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56701135-1846-4CC2-B4A0-C69D761E9534}" xr6:coauthVersionLast="46" xr6:coauthVersionMax="46" xr10:uidLastSave="{00000000-0000-0000-0000-000000000000}"/>
  <bookViews>
    <workbookView xWindow="-110" yWindow="-110" windowWidth="19420" windowHeight="10420" activeTab="2" xr2:uid="{00000000-000D-0000-FFFF-FFFF00000000}"/>
  </bookViews>
  <sheets>
    <sheet name="Dane" sheetId="1" r:id="rId1"/>
    <sheet name="Analiza" sheetId="2" r:id="rId2"/>
    <sheet name="Obroty 4" sheetId="5" r:id="rId3"/>
    <sheet name="400" sheetId="28" r:id="rId4"/>
    <sheet name="401" sheetId="51" r:id="rId5"/>
    <sheet name="402" sheetId="96" r:id="rId6"/>
    <sheet name="403" sheetId="130" r:id="rId7"/>
    <sheet name="404" sheetId="164" r:id="rId8"/>
    <sheet name="405" sheetId="209" r:id="rId9"/>
    <sheet name="406" sheetId="243" r:id="rId10"/>
    <sheet name="slowniki" sheetId="288" r:id="rId11"/>
  </sheets>
  <definedNames>
    <definedName name="_xlnm._FilterDatabase" localSheetId="3" hidden="1">'400'!$C$5:$J$28</definedName>
    <definedName name="_xlnm._FilterDatabase" localSheetId="4" hidden="1">'401'!$C$5:$J$84</definedName>
    <definedName name="_xlnm._FilterDatabase" localSheetId="5" hidden="1">'402'!$C$5:$J$5</definedName>
    <definedName name="_xlnm._FilterDatabase" localSheetId="6" hidden="1">'403'!$C$5:$J$5</definedName>
    <definedName name="_xlnm._FilterDatabase" localSheetId="7" hidden="1">'404'!$C$5:$J$325</definedName>
    <definedName name="_xlnm._FilterDatabase" localSheetId="8" hidden="1">'405'!$C$5:$J$5</definedName>
    <definedName name="_xlnm._FilterDatabase" localSheetId="9" hidden="1">'406'!$C$5:$J$5</definedName>
    <definedName name="_xlnm._FilterDatabase" localSheetId="2" hidden="1">'Obroty 4'!$C$5:$K$1170</definedName>
  </definedNames>
  <calcPr calcId="191029"/>
  <pivotCaches>
    <pivotCache cacheId="0" r:id="rId12"/>
  </pivotCaches>
</workbook>
</file>

<file path=xl/calcChain.xml><?xml version="1.0" encoding="utf-8"?>
<calcChain xmlns="http://schemas.openxmlformats.org/spreadsheetml/2006/main">
  <c r="I46" i="51" l="1"/>
  <c r="J46" i="51"/>
  <c r="I47" i="51"/>
  <c r="J47" i="51"/>
  <c r="I48" i="51"/>
  <c r="J48" i="51"/>
  <c r="I49" i="51"/>
  <c r="J49" i="51"/>
  <c r="I50" i="51"/>
  <c r="J50" i="51"/>
  <c r="I51" i="51"/>
  <c r="J51" i="51"/>
  <c r="I29" i="51"/>
  <c r="J29" i="51"/>
  <c r="I30" i="51"/>
  <c r="J30" i="51"/>
  <c r="I31" i="51"/>
  <c r="J31" i="51"/>
  <c r="I32" i="51"/>
  <c r="J32" i="51"/>
  <c r="I33" i="51"/>
  <c r="J33" i="51"/>
  <c r="I34" i="51"/>
  <c r="J34" i="51"/>
  <c r="I35" i="51"/>
  <c r="J35" i="51"/>
  <c r="I36" i="51"/>
  <c r="J36" i="51"/>
  <c r="I37" i="51"/>
  <c r="J37" i="51"/>
  <c r="I38" i="51"/>
  <c r="J38" i="51"/>
  <c r="I39" i="51"/>
  <c r="J39" i="51"/>
  <c r="I40" i="51"/>
  <c r="J40" i="51"/>
  <c r="I41" i="51"/>
  <c r="J41" i="51"/>
  <c r="I42" i="51"/>
  <c r="J42" i="51"/>
  <c r="I43" i="51"/>
  <c r="J43" i="51"/>
  <c r="I44" i="51"/>
  <c r="J44" i="51"/>
  <c r="I45" i="51"/>
  <c r="J45" i="51"/>
  <c r="I28" i="51"/>
  <c r="J28" i="51"/>
  <c r="AK7004" i="288"/>
  <c r="AK7003" i="288"/>
  <c r="AK7002" i="288"/>
  <c r="AK7001" i="288"/>
  <c r="AK7000" i="288"/>
  <c r="AK6999" i="288"/>
  <c r="AK6998" i="288"/>
  <c r="AK6997" i="288"/>
  <c r="AK6996" i="288"/>
  <c r="AK6995" i="288"/>
  <c r="AK6994" i="288"/>
  <c r="AK6993" i="288"/>
  <c r="AK6992" i="288"/>
  <c r="AK6991" i="288"/>
  <c r="AK6990" i="288"/>
  <c r="AK6989" i="288"/>
  <c r="AK6988" i="288"/>
  <c r="AK6987" i="288"/>
  <c r="AK6986" i="288"/>
  <c r="AK6985" i="288"/>
  <c r="AK6984" i="288"/>
  <c r="AK6983" i="288"/>
  <c r="AK6982" i="288"/>
  <c r="AK6981" i="288"/>
  <c r="AK6980" i="288"/>
  <c r="AK6979" i="288"/>
  <c r="AK6978" i="288"/>
  <c r="AK6977" i="288"/>
  <c r="AK6976" i="288"/>
  <c r="AK6975" i="288"/>
  <c r="AK6974" i="288"/>
  <c r="AK6973" i="288"/>
  <c r="AK6972" i="288"/>
  <c r="AK6971" i="288"/>
  <c r="AK6970" i="288"/>
  <c r="AK6969" i="288"/>
  <c r="AK6968" i="288"/>
  <c r="AK6967" i="288"/>
  <c r="AK6966" i="288"/>
  <c r="AK6965" i="288"/>
  <c r="AK6964" i="288"/>
  <c r="AK6963" i="288"/>
  <c r="AK6962" i="288"/>
  <c r="AK6961" i="288"/>
  <c r="AK6960" i="288"/>
  <c r="AK6959" i="288"/>
  <c r="AK6958" i="288"/>
  <c r="AK6957" i="288"/>
  <c r="AK6956" i="288"/>
  <c r="AK6955" i="288"/>
  <c r="AK6954" i="288"/>
  <c r="AK6953" i="288"/>
  <c r="AK6952" i="288"/>
  <c r="AK6951" i="288"/>
  <c r="AK6950" i="288"/>
  <c r="AK6949" i="288"/>
  <c r="AK6948" i="288"/>
  <c r="AK6947" i="288"/>
  <c r="AK6946" i="288"/>
  <c r="AK6945" i="288"/>
  <c r="AK6944" i="288"/>
  <c r="AK6943" i="288"/>
  <c r="AK6942" i="288"/>
  <c r="AK6941" i="288"/>
  <c r="AK6940" i="288"/>
  <c r="AK6939" i="288"/>
  <c r="AK6938" i="288"/>
  <c r="AK6937" i="288"/>
  <c r="AK6936" i="288"/>
  <c r="AK6935" i="288"/>
  <c r="AK6934" i="288"/>
  <c r="AK6933" i="288"/>
  <c r="AK6932" i="288"/>
  <c r="AK6931" i="288"/>
  <c r="AK6930" i="288"/>
  <c r="AK6929" i="288"/>
  <c r="AK6928" i="288"/>
  <c r="AK6927" i="288"/>
  <c r="AK6926" i="288"/>
  <c r="AK6925" i="288"/>
  <c r="AK6924" i="288"/>
  <c r="AK6923" i="288"/>
  <c r="AK6922" i="288"/>
  <c r="AK6921" i="288"/>
  <c r="AK6920" i="288"/>
  <c r="AK6919" i="288"/>
  <c r="AK6918" i="288"/>
  <c r="AK6917" i="288"/>
  <c r="AK6916" i="288"/>
  <c r="AK6915" i="288"/>
  <c r="AK6914" i="288"/>
  <c r="AK6913" i="288"/>
  <c r="AK6912" i="288"/>
  <c r="AK6911" i="288"/>
  <c r="AK6910" i="288"/>
  <c r="AK6909" i="288"/>
  <c r="AK6908" i="288"/>
  <c r="AK6907" i="288"/>
  <c r="AK6906" i="288"/>
  <c r="AK6905" i="288"/>
  <c r="AK6904" i="288"/>
  <c r="AK6903" i="288"/>
  <c r="AK6902" i="288"/>
  <c r="AK6901" i="288"/>
  <c r="AK6900" i="288"/>
  <c r="AK6899" i="288"/>
  <c r="AK6898" i="288"/>
  <c r="AK6897" i="288"/>
  <c r="AK6896" i="288"/>
  <c r="AK6895" i="288"/>
  <c r="AK6894" i="288"/>
  <c r="AK6893" i="288"/>
  <c r="AK6892" i="288"/>
  <c r="AK6891" i="288"/>
  <c r="AK6890" i="288"/>
  <c r="AK6889" i="288"/>
  <c r="AK6888" i="288"/>
  <c r="AK6887" i="288"/>
  <c r="AK6886" i="288"/>
  <c r="AK6885" i="288"/>
  <c r="AK6884" i="288"/>
  <c r="AK6883" i="288"/>
  <c r="AK6882" i="288"/>
  <c r="AK6881" i="288"/>
  <c r="AK6880" i="288"/>
  <c r="AK6879" i="288"/>
  <c r="AK6878" i="288"/>
  <c r="AK6877" i="288"/>
  <c r="AK6876" i="288"/>
  <c r="AK6875" i="288"/>
  <c r="AK6874" i="288"/>
  <c r="AK6873" i="288"/>
  <c r="AK6872" i="288"/>
  <c r="AK6871" i="288"/>
  <c r="AK6870" i="288"/>
  <c r="AK6869" i="288"/>
  <c r="AK6868" i="288"/>
  <c r="AK6867" i="288"/>
  <c r="AK6866" i="288"/>
  <c r="AK6865" i="288"/>
  <c r="AK6864" i="288"/>
  <c r="AK6863" i="288"/>
  <c r="AK6862" i="288"/>
  <c r="AK6861" i="288"/>
  <c r="AK6860" i="288"/>
  <c r="AK6859" i="288"/>
  <c r="AK6858" i="288"/>
  <c r="AK6857" i="288"/>
  <c r="AK6856" i="288"/>
  <c r="AK6855" i="288"/>
  <c r="AK6854" i="288"/>
  <c r="AK6853" i="288"/>
  <c r="AK6852" i="288"/>
  <c r="AK6851" i="288"/>
  <c r="AK6850" i="288"/>
  <c r="AK6849" i="288"/>
  <c r="AK6848" i="288"/>
  <c r="AK6847" i="288"/>
  <c r="AK6846" i="288"/>
  <c r="AK6845" i="288"/>
  <c r="AK6844" i="288"/>
  <c r="AK6843" i="288"/>
  <c r="AK6842" i="288"/>
  <c r="AK6841" i="288"/>
  <c r="AK6840" i="288"/>
  <c r="AK6839" i="288"/>
  <c r="AK6838" i="288"/>
  <c r="AK6837" i="288"/>
  <c r="AK6836" i="288"/>
  <c r="AK6835" i="288"/>
  <c r="AK6834" i="288"/>
  <c r="AK6833" i="288"/>
  <c r="AK6832" i="288"/>
  <c r="AK6831" i="288"/>
  <c r="AK6830" i="288"/>
  <c r="AK6829" i="288"/>
  <c r="AK6828" i="288"/>
  <c r="AK6827" i="288"/>
  <c r="AK6826" i="288"/>
  <c r="AK6825" i="288"/>
  <c r="AK6824" i="288"/>
  <c r="AK6823" i="288"/>
  <c r="AK6822" i="288"/>
  <c r="AK6821" i="288"/>
  <c r="AK6820" i="288"/>
  <c r="AK6819" i="288"/>
  <c r="AK6818" i="288"/>
  <c r="AK6817" i="288"/>
  <c r="AK6816" i="288"/>
  <c r="AK6815" i="288"/>
  <c r="AK6814" i="288"/>
  <c r="AK6813" i="288"/>
  <c r="AK6812" i="288"/>
  <c r="AK6811" i="288"/>
  <c r="AK6810" i="288"/>
  <c r="AK6809" i="288"/>
  <c r="AK6808" i="288"/>
  <c r="AK6807" i="288"/>
  <c r="AK6806" i="288"/>
  <c r="AK6805" i="288"/>
  <c r="AK6804" i="288"/>
  <c r="AK6803" i="288"/>
  <c r="AK6802" i="288"/>
  <c r="AK6801" i="288"/>
  <c r="AK6800" i="288"/>
  <c r="AK6799" i="288"/>
  <c r="AK6798" i="288"/>
  <c r="AK6797" i="288"/>
  <c r="AK6796" i="288"/>
  <c r="AK6795" i="288"/>
  <c r="AK6794" i="288"/>
  <c r="AK6793" i="288"/>
  <c r="AK6792" i="288"/>
  <c r="AK6791" i="288"/>
  <c r="AK6790" i="288"/>
  <c r="AK6789" i="288"/>
  <c r="AK6788" i="288"/>
  <c r="AK6787" i="288"/>
  <c r="AK6786" i="288"/>
  <c r="AK6785" i="288"/>
  <c r="AK6784" i="288"/>
  <c r="AK6783" i="288"/>
  <c r="AK6782" i="288"/>
  <c r="AK6781" i="288"/>
  <c r="AK6780" i="288"/>
  <c r="AK6779" i="288"/>
  <c r="AK6778" i="288"/>
  <c r="AK6777" i="288"/>
  <c r="AK6776" i="288"/>
  <c r="AK6775" i="288"/>
  <c r="AK6774" i="288"/>
  <c r="AK6773" i="288"/>
  <c r="AK6772" i="288"/>
  <c r="AK6771" i="288"/>
  <c r="AK6770" i="288"/>
  <c r="AK6769" i="288"/>
  <c r="AK6768" i="288"/>
  <c r="AK6767" i="288"/>
  <c r="AK6766" i="288"/>
  <c r="AK6765" i="288"/>
  <c r="AK6764" i="288"/>
  <c r="AK6763" i="288"/>
  <c r="AK6762" i="288"/>
  <c r="AK6761" i="288"/>
  <c r="AK6760" i="288"/>
  <c r="AK6759" i="288"/>
  <c r="AK6758" i="288"/>
  <c r="AK6757" i="288"/>
  <c r="AK6756" i="288"/>
  <c r="AK6755" i="288"/>
  <c r="AK6754" i="288"/>
  <c r="AK6753" i="288"/>
  <c r="AK6752" i="288"/>
  <c r="AK6751" i="288"/>
  <c r="AK6750" i="288"/>
  <c r="AK6749" i="288"/>
  <c r="AK6748" i="288"/>
  <c r="AK6747" i="288"/>
  <c r="AK6746" i="288"/>
  <c r="AK6745" i="288"/>
  <c r="AK6744" i="288"/>
  <c r="AK6743" i="288"/>
  <c r="AK6742" i="288"/>
  <c r="AK6741" i="288"/>
  <c r="AK6740" i="288"/>
  <c r="AK6739" i="288"/>
  <c r="AK6738" i="288"/>
  <c r="AK6737" i="288"/>
  <c r="AK6736" i="288"/>
  <c r="AK6735" i="288"/>
  <c r="AK6734" i="288"/>
  <c r="AK6733" i="288"/>
  <c r="AK6732" i="288"/>
  <c r="AK6731" i="288"/>
  <c r="AK6730" i="288"/>
  <c r="AK6729" i="288"/>
  <c r="AK6728" i="288"/>
  <c r="AK6727" i="288"/>
  <c r="AK6726" i="288"/>
  <c r="AK6725" i="288"/>
  <c r="AK6724" i="288"/>
  <c r="AK6723" i="288"/>
  <c r="AK6722" i="288"/>
  <c r="AK6721" i="288"/>
  <c r="AK6720" i="288"/>
  <c r="AK6719" i="288"/>
  <c r="AK6718" i="288"/>
  <c r="AK6717" i="288"/>
  <c r="AK6716" i="288"/>
  <c r="AK6715" i="288"/>
  <c r="AK6714" i="288"/>
  <c r="AK6713" i="288"/>
  <c r="AK6712" i="288"/>
  <c r="AK6711" i="288"/>
  <c r="AK6710" i="288"/>
  <c r="AK6709" i="288"/>
  <c r="AK6708" i="288"/>
  <c r="AK6707" i="288"/>
  <c r="AK6706" i="288"/>
  <c r="AK6705" i="288"/>
  <c r="AK6704" i="288"/>
  <c r="AK6703" i="288"/>
  <c r="AK6702" i="288"/>
  <c r="AK6701" i="288"/>
  <c r="AK6700" i="288"/>
  <c r="AK6699" i="288"/>
  <c r="AK6698" i="288"/>
  <c r="AK6697" i="288"/>
  <c r="AK6696" i="288"/>
  <c r="AK6695" i="288"/>
  <c r="AK6694" i="288"/>
  <c r="AK6693" i="288"/>
  <c r="AK6692" i="288"/>
  <c r="AK6691" i="288"/>
  <c r="AK6690" i="288"/>
  <c r="AK6689" i="288"/>
  <c r="AK6688" i="288"/>
  <c r="AK6687" i="288"/>
  <c r="AK6686" i="288"/>
  <c r="AK6685" i="288"/>
  <c r="AK6684" i="288"/>
  <c r="AK6683" i="288"/>
  <c r="AK6682" i="288"/>
  <c r="AK6681" i="288"/>
  <c r="AK6680" i="288"/>
  <c r="AK6679" i="288"/>
  <c r="AK6678" i="288"/>
  <c r="AK6677" i="288"/>
  <c r="AK6676" i="288"/>
  <c r="AK6675" i="288"/>
  <c r="AK6674" i="288"/>
  <c r="AK6673" i="288"/>
  <c r="AK6672" i="288"/>
  <c r="AK6671" i="288"/>
  <c r="AK6670" i="288"/>
  <c r="AK6669" i="288"/>
  <c r="AK6668" i="288"/>
  <c r="AK6667" i="288"/>
  <c r="AK6666" i="288"/>
  <c r="AK6665" i="288"/>
  <c r="AK6664" i="288"/>
  <c r="AK6663" i="288"/>
  <c r="AK6662" i="288"/>
  <c r="AK6661" i="288"/>
  <c r="AK6660" i="288"/>
  <c r="AK6659" i="288"/>
  <c r="AK6658" i="288"/>
  <c r="AK6657" i="288"/>
  <c r="AK6656" i="288"/>
  <c r="AK6655" i="288"/>
  <c r="AK6654" i="288"/>
  <c r="AK6653" i="288"/>
  <c r="AK6652" i="288"/>
  <c r="AK6651" i="288"/>
  <c r="AK6650" i="288"/>
  <c r="AK6649" i="288"/>
  <c r="AK6648" i="288"/>
  <c r="AK6647" i="288"/>
  <c r="AK6646" i="288"/>
  <c r="AK6645" i="288"/>
  <c r="AK6644" i="288"/>
  <c r="AK6643" i="288"/>
  <c r="AK6642" i="288"/>
  <c r="AK6641" i="288"/>
  <c r="AK6640" i="288"/>
  <c r="AK6639" i="288"/>
  <c r="AK6638" i="288"/>
  <c r="AK6637" i="288"/>
  <c r="AK6636" i="288"/>
  <c r="AK6635" i="288"/>
  <c r="AK6634" i="288"/>
  <c r="AK6633" i="288"/>
  <c r="AK6632" i="288"/>
  <c r="AK6631" i="288"/>
  <c r="AK6630" i="288"/>
  <c r="AK6629" i="288"/>
  <c r="AK6628" i="288"/>
  <c r="AK6627" i="288"/>
  <c r="AK6626" i="288"/>
  <c r="AK6625" i="288"/>
  <c r="AK6624" i="288"/>
  <c r="AK6623" i="288"/>
  <c r="AK6622" i="288"/>
  <c r="AK6621" i="288"/>
  <c r="AK6620" i="288"/>
  <c r="AK6619" i="288"/>
  <c r="AK6618" i="288"/>
  <c r="AK6617" i="288"/>
  <c r="AK6616" i="288"/>
  <c r="AK6615" i="288"/>
  <c r="AK6614" i="288"/>
  <c r="AK6613" i="288"/>
  <c r="AK6612" i="288"/>
  <c r="AK6611" i="288"/>
  <c r="AK6610" i="288"/>
  <c r="AK6609" i="288"/>
  <c r="AK6608" i="288"/>
  <c r="AK6607" i="288"/>
  <c r="AK6606" i="288"/>
  <c r="AK6605" i="288"/>
  <c r="AK6604" i="288"/>
  <c r="AK6603" i="288"/>
  <c r="AK6602" i="288"/>
  <c r="AK6601" i="288"/>
  <c r="AK6600" i="288"/>
  <c r="AK6599" i="288"/>
  <c r="AK6598" i="288"/>
  <c r="AK6597" i="288"/>
  <c r="AK6596" i="288"/>
  <c r="AK6595" i="288"/>
  <c r="AK6594" i="288"/>
  <c r="AK6593" i="288"/>
  <c r="AK6592" i="288"/>
  <c r="AK6591" i="288"/>
  <c r="AK6590" i="288"/>
  <c r="AK6589" i="288"/>
  <c r="AK6588" i="288"/>
  <c r="AK6587" i="288"/>
  <c r="AK6586" i="288"/>
  <c r="AK6585" i="288"/>
  <c r="AK6584" i="288"/>
  <c r="AK6583" i="288"/>
  <c r="AK6582" i="288"/>
  <c r="AK6581" i="288"/>
  <c r="AK6580" i="288"/>
  <c r="AK6579" i="288"/>
  <c r="AK6578" i="288"/>
  <c r="AK6577" i="288"/>
  <c r="AK6576" i="288"/>
  <c r="AK6575" i="288"/>
  <c r="AK6574" i="288"/>
  <c r="AK6573" i="288"/>
  <c r="AK6572" i="288"/>
  <c r="AK6571" i="288"/>
  <c r="AK6570" i="288"/>
  <c r="AK6569" i="288"/>
  <c r="AK6568" i="288"/>
  <c r="AK6567" i="288"/>
  <c r="AK6566" i="288"/>
  <c r="AK6565" i="288"/>
  <c r="AK6564" i="288"/>
  <c r="AK6563" i="288"/>
  <c r="AK6562" i="288"/>
  <c r="AK6561" i="288"/>
  <c r="AK6560" i="288"/>
  <c r="AK6559" i="288"/>
  <c r="AK6558" i="288"/>
  <c r="AK6557" i="288"/>
  <c r="AK6556" i="288"/>
  <c r="AK6555" i="288"/>
  <c r="AK6554" i="288"/>
  <c r="AK6553" i="288"/>
  <c r="AK6552" i="288"/>
  <c r="AK6551" i="288"/>
  <c r="AK6550" i="288"/>
  <c r="AK6549" i="288"/>
  <c r="AK6548" i="288"/>
  <c r="AK6547" i="288"/>
  <c r="AK6546" i="288"/>
  <c r="AK6545" i="288"/>
  <c r="AK6544" i="288"/>
  <c r="AK6543" i="288"/>
  <c r="AK6542" i="288"/>
  <c r="AK6541" i="288"/>
  <c r="AK6540" i="288"/>
  <c r="AK6539" i="288"/>
  <c r="AK6538" i="288"/>
  <c r="AK6537" i="288"/>
  <c r="AK6536" i="288"/>
  <c r="AK6535" i="288"/>
  <c r="AK6534" i="288"/>
  <c r="AK6533" i="288"/>
  <c r="AK6532" i="288"/>
  <c r="AK6531" i="288"/>
  <c r="AK6530" i="288"/>
  <c r="AK6529" i="288"/>
  <c r="AK6528" i="288"/>
  <c r="AK6527" i="288"/>
  <c r="AK6526" i="288"/>
  <c r="AK6525" i="288"/>
  <c r="AK6524" i="288"/>
  <c r="AK6523" i="288"/>
  <c r="AK6522" i="288"/>
  <c r="AK6521" i="288"/>
  <c r="AK6520" i="288"/>
  <c r="AK6519" i="288"/>
  <c r="AK6518" i="288"/>
  <c r="AK6517" i="288"/>
  <c r="AK6516" i="288"/>
  <c r="AK6515" i="288"/>
  <c r="AK6514" i="288"/>
  <c r="AK6513" i="288"/>
  <c r="AK6512" i="288"/>
  <c r="AK6511" i="288"/>
  <c r="AK6510" i="288"/>
  <c r="AK6509" i="288"/>
  <c r="AK6508" i="288"/>
  <c r="AK6507" i="288"/>
  <c r="AK6506" i="288"/>
  <c r="AK6505" i="288"/>
  <c r="AK6504" i="288"/>
  <c r="AK6503" i="288"/>
  <c r="AK6502" i="288"/>
  <c r="AK6501" i="288"/>
  <c r="AK6500" i="288"/>
  <c r="AK6499" i="288"/>
  <c r="AK6498" i="288"/>
  <c r="AK6497" i="288"/>
  <c r="AK6496" i="288"/>
  <c r="AK6495" i="288"/>
  <c r="AK6494" i="288"/>
  <c r="AK6493" i="288"/>
  <c r="AK6492" i="288"/>
  <c r="AK6491" i="288"/>
  <c r="AK6490" i="288"/>
  <c r="AK6489" i="288"/>
  <c r="AK6488" i="288"/>
  <c r="AK6487" i="288"/>
  <c r="AK6486" i="288"/>
  <c r="AK6485" i="288"/>
  <c r="AK6484" i="288"/>
  <c r="AK6483" i="288"/>
  <c r="AK6482" i="288"/>
  <c r="AK6481" i="288"/>
  <c r="AK6480" i="288"/>
  <c r="AK6479" i="288"/>
  <c r="AK6478" i="288"/>
  <c r="AK6477" i="288"/>
  <c r="AK6476" i="288"/>
  <c r="AK6475" i="288"/>
  <c r="AK6474" i="288"/>
  <c r="AK6473" i="288"/>
  <c r="AK6472" i="288"/>
  <c r="AK6471" i="288"/>
  <c r="AK6470" i="288"/>
  <c r="AK6469" i="288"/>
  <c r="AK6468" i="288"/>
  <c r="AK6467" i="288"/>
  <c r="AK6466" i="288"/>
  <c r="AK6465" i="288"/>
  <c r="AK6464" i="288"/>
  <c r="AK6463" i="288"/>
  <c r="AK6462" i="288"/>
  <c r="AK6461" i="288"/>
  <c r="AK6460" i="288"/>
  <c r="AK6459" i="288"/>
  <c r="AK6458" i="288"/>
  <c r="AK6457" i="288"/>
  <c r="AK6456" i="288"/>
  <c r="AK6455" i="288"/>
  <c r="AK6454" i="288"/>
  <c r="AK6453" i="288"/>
  <c r="AK6452" i="288"/>
  <c r="AK6451" i="288"/>
  <c r="AK6450" i="288"/>
  <c r="AK6449" i="288"/>
  <c r="AK6448" i="288"/>
  <c r="AK6447" i="288"/>
  <c r="AK6446" i="288"/>
  <c r="AK6445" i="288"/>
  <c r="AK6444" i="288"/>
  <c r="AK6443" i="288"/>
  <c r="AK6442" i="288"/>
  <c r="AK6441" i="288"/>
  <c r="AK6440" i="288"/>
  <c r="AK6439" i="288"/>
  <c r="AK6438" i="288"/>
  <c r="AK6437" i="288"/>
  <c r="AK6436" i="288"/>
  <c r="AK6435" i="288"/>
  <c r="AK6434" i="288"/>
  <c r="AK6433" i="288"/>
  <c r="AK6432" i="288"/>
  <c r="AK6431" i="288"/>
  <c r="AK6430" i="288"/>
  <c r="AK6429" i="288"/>
  <c r="AK6428" i="288"/>
  <c r="AK6427" i="288"/>
  <c r="AK6426" i="288"/>
  <c r="AK6425" i="288"/>
  <c r="AK6424" i="288"/>
  <c r="AK6423" i="288"/>
  <c r="AK6422" i="288"/>
  <c r="AK6421" i="288"/>
  <c r="AK6420" i="288"/>
  <c r="AK6419" i="288"/>
  <c r="AK6418" i="288"/>
  <c r="AK6417" i="288"/>
  <c r="AK6416" i="288"/>
  <c r="AK6415" i="288"/>
  <c r="AK6414" i="288"/>
  <c r="AK6413" i="288"/>
  <c r="AK6412" i="288"/>
  <c r="AK6411" i="288"/>
  <c r="AK6410" i="288"/>
  <c r="AK6409" i="288"/>
  <c r="AK6408" i="288"/>
  <c r="AK6407" i="288"/>
  <c r="AK6406" i="288"/>
  <c r="AK6405" i="288"/>
  <c r="AK6404" i="288"/>
  <c r="AK6403" i="288"/>
  <c r="AK6402" i="288"/>
  <c r="AK6401" i="288"/>
  <c r="AK6400" i="288"/>
  <c r="AK6399" i="288"/>
  <c r="AK6398" i="288"/>
  <c r="AK6397" i="288"/>
  <c r="AK6396" i="288"/>
  <c r="AK6395" i="288"/>
  <c r="AK6394" i="288"/>
  <c r="AK6393" i="288"/>
  <c r="AK6392" i="288"/>
  <c r="AK6391" i="288"/>
  <c r="AK6390" i="288"/>
  <c r="AK6389" i="288"/>
  <c r="AK6388" i="288"/>
  <c r="AK6387" i="288"/>
  <c r="AK6386" i="288"/>
  <c r="AK6385" i="288"/>
  <c r="AK6384" i="288"/>
  <c r="AK6383" i="288"/>
  <c r="AK6382" i="288"/>
  <c r="AK6381" i="288"/>
  <c r="AK6380" i="288"/>
  <c r="AK6379" i="288"/>
  <c r="AK6378" i="288"/>
  <c r="AK6377" i="288"/>
  <c r="AK6376" i="288"/>
  <c r="AK6375" i="288"/>
  <c r="AK6374" i="288"/>
  <c r="AK6373" i="288"/>
  <c r="AK6372" i="288"/>
  <c r="AK6371" i="288"/>
  <c r="AK6370" i="288"/>
  <c r="AK6369" i="288"/>
  <c r="AK6368" i="288"/>
  <c r="AK6367" i="288"/>
  <c r="AK6366" i="288"/>
  <c r="AK6365" i="288"/>
  <c r="AK6364" i="288"/>
  <c r="AK6363" i="288"/>
  <c r="AK6362" i="288"/>
  <c r="AK6361" i="288"/>
  <c r="AK6360" i="288"/>
  <c r="AK6359" i="288"/>
  <c r="AK6358" i="288"/>
  <c r="AK6357" i="288"/>
  <c r="AK6356" i="288"/>
  <c r="AK6355" i="288"/>
  <c r="AK6354" i="288"/>
  <c r="AK6353" i="288"/>
  <c r="AK6352" i="288"/>
  <c r="AK6351" i="288"/>
  <c r="AK6350" i="288"/>
  <c r="AK6349" i="288"/>
  <c r="AK6348" i="288"/>
  <c r="AK6347" i="288"/>
  <c r="AK6346" i="288"/>
  <c r="AK6345" i="288"/>
  <c r="AK6344" i="288"/>
  <c r="AK6343" i="288"/>
  <c r="AK6342" i="288"/>
  <c r="AK6341" i="288"/>
  <c r="AK6340" i="288"/>
  <c r="AK6339" i="288"/>
  <c r="AK6338" i="288"/>
  <c r="AK6337" i="288"/>
  <c r="AK6336" i="288"/>
  <c r="AK6335" i="288"/>
  <c r="AK6334" i="288"/>
  <c r="AK6333" i="288"/>
  <c r="AK6332" i="288"/>
  <c r="AK6331" i="288"/>
  <c r="AK6330" i="288"/>
  <c r="AK6329" i="288"/>
  <c r="AK6328" i="288"/>
  <c r="AK6327" i="288"/>
  <c r="AK6326" i="288"/>
  <c r="AK6325" i="288"/>
  <c r="AK6324" i="288"/>
  <c r="AK6323" i="288"/>
  <c r="AK6322" i="288"/>
  <c r="AK6321" i="288"/>
  <c r="AK6320" i="288"/>
  <c r="AK6319" i="288"/>
  <c r="AK6318" i="288"/>
  <c r="AK6317" i="288"/>
  <c r="AK6316" i="288"/>
  <c r="AK6315" i="288"/>
  <c r="AK6314" i="288"/>
  <c r="AK6313" i="288"/>
  <c r="AK6312" i="288"/>
  <c r="AK6311" i="288"/>
  <c r="AK6310" i="288"/>
  <c r="AK6309" i="288"/>
  <c r="AK6308" i="288"/>
  <c r="AK6307" i="288"/>
  <c r="AK6306" i="288"/>
  <c r="AK6305" i="288"/>
  <c r="AK6304" i="288"/>
  <c r="AK6303" i="288"/>
  <c r="AK6302" i="288"/>
  <c r="AK6301" i="288"/>
  <c r="AK6300" i="288"/>
  <c r="AK6299" i="288"/>
  <c r="AK6298" i="288"/>
  <c r="AK6297" i="288"/>
  <c r="AK6296" i="288"/>
  <c r="AK6295" i="288"/>
  <c r="AK6294" i="288"/>
  <c r="AK6293" i="288"/>
  <c r="AK6292" i="288"/>
  <c r="AK6291" i="288"/>
  <c r="AK6290" i="288"/>
  <c r="AK6289" i="288"/>
  <c r="AK6288" i="288"/>
  <c r="AK6287" i="288"/>
  <c r="AK6286" i="288"/>
  <c r="AK6285" i="288"/>
  <c r="AK6284" i="288"/>
  <c r="AK6283" i="288"/>
  <c r="AK6282" i="288"/>
  <c r="AK6281" i="288"/>
  <c r="AK6280" i="288"/>
  <c r="AK6279" i="288"/>
  <c r="AK6278" i="288"/>
  <c r="AK6277" i="288"/>
  <c r="AK6276" i="288"/>
  <c r="AK6275" i="288"/>
  <c r="AK6274" i="288"/>
  <c r="AK6273" i="288"/>
  <c r="AK6272" i="288"/>
  <c r="AK6271" i="288"/>
  <c r="AK6270" i="288"/>
  <c r="AK6269" i="288"/>
  <c r="AK6268" i="288"/>
  <c r="AK6267" i="288"/>
  <c r="AK6266" i="288"/>
  <c r="AK6265" i="288"/>
  <c r="AK6264" i="288"/>
  <c r="AK6263" i="288"/>
  <c r="AK6262" i="288"/>
  <c r="AK6261" i="288"/>
  <c r="AK6260" i="288"/>
  <c r="AK6259" i="288"/>
  <c r="AK6258" i="288"/>
  <c r="AK6257" i="288"/>
  <c r="AK6256" i="288"/>
  <c r="AK6255" i="288"/>
  <c r="AK6254" i="288"/>
  <c r="AK6253" i="288"/>
  <c r="AK6252" i="288"/>
  <c r="AK6251" i="288"/>
  <c r="AK6250" i="288"/>
  <c r="AK6249" i="288"/>
  <c r="AK6248" i="288"/>
  <c r="AK6247" i="288"/>
  <c r="AK6246" i="288"/>
  <c r="AK6245" i="288"/>
  <c r="AK6244" i="288"/>
  <c r="AK6243" i="288"/>
  <c r="AK6242" i="288"/>
  <c r="AK6241" i="288"/>
  <c r="AK6240" i="288"/>
  <c r="AK6239" i="288"/>
  <c r="AK6238" i="288"/>
  <c r="AK6237" i="288"/>
  <c r="AK6236" i="288"/>
  <c r="AK6235" i="288"/>
  <c r="AK6234" i="288"/>
  <c r="AK6233" i="288"/>
  <c r="AK6232" i="288"/>
  <c r="AK6231" i="288"/>
  <c r="AK6230" i="288"/>
  <c r="AK6229" i="288"/>
  <c r="AK6228" i="288"/>
  <c r="AK6227" i="288"/>
  <c r="AK6226" i="288"/>
  <c r="AK6225" i="288"/>
  <c r="AK6224" i="288"/>
  <c r="AK6223" i="288"/>
  <c r="AK6222" i="288"/>
  <c r="AK6221" i="288"/>
  <c r="AK6220" i="288"/>
  <c r="AK6219" i="288"/>
  <c r="AK6218" i="288"/>
  <c r="AK6217" i="288"/>
  <c r="AK6216" i="288"/>
  <c r="AK6215" i="288"/>
  <c r="AK6214" i="288"/>
  <c r="AK6213" i="288"/>
  <c r="AK6212" i="288"/>
  <c r="AK6211" i="288"/>
  <c r="AK6210" i="288"/>
  <c r="AK6209" i="288"/>
  <c r="AK6208" i="288"/>
  <c r="AK6207" i="288"/>
  <c r="AK6206" i="288"/>
  <c r="AK6205" i="288"/>
  <c r="AK6204" i="288"/>
  <c r="AK6203" i="288"/>
  <c r="AK6202" i="288"/>
  <c r="AK6201" i="288"/>
  <c r="AK6200" i="288"/>
  <c r="AK6199" i="288"/>
  <c r="AK6198" i="288"/>
  <c r="AK6197" i="288"/>
  <c r="AK6196" i="288"/>
  <c r="AK6195" i="288"/>
  <c r="AK6194" i="288"/>
  <c r="AK6193" i="288"/>
  <c r="AK6192" i="288"/>
  <c r="AK6191" i="288"/>
  <c r="AK6190" i="288"/>
  <c r="AK6189" i="288"/>
  <c r="AK6188" i="288"/>
  <c r="AK6187" i="288"/>
  <c r="AK6186" i="288"/>
  <c r="AK6185" i="288"/>
  <c r="AK6184" i="288"/>
  <c r="AK6183" i="288"/>
  <c r="AK6182" i="288"/>
  <c r="AK6181" i="288"/>
  <c r="AK6180" i="288"/>
  <c r="AK6179" i="288"/>
  <c r="AK6178" i="288"/>
  <c r="AK6177" i="288"/>
  <c r="AK6176" i="288"/>
  <c r="AK6175" i="288"/>
  <c r="AK6174" i="288"/>
  <c r="AK6173" i="288"/>
  <c r="AK6172" i="288"/>
  <c r="AK6171" i="288"/>
  <c r="AK6170" i="288"/>
  <c r="AK6169" i="288"/>
  <c r="AK6168" i="288"/>
  <c r="AK6167" i="288"/>
  <c r="AK6166" i="288"/>
  <c r="AK6165" i="288"/>
  <c r="AK6164" i="288"/>
  <c r="AK6163" i="288"/>
  <c r="AK6162" i="288"/>
  <c r="AK6161" i="288"/>
  <c r="AK6160" i="288"/>
  <c r="AK6159" i="288"/>
  <c r="AK6158" i="288"/>
  <c r="AK6157" i="288"/>
  <c r="AK6156" i="288"/>
  <c r="AK6155" i="288"/>
  <c r="AK6154" i="288"/>
  <c r="AK6153" i="288"/>
  <c r="AK6152" i="288"/>
  <c r="AK6151" i="288"/>
  <c r="AK6150" i="288"/>
  <c r="AK6149" i="288"/>
  <c r="AK6148" i="288"/>
  <c r="AK6147" i="288"/>
  <c r="AK6146" i="288"/>
  <c r="AK6145" i="288"/>
  <c r="AK6144" i="288"/>
  <c r="AK6143" i="288"/>
  <c r="AK6142" i="288"/>
  <c r="AK6141" i="288"/>
  <c r="AK6140" i="288"/>
  <c r="AK6139" i="288"/>
  <c r="AK6138" i="288"/>
  <c r="AK6137" i="288"/>
  <c r="AK6136" i="288"/>
  <c r="AK6135" i="288"/>
  <c r="AK6134" i="288"/>
  <c r="AK6133" i="288"/>
  <c r="AK6132" i="288"/>
  <c r="AK6131" i="288"/>
  <c r="AK6130" i="288"/>
  <c r="AK6129" i="288"/>
  <c r="AK6128" i="288"/>
  <c r="AK6127" i="288"/>
  <c r="AK6126" i="288"/>
  <c r="AK6125" i="288"/>
  <c r="AK6124" i="288"/>
  <c r="AK6123" i="288"/>
  <c r="AK6122" i="288"/>
  <c r="AK6121" i="288"/>
  <c r="AK6120" i="288"/>
  <c r="AK6119" i="288"/>
  <c r="AK6118" i="288"/>
  <c r="AK6117" i="288"/>
  <c r="AK6116" i="288"/>
  <c r="AK6115" i="288"/>
  <c r="AK6114" i="288"/>
  <c r="AK6113" i="288"/>
  <c r="AK6112" i="288"/>
  <c r="AK6111" i="288"/>
  <c r="AK6110" i="288"/>
  <c r="AK6109" i="288"/>
  <c r="AK6108" i="288"/>
  <c r="AK6107" i="288"/>
  <c r="AK6106" i="288"/>
  <c r="AK6105" i="288"/>
  <c r="AK6104" i="288"/>
  <c r="AK6103" i="288"/>
  <c r="AK6102" i="288"/>
  <c r="AK6101" i="288"/>
  <c r="AK6100" i="288"/>
  <c r="AK6099" i="288"/>
  <c r="AK6098" i="288"/>
  <c r="AK6097" i="288"/>
  <c r="AK6096" i="288"/>
  <c r="AK6095" i="288"/>
  <c r="AK6094" i="288"/>
  <c r="AK6093" i="288"/>
  <c r="AK6092" i="288"/>
  <c r="AK6091" i="288"/>
  <c r="AK6090" i="288"/>
  <c r="AK6089" i="288"/>
  <c r="AK6088" i="288"/>
  <c r="AK6087" i="288"/>
  <c r="AK6086" i="288"/>
  <c r="AK6085" i="288"/>
  <c r="AK6084" i="288"/>
  <c r="AK6083" i="288"/>
  <c r="AK6082" i="288"/>
  <c r="AK6081" i="288"/>
  <c r="AK6080" i="288"/>
  <c r="AK6079" i="288"/>
  <c r="AK6078" i="288"/>
  <c r="AK6077" i="288"/>
  <c r="AK6076" i="288"/>
  <c r="AK6075" i="288"/>
  <c r="AK6074" i="288"/>
  <c r="AK6073" i="288"/>
  <c r="AK6072" i="288"/>
  <c r="AK6071" i="288"/>
  <c r="AK6070" i="288"/>
  <c r="AK6069" i="288"/>
  <c r="AK6068" i="288"/>
  <c r="AK6067" i="288"/>
  <c r="AK6066" i="288"/>
  <c r="AK6065" i="288"/>
  <c r="AK6064" i="288"/>
  <c r="AK6063" i="288"/>
  <c r="AK6062" i="288"/>
  <c r="AK6061" i="288"/>
  <c r="AK6060" i="288"/>
  <c r="AK6059" i="288"/>
  <c r="AK6058" i="288"/>
  <c r="AK6057" i="288"/>
  <c r="AK6056" i="288"/>
  <c r="AK6055" i="288"/>
  <c r="AK6054" i="288"/>
  <c r="AK6053" i="288"/>
  <c r="AK6052" i="288"/>
  <c r="AK6051" i="288"/>
  <c r="AK6050" i="288"/>
  <c r="AK6049" i="288"/>
  <c r="AK6048" i="288"/>
  <c r="AK6047" i="288"/>
  <c r="AK6046" i="288"/>
  <c r="AK6045" i="288"/>
  <c r="AK6044" i="288"/>
  <c r="AK6043" i="288"/>
  <c r="AK6042" i="288"/>
  <c r="AK6041" i="288"/>
  <c r="AK6040" i="288"/>
  <c r="AK6039" i="288"/>
  <c r="AK6038" i="288"/>
  <c r="AK6037" i="288"/>
  <c r="AK6036" i="288"/>
  <c r="AK6035" i="288"/>
  <c r="AK6034" i="288"/>
  <c r="AK6033" i="288"/>
  <c r="AK6032" i="288"/>
  <c r="AK6031" i="288"/>
  <c r="AK6030" i="288"/>
  <c r="AK6029" i="288"/>
  <c r="AK6028" i="288"/>
  <c r="AK6027" i="288"/>
  <c r="AK6026" i="288"/>
  <c r="AK6025" i="288"/>
  <c r="AK6024" i="288"/>
  <c r="AK6023" i="288"/>
  <c r="AK6022" i="288"/>
  <c r="AK6021" i="288"/>
  <c r="AK6020" i="288"/>
  <c r="AK6019" i="288"/>
  <c r="AK6018" i="288"/>
  <c r="AK6017" i="288"/>
  <c r="AK6016" i="288"/>
  <c r="AK6015" i="288"/>
  <c r="AK6014" i="288"/>
  <c r="AK6013" i="288"/>
  <c r="AK6012" i="288"/>
  <c r="AK6011" i="288"/>
  <c r="AK6010" i="288"/>
  <c r="AK6009" i="288"/>
  <c r="AK6008" i="288"/>
  <c r="AK6007" i="288"/>
  <c r="AK6006" i="288"/>
  <c r="AK6005" i="288"/>
  <c r="AK6004" i="288"/>
  <c r="AK6003" i="288"/>
  <c r="AK6002" i="288"/>
  <c r="AK6001" i="288"/>
  <c r="AK6000" i="288"/>
  <c r="AK5999" i="288"/>
  <c r="AK5998" i="288"/>
  <c r="AK5997" i="288"/>
  <c r="AK5996" i="288"/>
  <c r="AK5995" i="288"/>
  <c r="AK5994" i="288"/>
  <c r="AK5993" i="288"/>
  <c r="AK5992" i="288"/>
  <c r="AK5991" i="288"/>
  <c r="AK5990" i="288"/>
  <c r="AK5989" i="288"/>
  <c r="AK5988" i="288"/>
  <c r="AK5987" i="288"/>
  <c r="AK5986" i="288"/>
  <c r="AK5985" i="288"/>
  <c r="AK5984" i="288"/>
  <c r="AK5983" i="288"/>
  <c r="AK5982" i="288"/>
  <c r="AK5981" i="288"/>
  <c r="AK5980" i="288"/>
  <c r="AK5979" i="288"/>
  <c r="AK5978" i="288"/>
  <c r="AK5977" i="288"/>
  <c r="AK5976" i="288"/>
  <c r="AK5975" i="288"/>
  <c r="AK5974" i="288"/>
  <c r="AK5973" i="288"/>
  <c r="AK5972" i="288"/>
  <c r="AK5971" i="288"/>
  <c r="AK5970" i="288"/>
  <c r="AK5969" i="288"/>
  <c r="AK5968" i="288"/>
  <c r="AK5967" i="288"/>
  <c r="AK5966" i="288"/>
  <c r="AK5965" i="288"/>
  <c r="AK5964" i="288"/>
  <c r="AK5963" i="288"/>
  <c r="AK5962" i="288"/>
  <c r="AK5961" i="288"/>
  <c r="AK5960" i="288"/>
  <c r="AK5959" i="288"/>
  <c r="AK5958" i="288"/>
  <c r="AK5957" i="288"/>
  <c r="AK5956" i="288"/>
  <c r="AK5955" i="288"/>
  <c r="AK5954" i="288"/>
  <c r="AK5953" i="288"/>
  <c r="AK5952" i="288"/>
  <c r="AK5951" i="288"/>
  <c r="AK5950" i="288"/>
  <c r="AK5949" i="288"/>
  <c r="AK5948" i="288"/>
  <c r="AK5947" i="288"/>
  <c r="AK5946" i="288"/>
  <c r="AK5945" i="288"/>
  <c r="AK5944" i="288"/>
  <c r="AK5943" i="288"/>
  <c r="AK5942" i="288"/>
  <c r="AK5941" i="288"/>
  <c r="AK5940" i="288"/>
  <c r="AK5939" i="288"/>
  <c r="AK5938" i="288"/>
  <c r="AK5937" i="288"/>
  <c r="AK5936" i="288"/>
  <c r="AK5935" i="288"/>
  <c r="AK5934" i="288"/>
  <c r="AK5933" i="288"/>
  <c r="AK5932" i="288"/>
  <c r="AK5931" i="288"/>
  <c r="AK5930" i="288"/>
  <c r="AK5929" i="288"/>
  <c r="AK5928" i="288"/>
  <c r="AK5927" i="288"/>
  <c r="AK5926" i="288"/>
  <c r="AK5925" i="288"/>
  <c r="AK5924" i="288"/>
  <c r="AK5923" i="288"/>
  <c r="AK5922" i="288"/>
  <c r="AK5921" i="288"/>
  <c r="AK5920" i="288"/>
  <c r="AK5919" i="288"/>
  <c r="AK5918" i="288"/>
  <c r="AK5917" i="288"/>
  <c r="AK5916" i="288"/>
  <c r="AK5915" i="288"/>
  <c r="AK5914" i="288"/>
  <c r="AK5913" i="288"/>
  <c r="AK5912" i="288"/>
  <c r="AK5911" i="288"/>
  <c r="AK5910" i="288"/>
  <c r="AK5909" i="288"/>
  <c r="AK5908" i="288"/>
  <c r="AK5907" i="288"/>
  <c r="AK5906" i="288"/>
  <c r="AK5905" i="288"/>
  <c r="AK5904" i="288"/>
  <c r="AK5903" i="288"/>
  <c r="AK5902" i="288"/>
  <c r="AK5901" i="288"/>
  <c r="AK5900" i="288"/>
  <c r="AK5899" i="288"/>
  <c r="AK5898" i="288"/>
  <c r="AK5897" i="288"/>
  <c r="AK5896" i="288"/>
  <c r="AK5895" i="288"/>
  <c r="AK5894" i="288"/>
  <c r="AK5893" i="288"/>
  <c r="AK5892" i="288"/>
  <c r="AK5891" i="288"/>
  <c r="AK5890" i="288"/>
  <c r="AK5889" i="288"/>
  <c r="AK5888" i="288"/>
  <c r="AK5887" i="288"/>
  <c r="AK5886" i="288"/>
  <c r="AK5885" i="288"/>
  <c r="AK5884" i="288"/>
  <c r="AK5883" i="288"/>
  <c r="AK5882" i="288"/>
  <c r="AK5881" i="288"/>
  <c r="AK5880" i="288"/>
  <c r="AK5879" i="288"/>
  <c r="AK5878" i="288"/>
  <c r="AK5877" i="288"/>
  <c r="AK5876" i="288"/>
  <c r="AK5875" i="288"/>
  <c r="AK5874" i="288"/>
  <c r="AK5873" i="288"/>
  <c r="AK5872" i="288"/>
  <c r="AK5871" i="288"/>
  <c r="AK5870" i="288"/>
  <c r="AK5869" i="288"/>
  <c r="AK5868" i="288"/>
  <c r="AK5867" i="288"/>
  <c r="AK5866" i="288"/>
  <c r="AK5865" i="288"/>
  <c r="AK5864" i="288"/>
  <c r="AK5863" i="288"/>
  <c r="AK5862" i="288"/>
  <c r="AK5861" i="288"/>
  <c r="AK5860" i="288"/>
  <c r="AK5859" i="288"/>
  <c r="AK5858" i="288"/>
  <c r="AK5857" i="288"/>
  <c r="AK5856" i="288"/>
  <c r="AK5855" i="288"/>
  <c r="AK5854" i="288"/>
  <c r="AK5853" i="288"/>
  <c r="AK5852" i="288"/>
  <c r="AK5851" i="288"/>
  <c r="AK5850" i="288"/>
  <c r="AK5849" i="288"/>
  <c r="AK5848" i="288"/>
  <c r="AK5847" i="288"/>
  <c r="AK5846" i="288"/>
  <c r="AK5845" i="288"/>
  <c r="AK5844" i="288"/>
  <c r="AK5843" i="288"/>
  <c r="AK5842" i="288"/>
  <c r="AK5841" i="288"/>
  <c r="AK5840" i="288"/>
  <c r="AK5839" i="288"/>
  <c r="AK5838" i="288"/>
  <c r="AK5837" i="288"/>
  <c r="AK5836" i="288"/>
  <c r="AK5835" i="288"/>
  <c r="AK5834" i="288"/>
  <c r="AK5833" i="288"/>
  <c r="AK5832" i="288"/>
  <c r="AK5831" i="288"/>
  <c r="AK5830" i="288"/>
  <c r="AK5829" i="288"/>
  <c r="AK5828" i="288"/>
  <c r="AK5827" i="288"/>
  <c r="AK5826" i="288"/>
  <c r="AK5825" i="288"/>
  <c r="AK5824" i="288"/>
  <c r="AK5823" i="288"/>
  <c r="AK5822" i="288"/>
  <c r="AK5821" i="288"/>
  <c r="AK5820" i="288"/>
  <c r="AK5819" i="288"/>
  <c r="AK5818" i="288"/>
  <c r="AK5817" i="288"/>
  <c r="AK5816" i="288"/>
  <c r="AK5815" i="288"/>
  <c r="AK5814" i="288"/>
  <c r="AK5813" i="288"/>
  <c r="AK5812" i="288"/>
  <c r="AK5811" i="288"/>
  <c r="AK5810" i="288"/>
  <c r="AK5809" i="288"/>
  <c r="AK5808" i="288"/>
  <c r="AK5807" i="288"/>
  <c r="AK5806" i="288"/>
  <c r="AK5805" i="288"/>
  <c r="AK5804" i="288"/>
  <c r="AK5803" i="288"/>
  <c r="AK5802" i="288"/>
  <c r="AK5801" i="288"/>
  <c r="AK5800" i="288"/>
  <c r="AK5799" i="288"/>
  <c r="AK5798" i="288"/>
  <c r="AK5797" i="288"/>
  <c r="AK5796" i="288"/>
  <c r="AK5795" i="288"/>
  <c r="AK5794" i="288"/>
  <c r="AK5793" i="288"/>
  <c r="AK5792" i="288"/>
  <c r="AK5791" i="288"/>
  <c r="AK5790" i="288"/>
  <c r="AK5789" i="288"/>
  <c r="AK5788" i="288"/>
  <c r="AK5787" i="288"/>
  <c r="AK5786" i="288"/>
  <c r="AK5785" i="288"/>
  <c r="AK5784" i="288"/>
  <c r="AK5783" i="288"/>
  <c r="AK5782" i="288"/>
  <c r="AK5781" i="288"/>
  <c r="AK5780" i="288"/>
  <c r="AK5779" i="288"/>
  <c r="AK5778" i="288"/>
  <c r="AK5777" i="288"/>
  <c r="AK5776" i="288"/>
  <c r="AK5775" i="288"/>
  <c r="AK5774" i="288"/>
  <c r="AK5773" i="288"/>
  <c r="AK5772" i="288"/>
  <c r="AK5771" i="288"/>
  <c r="AK5770" i="288"/>
  <c r="AK5769" i="288"/>
  <c r="AK5768" i="288"/>
  <c r="AK5767" i="288"/>
  <c r="AK5766" i="288"/>
  <c r="AK5765" i="288"/>
  <c r="AK5764" i="288"/>
  <c r="AK5763" i="288"/>
  <c r="AK5762" i="288"/>
  <c r="AK5761" i="288"/>
  <c r="AK5760" i="288"/>
  <c r="AK5759" i="288"/>
  <c r="AK5758" i="288"/>
  <c r="AK5757" i="288"/>
  <c r="AK5756" i="288"/>
  <c r="AK5755" i="288"/>
  <c r="AK5754" i="288"/>
  <c r="AK5753" i="288"/>
  <c r="AK5752" i="288"/>
  <c r="AK5751" i="288"/>
  <c r="AK5750" i="288"/>
  <c r="AK5749" i="288"/>
  <c r="AK5748" i="288"/>
  <c r="AK5747" i="288"/>
  <c r="AK5746" i="288"/>
  <c r="AK5745" i="288"/>
  <c r="AK5744" i="288"/>
  <c r="AK5743" i="288"/>
  <c r="AK5742" i="288"/>
  <c r="AK5741" i="288"/>
  <c r="AK5740" i="288"/>
  <c r="AK5739" i="288"/>
  <c r="AK5738" i="288"/>
  <c r="AK5737" i="288"/>
  <c r="AK5736" i="288"/>
  <c r="AK5735" i="288"/>
  <c r="AK5734" i="288"/>
  <c r="AK5733" i="288"/>
  <c r="AK5732" i="288"/>
  <c r="AK5731" i="288"/>
  <c r="AK5730" i="288"/>
  <c r="AK5729" i="288"/>
  <c r="AK5728" i="288"/>
  <c r="AK5727" i="288"/>
  <c r="AK5726" i="288"/>
  <c r="AK5725" i="288"/>
  <c r="AK5724" i="288"/>
  <c r="AK5723" i="288"/>
  <c r="AK5722" i="288"/>
  <c r="AK5721" i="288"/>
  <c r="AK5720" i="288"/>
  <c r="AK5719" i="288"/>
  <c r="AK5718" i="288"/>
  <c r="AK5717" i="288"/>
  <c r="AK5716" i="288"/>
  <c r="AK5715" i="288"/>
  <c r="AK5714" i="288"/>
  <c r="AK5713" i="288"/>
  <c r="AK5712" i="288"/>
  <c r="AK5711" i="288"/>
  <c r="AK5710" i="288"/>
  <c r="AK5709" i="288"/>
  <c r="AK5708" i="288"/>
  <c r="AK5707" i="288"/>
  <c r="AK5706" i="288"/>
  <c r="AK5705" i="288"/>
  <c r="AK5704" i="288"/>
  <c r="AK5703" i="288"/>
  <c r="AK5702" i="288"/>
  <c r="AK5701" i="288"/>
  <c r="AK5700" i="288"/>
  <c r="AK5699" i="288"/>
  <c r="AK5698" i="288"/>
  <c r="AK5697" i="288"/>
  <c r="AK5696" i="288"/>
  <c r="AK5695" i="288"/>
  <c r="AK5694" i="288"/>
  <c r="AK5693" i="288"/>
  <c r="AK5692" i="288"/>
  <c r="AK5691" i="288"/>
  <c r="AK5690" i="288"/>
  <c r="AK5689" i="288"/>
  <c r="AK5688" i="288"/>
  <c r="AK5687" i="288"/>
  <c r="AK5686" i="288"/>
  <c r="AK5685" i="288"/>
  <c r="AK5684" i="288"/>
  <c r="AK5683" i="288"/>
  <c r="AK5682" i="288"/>
  <c r="AK5681" i="288"/>
  <c r="AK5680" i="288"/>
  <c r="AK5679" i="288"/>
  <c r="AK5678" i="288"/>
  <c r="AK5677" i="288"/>
  <c r="AK5676" i="288"/>
  <c r="AK5675" i="288"/>
  <c r="AK5674" i="288"/>
  <c r="AK5673" i="288"/>
  <c r="AK5672" i="288"/>
  <c r="AK5671" i="288"/>
  <c r="AK5670" i="288"/>
  <c r="AK5669" i="288"/>
  <c r="AK5668" i="288"/>
  <c r="AK5667" i="288"/>
  <c r="AK5666" i="288"/>
  <c r="AK5665" i="288"/>
  <c r="AK5664" i="288"/>
  <c r="AK5663" i="288"/>
  <c r="AK5662" i="288"/>
  <c r="AK5661" i="288"/>
  <c r="AK5660" i="288"/>
  <c r="AK5659" i="288"/>
  <c r="AK5658" i="288"/>
  <c r="AK5657" i="288"/>
  <c r="AK5656" i="288"/>
  <c r="AK5655" i="288"/>
  <c r="AK5654" i="288"/>
  <c r="AK5653" i="288"/>
  <c r="AK5652" i="288"/>
  <c r="AK5651" i="288"/>
  <c r="AK5650" i="288"/>
  <c r="AK5649" i="288"/>
  <c r="AK5648" i="288"/>
  <c r="AK5647" i="288"/>
  <c r="AK5646" i="288"/>
  <c r="AK5645" i="288"/>
  <c r="AK5644" i="288"/>
  <c r="AK5643" i="288"/>
  <c r="AK5642" i="288"/>
  <c r="AK5641" i="288"/>
  <c r="AK5640" i="288"/>
  <c r="AK5639" i="288"/>
  <c r="AK5638" i="288"/>
  <c r="AK5637" i="288"/>
  <c r="AK5636" i="288"/>
  <c r="AK5635" i="288"/>
  <c r="AK5634" i="288"/>
  <c r="AK5633" i="288"/>
  <c r="AK5632" i="288"/>
  <c r="AK5631" i="288"/>
  <c r="AK5630" i="288"/>
  <c r="AK5629" i="288"/>
  <c r="AK5628" i="288"/>
  <c r="AK5627" i="288"/>
  <c r="AK5626" i="288"/>
  <c r="AK5625" i="288"/>
  <c r="AK5624" i="288"/>
  <c r="AK5623" i="288"/>
  <c r="AK5622" i="288"/>
  <c r="AK5621" i="288"/>
  <c r="AK5620" i="288"/>
  <c r="AK5619" i="288"/>
  <c r="AK5618" i="288"/>
  <c r="AK5617" i="288"/>
  <c r="AK5616" i="288"/>
  <c r="AK5615" i="288"/>
  <c r="AK5614" i="288"/>
  <c r="AK5613" i="288"/>
  <c r="AK5612" i="288"/>
  <c r="AK5611" i="288"/>
  <c r="AK5610" i="288"/>
  <c r="AK5609" i="288"/>
  <c r="AK5608" i="288"/>
  <c r="AK5607" i="288"/>
  <c r="AK5606" i="288"/>
  <c r="AK5605" i="288"/>
  <c r="AK5604" i="288"/>
  <c r="AK5603" i="288"/>
  <c r="AK5602" i="288"/>
  <c r="AK5601" i="288"/>
  <c r="AK5600" i="288"/>
  <c r="AK5599" i="288"/>
  <c r="AK5598" i="288"/>
  <c r="AK5597" i="288"/>
  <c r="AK5596" i="288"/>
  <c r="AK5595" i="288"/>
  <c r="AK5594" i="288"/>
  <c r="AK5593" i="288"/>
  <c r="AK5592" i="288"/>
  <c r="AK5591" i="288"/>
  <c r="AK5590" i="288"/>
  <c r="AK5589" i="288"/>
  <c r="AK5588" i="288"/>
  <c r="AK5587" i="288"/>
  <c r="AK5586" i="288"/>
  <c r="AK5585" i="288"/>
  <c r="AK5584" i="288"/>
  <c r="AK5583" i="288"/>
  <c r="AK5582" i="288"/>
  <c r="AK5581" i="288"/>
  <c r="AK5580" i="288"/>
  <c r="AK5579" i="288"/>
  <c r="AK5578" i="288"/>
  <c r="AK5577" i="288"/>
  <c r="AK5576" i="288"/>
  <c r="AK5575" i="288"/>
  <c r="AK5574" i="288"/>
  <c r="AK5573" i="288"/>
  <c r="AK5572" i="288"/>
  <c r="AK5571" i="288"/>
  <c r="AK5570" i="288"/>
  <c r="AK5569" i="288"/>
  <c r="AK5568" i="288"/>
  <c r="AK5567" i="288"/>
  <c r="AK5566" i="288"/>
  <c r="AK5565" i="288"/>
  <c r="AK5564" i="288"/>
  <c r="AK5563" i="288"/>
  <c r="AK5562" i="288"/>
  <c r="AK5561" i="288"/>
  <c r="AK5560" i="288"/>
  <c r="AK5559" i="288"/>
  <c r="AK5558" i="288"/>
  <c r="AK5557" i="288"/>
  <c r="AK5556" i="288"/>
  <c r="AK5555" i="288"/>
  <c r="AK5554" i="288"/>
  <c r="AK5553" i="288"/>
  <c r="AK5552" i="288"/>
  <c r="AK5551" i="288"/>
  <c r="AK5550" i="288"/>
  <c r="AK5549" i="288"/>
  <c r="AK5548" i="288"/>
  <c r="AK5547" i="288"/>
  <c r="AK5546" i="288"/>
  <c r="AK5545" i="288"/>
  <c r="AK5544" i="288"/>
  <c r="AK5543" i="288"/>
  <c r="AK5542" i="288"/>
  <c r="AK5541" i="288"/>
  <c r="AK5540" i="288"/>
  <c r="AK5539" i="288"/>
  <c r="AK5538" i="288"/>
  <c r="AK5537" i="288"/>
  <c r="AK5536" i="288"/>
  <c r="AK5535" i="288"/>
  <c r="AK5534" i="288"/>
  <c r="AK5533" i="288"/>
  <c r="AK5532" i="288"/>
  <c r="AK5531" i="288"/>
  <c r="AK5530" i="288"/>
  <c r="AK5529" i="288"/>
  <c r="AK5528" i="288"/>
  <c r="AK5527" i="288"/>
  <c r="AK5526" i="288"/>
  <c r="AK5525" i="288"/>
  <c r="AK5524" i="288"/>
  <c r="AK5523" i="288"/>
  <c r="AK5522" i="288"/>
  <c r="AK5521" i="288"/>
  <c r="AK5520" i="288"/>
  <c r="AK5519" i="288"/>
  <c r="AK5518" i="288"/>
  <c r="AK5517" i="288"/>
  <c r="AK5516" i="288"/>
  <c r="AK5515" i="288"/>
  <c r="AK5514" i="288"/>
  <c r="AK5513" i="288"/>
  <c r="AK5512" i="288"/>
  <c r="AK5511" i="288"/>
  <c r="AK5510" i="288"/>
  <c r="AK5509" i="288"/>
  <c r="AK5508" i="288"/>
  <c r="AK5507" i="288"/>
  <c r="AK5506" i="288"/>
  <c r="AK5505" i="288"/>
  <c r="AK5504" i="288"/>
  <c r="AK5503" i="288"/>
  <c r="AK5502" i="288"/>
  <c r="AK5501" i="288"/>
  <c r="AK5500" i="288"/>
  <c r="AK5499" i="288"/>
  <c r="AK5498" i="288"/>
  <c r="AK5497" i="288"/>
  <c r="AK5496" i="288"/>
  <c r="AK5495" i="288"/>
  <c r="AK5494" i="288"/>
  <c r="AK5493" i="288"/>
  <c r="AK5492" i="288"/>
  <c r="AK5491" i="288"/>
  <c r="AK5490" i="288"/>
  <c r="AK5489" i="288"/>
  <c r="AK5488" i="288"/>
  <c r="AK5487" i="288"/>
  <c r="AK5486" i="288"/>
  <c r="AK5485" i="288"/>
  <c r="AK5484" i="288"/>
  <c r="AK5483" i="288"/>
  <c r="AK5482" i="288"/>
  <c r="AK5481" i="288"/>
  <c r="AK5480" i="288"/>
  <c r="AK5479" i="288"/>
  <c r="AK5478" i="288"/>
  <c r="AK5477" i="288"/>
  <c r="AK5476" i="288"/>
  <c r="AK5475" i="288"/>
  <c r="AK5474" i="288"/>
  <c r="AK5473" i="288"/>
  <c r="AK5472" i="288"/>
  <c r="AK5471" i="288"/>
  <c r="AK5470" i="288"/>
  <c r="AK5469" i="288"/>
  <c r="AK5468" i="288"/>
  <c r="AK5467" i="288"/>
  <c r="AK5466" i="288"/>
  <c r="AK5465" i="288"/>
  <c r="AK5464" i="288"/>
  <c r="AK5463" i="288"/>
  <c r="AK5462" i="288"/>
  <c r="AK5461" i="288"/>
  <c r="AK5460" i="288"/>
  <c r="AK5459" i="288"/>
  <c r="AK5458" i="288"/>
  <c r="AK5457" i="288"/>
  <c r="AK5456" i="288"/>
  <c r="AK5455" i="288"/>
  <c r="AK5454" i="288"/>
  <c r="AK5453" i="288"/>
  <c r="AK5452" i="288"/>
  <c r="AK5451" i="288"/>
  <c r="AK5450" i="288"/>
  <c r="AK5449" i="288"/>
  <c r="AK5448" i="288"/>
  <c r="AK5447" i="288"/>
  <c r="AK5446" i="288"/>
  <c r="AK5445" i="288"/>
  <c r="AK5444" i="288"/>
  <c r="AK5443" i="288"/>
  <c r="AK5442" i="288"/>
  <c r="AK5441" i="288"/>
  <c r="AK5440" i="288"/>
  <c r="AK5439" i="288"/>
  <c r="AK5438" i="288"/>
  <c r="AK5437" i="288"/>
  <c r="AK5436" i="288"/>
  <c r="AK5435" i="288"/>
  <c r="AK5434" i="288"/>
  <c r="AK5433" i="288"/>
  <c r="AK5432" i="288"/>
  <c r="AK5431" i="288"/>
  <c r="AK5430" i="288"/>
  <c r="AK5429" i="288"/>
  <c r="AK5428" i="288"/>
  <c r="AK5427" i="288"/>
  <c r="AK5426" i="288"/>
  <c r="AK5425" i="288"/>
  <c r="AK5424" i="288"/>
  <c r="AK5423" i="288"/>
  <c r="AK5422" i="288"/>
  <c r="AK5421" i="288"/>
  <c r="AK5420" i="288"/>
  <c r="AK5419" i="288"/>
  <c r="AK5418" i="288"/>
  <c r="AK5417" i="288"/>
  <c r="AK5416" i="288"/>
  <c r="AK5415" i="288"/>
  <c r="AK5414" i="288"/>
  <c r="AK5413" i="288"/>
  <c r="AK5412" i="288"/>
  <c r="AK5411" i="288"/>
  <c r="AK5410" i="288"/>
  <c r="AK5409" i="288"/>
  <c r="AK5408" i="288"/>
  <c r="AK5407" i="288"/>
  <c r="AK5406" i="288"/>
  <c r="AK5405" i="288"/>
  <c r="AK5404" i="288"/>
  <c r="AK5403" i="288"/>
  <c r="AK5402" i="288"/>
  <c r="AK5401" i="288"/>
  <c r="AK5400" i="288"/>
  <c r="AK5399" i="288"/>
  <c r="AK5398" i="288"/>
  <c r="AK5397" i="288"/>
  <c r="AK5396" i="288"/>
  <c r="AK5395" i="288"/>
  <c r="AK5394" i="288"/>
  <c r="AK5393" i="288"/>
  <c r="AK5392" i="288"/>
  <c r="AK5391" i="288"/>
  <c r="AK5390" i="288"/>
  <c r="AK5389" i="288"/>
  <c r="AK5388" i="288"/>
  <c r="AK5387" i="288"/>
  <c r="AK5386" i="288"/>
  <c r="AK5385" i="288"/>
  <c r="AK5384" i="288"/>
  <c r="AK5383" i="288"/>
  <c r="AK5382" i="288"/>
  <c r="AK5381" i="288"/>
  <c r="AK5380" i="288"/>
  <c r="AK5379" i="288"/>
  <c r="AK5378" i="288"/>
  <c r="AK5377" i="288"/>
  <c r="AK5376" i="288"/>
  <c r="AK5375" i="288"/>
  <c r="AK5374" i="288"/>
  <c r="AK5373" i="288"/>
  <c r="AK5372" i="288"/>
  <c r="AK5371" i="288"/>
  <c r="AK5370" i="288"/>
  <c r="AK5369" i="288"/>
  <c r="AK5368" i="288"/>
  <c r="AK5367" i="288"/>
  <c r="AK5366" i="288"/>
  <c r="AK5365" i="288"/>
  <c r="AK5364" i="288"/>
  <c r="AK5363" i="288"/>
  <c r="AK5362" i="288"/>
  <c r="AK5361" i="288"/>
  <c r="AK5360" i="288"/>
  <c r="AK5359" i="288"/>
  <c r="AK5358" i="288"/>
  <c r="AK5357" i="288"/>
  <c r="AK5356" i="288"/>
  <c r="AK5355" i="288"/>
  <c r="AK5354" i="288"/>
  <c r="AK5353" i="288"/>
  <c r="AK5352" i="288"/>
  <c r="AK5351" i="288"/>
  <c r="AK5350" i="288"/>
  <c r="AK5349" i="288"/>
  <c r="AK5348" i="288"/>
  <c r="AK5347" i="288"/>
  <c r="AK5346" i="288"/>
  <c r="AK5345" i="288"/>
  <c r="AK5344" i="288"/>
  <c r="AK5343" i="288"/>
  <c r="AK5342" i="288"/>
  <c r="AK5341" i="288"/>
  <c r="AK5340" i="288"/>
  <c r="AK5339" i="288"/>
  <c r="AK5338" i="288"/>
  <c r="AK5337" i="288"/>
  <c r="AK5336" i="288"/>
  <c r="AK5335" i="288"/>
  <c r="AK5334" i="288"/>
  <c r="AK5333" i="288"/>
  <c r="AK5332" i="288"/>
  <c r="AK5331" i="288"/>
  <c r="AK5330" i="288"/>
  <c r="AK5329" i="288"/>
  <c r="AK5328" i="288"/>
  <c r="AK5327" i="288"/>
  <c r="AK5326" i="288"/>
  <c r="AK5325" i="288"/>
  <c r="AK5324" i="288"/>
  <c r="AK5323" i="288"/>
  <c r="AK5322" i="288"/>
  <c r="AK5321" i="288"/>
  <c r="AK5320" i="288"/>
  <c r="AK5319" i="288"/>
  <c r="AK5318" i="288"/>
  <c r="AK5317" i="288"/>
  <c r="AK5316" i="288"/>
  <c r="AK5315" i="288"/>
  <c r="AK5314" i="288"/>
  <c r="AK5313" i="288"/>
  <c r="AK5312" i="288"/>
  <c r="AK5311" i="288"/>
  <c r="AK5310" i="288"/>
  <c r="AK5309" i="288"/>
  <c r="AK5308" i="288"/>
  <c r="AK5307" i="288"/>
  <c r="AK5306" i="288"/>
  <c r="AK5305" i="288"/>
  <c r="AK5304" i="288"/>
  <c r="AK5303" i="288"/>
  <c r="AK5302" i="288"/>
  <c r="AK5301" i="288"/>
  <c r="AK5300" i="288"/>
  <c r="AK5299" i="288"/>
  <c r="AK5298" i="288"/>
  <c r="AK5297" i="288"/>
  <c r="AK5296" i="288"/>
  <c r="AK5295" i="288"/>
  <c r="AK5294" i="288"/>
  <c r="AK5293" i="288"/>
  <c r="AK5292" i="288"/>
  <c r="AK5291" i="288"/>
  <c r="AK5290" i="288"/>
  <c r="AK5289" i="288"/>
  <c r="AK5288" i="288"/>
  <c r="AK5287" i="288"/>
  <c r="AK5286" i="288"/>
  <c r="AK5285" i="288"/>
  <c r="AK5284" i="288"/>
  <c r="AK5283" i="288"/>
  <c r="AK5282" i="288"/>
  <c r="AK5281" i="288"/>
  <c r="AK5280" i="288"/>
  <c r="AK5279" i="288"/>
  <c r="AK5278" i="288"/>
  <c r="AK5277" i="288"/>
  <c r="AK5276" i="288"/>
  <c r="AK5275" i="288"/>
  <c r="AK5274" i="288"/>
  <c r="AK5273" i="288"/>
  <c r="AK5272" i="288"/>
  <c r="AK5271" i="288"/>
  <c r="AK5270" i="288"/>
  <c r="AK5269" i="288"/>
  <c r="AK5268" i="288"/>
  <c r="AK5267" i="288"/>
  <c r="AK5266" i="288"/>
  <c r="AK5265" i="288"/>
  <c r="AK5264" i="288"/>
  <c r="AK5263" i="288"/>
  <c r="AK5262" i="288"/>
  <c r="AK5261" i="288"/>
  <c r="AK5260" i="288"/>
  <c r="AK5259" i="288"/>
  <c r="AK5258" i="288"/>
  <c r="AK5257" i="288"/>
  <c r="AK5256" i="288"/>
  <c r="AK5255" i="288"/>
  <c r="AK5254" i="288"/>
  <c r="AK5253" i="288"/>
  <c r="AK5252" i="288"/>
  <c r="AK5251" i="288"/>
  <c r="AK5250" i="288"/>
  <c r="AK5249" i="288"/>
  <c r="AK5248" i="288"/>
  <c r="AK5247" i="288"/>
  <c r="AK5246" i="288"/>
  <c r="AK5245" i="288"/>
  <c r="AK5244" i="288"/>
  <c r="AK5243" i="288"/>
  <c r="AK5242" i="288"/>
  <c r="AK5241" i="288"/>
  <c r="AK5240" i="288"/>
  <c r="AK5239" i="288"/>
  <c r="AK5238" i="288"/>
  <c r="AK5237" i="288"/>
  <c r="AK5236" i="288"/>
  <c r="AK5235" i="288"/>
  <c r="AK5234" i="288"/>
  <c r="AK5233" i="288"/>
  <c r="AK5232" i="288"/>
  <c r="AK5231" i="288"/>
  <c r="AK5230" i="288"/>
  <c r="AK5229" i="288"/>
  <c r="AK5228" i="288"/>
  <c r="AK5227" i="288"/>
  <c r="AK5226" i="288"/>
  <c r="AK5225" i="288"/>
  <c r="AK5224" i="288"/>
  <c r="AK5223" i="288"/>
  <c r="AK5222" i="288"/>
  <c r="AK5221" i="288"/>
  <c r="AK5220" i="288"/>
  <c r="AK5219" i="288"/>
  <c r="AK5218" i="288"/>
  <c r="AK5217" i="288"/>
  <c r="AK5216" i="288"/>
  <c r="AK5215" i="288"/>
  <c r="AK5214" i="288"/>
  <c r="AK5213" i="288"/>
  <c r="AK5212" i="288"/>
  <c r="AK5211" i="288"/>
  <c r="AK5210" i="288"/>
  <c r="AK5209" i="288"/>
  <c r="AK5208" i="288"/>
  <c r="AK5207" i="288"/>
  <c r="AK5206" i="288"/>
  <c r="AK5205" i="288"/>
  <c r="AK5204" i="288"/>
  <c r="AK5203" i="288"/>
  <c r="AK5202" i="288"/>
  <c r="AK5201" i="288"/>
  <c r="AK5200" i="288"/>
  <c r="AK5199" i="288"/>
  <c r="AK5198" i="288"/>
  <c r="AK5197" i="288"/>
  <c r="AK5196" i="288"/>
  <c r="AK5195" i="288"/>
  <c r="AK5194" i="288"/>
  <c r="AK5193" i="288"/>
  <c r="AK5192" i="288"/>
  <c r="AK5191" i="288"/>
  <c r="AK5190" i="288"/>
  <c r="AK5189" i="288"/>
  <c r="AK5188" i="288"/>
  <c r="AK5187" i="288"/>
  <c r="AK5186" i="288"/>
  <c r="AK5185" i="288"/>
  <c r="AK5184" i="288"/>
  <c r="AK5183" i="288"/>
  <c r="AK5182" i="288"/>
  <c r="AK5181" i="288"/>
  <c r="AK5180" i="288"/>
  <c r="AK5179" i="288"/>
  <c r="AK5178" i="288"/>
  <c r="AK5177" i="288"/>
  <c r="AK5176" i="288"/>
  <c r="AK5175" i="288"/>
  <c r="AK5174" i="288"/>
  <c r="AK5173" i="288"/>
  <c r="AK5172" i="288"/>
  <c r="AK5171" i="288"/>
  <c r="AK5170" i="288"/>
  <c r="AK5169" i="288"/>
  <c r="AK5168" i="288"/>
  <c r="AK5167" i="288"/>
  <c r="AK5166" i="288"/>
  <c r="AK5165" i="288"/>
  <c r="AK5164" i="288"/>
  <c r="AK5163" i="288"/>
  <c r="AK5162" i="288"/>
  <c r="AK5161" i="288"/>
  <c r="AK5160" i="288"/>
  <c r="AK5159" i="288"/>
  <c r="AK5158" i="288"/>
  <c r="AK5157" i="288"/>
  <c r="AK5156" i="288"/>
  <c r="AK5155" i="288"/>
  <c r="AK5154" i="288"/>
  <c r="AK5153" i="288"/>
  <c r="AK5152" i="288"/>
  <c r="AK5151" i="288"/>
  <c r="AK5150" i="288"/>
  <c r="AK5149" i="288"/>
  <c r="AK5148" i="288"/>
  <c r="AK5147" i="288"/>
  <c r="AK5146" i="288"/>
  <c r="AK5145" i="288"/>
  <c r="AK5144" i="288"/>
  <c r="AK5143" i="288"/>
  <c r="AK5142" i="288"/>
  <c r="AK5141" i="288"/>
  <c r="AK5140" i="288"/>
  <c r="AK5139" i="288"/>
  <c r="AK5138" i="288"/>
  <c r="AK5137" i="288"/>
  <c r="AK5136" i="288"/>
  <c r="AK5135" i="288"/>
  <c r="AK5134" i="288"/>
  <c r="AK5133" i="288"/>
  <c r="AK5132" i="288"/>
  <c r="AK5131" i="288"/>
  <c r="AK5130" i="288"/>
  <c r="AK5129" i="288"/>
  <c r="AK5128" i="288"/>
  <c r="AK5127" i="288"/>
  <c r="AK5126" i="288"/>
  <c r="AK5125" i="288"/>
  <c r="AK5124" i="288"/>
  <c r="AK5123" i="288"/>
  <c r="AK5122" i="288"/>
  <c r="AK5121" i="288"/>
  <c r="AK5120" i="288"/>
  <c r="AK5119" i="288"/>
  <c r="AK5118" i="288"/>
  <c r="AK5117" i="288"/>
  <c r="AK5116" i="288"/>
  <c r="AK5115" i="288"/>
  <c r="AK5114" i="288"/>
  <c r="AK5113" i="288"/>
  <c r="AK5112" i="288"/>
  <c r="AK5111" i="288"/>
  <c r="AK5110" i="288"/>
  <c r="AK5109" i="288"/>
  <c r="AK5108" i="288"/>
  <c r="AK5107" i="288"/>
  <c r="AK5106" i="288"/>
  <c r="AK5105" i="288"/>
  <c r="AK5104" i="288"/>
  <c r="AK5103" i="288"/>
  <c r="AK5102" i="288"/>
  <c r="AK5101" i="288"/>
  <c r="AK5100" i="288"/>
  <c r="AK5099" i="288"/>
  <c r="AK5098" i="288"/>
  <c r="AK5097" i="288"/>
  <c r="AK5096" i="288"/>
  <c r="AK5095" i="288"/>
  <c r="AK5094" i="288"/>
  <c r="AK5093" i="288"/>
  <c r="AK5092" i="288"/>
  <c r="AK5091" i="288"/>
  <c r="AK5090" i="288"/>
  <c r="AK5089" i="288"/>
  <c r="AK5088" i="288"/>
  <c r="AK5087" i="288"/>
  <c r="AK5086" i="288"/>
  <c r="AK5085" i="288"/>
  <c r="AK5084" i="288"/>
  <c r="AK5083" i="288"/>
  <c r="AK5082" i="288"/>
  <c r="AK5081" i="288"/>
  <c r="AK5080" i="288"/>
  <c r="AK5079" i="288"/>
  <c r="AK5078" i="288"/>
  <c r="AK5077" i="288"/>
  <c r="AK5076" i="288"/>
  <c r="AK5075" i="288"/>
  <c r="AK5074" i="288"/>
  <c r="AK5073" i="288"/>
  <c r="AK5072" i="288"/>
  <c r="AK5071" i="288"/>
  <c r="AK5070" i="288"/>
  <c r="AK5069" i="288"/>
  <c r="AK5068" i="288"/>
  <c r="AK5067" i="288"/>
  <c r="AK5066" i="288"/>
  <c r="AK5065" i="288"/>
  <c r="AK5064" i="288"/>
  <c r="AK5063" i="288"/>
  <c r="AK5062" i="288"/>
  <c r="AK5061" i="288"/>
  <c r="AK5060" i="288"/>
  <c r="AK5059" i="288"/>
  <c r="AK5058" i="288"/>
  <c r="AK5057" i="288"/>
  <c r="AK5056" i="288"/>
  <c r="AK5055" i="288"/>
  <c r="AK5054" i="288"/>
  <c r="AK5053" i="288"/>
  <c r="AK5052" i="288"/>
  <c r="AK5051" i="288"/>
  <c r="AK5050" i="288"/>
  <c r="AK5049" i="288"/>
  <c r="AK5048" i="288"/>
  <c r="AK5047" i="288"/>
  <c r="AK5046" i="288"/>
  <c r="AK5045" i="288"/>
  <c r="AK5044" i="288"/>
  <c r="AK5043" i="288"/>
  <c r="AK5042" i="288"/>
  <c r="AK5041" i="288"/>
  <c r="AK5040" i="288"/>
  <c r="AK5039" i="288"/>
  <c r="AK5038" i="288"/>
  <c r="AK5037" i="288"/>
  <c r="AK5036" i="288"/>
  <c r="AK5035" i="288"/>
  <c r="AK5034" i="288"/>
  <c r="AK5033" i="288"/>
  <c r="AK5032" i="288"/>
  <c r="AK5031" i="288"/>
  <c r="AK5030" i="288"/>
  <c r="AK5029" i="288"/>
  <c r="AK5028" i="288"/>
  <c r="AK5027" i="288"/>
  <c r="AK5026" i="288"/>
  <c r="AK5025" i="288"/>
  <c r="AK5024" i="288"/>
  <c r="AK5023" i="288"/>
  <c r="AK5022" i="288"/>
  <c r="AK5021" i="288"/>
  <c r="AK5020" i="288"/>
  <c r="AK5019" i="288"/>
  <c r="AK5018" i="288"/>
  <c r="AK5017" i="288"/>
  <c r="AK5016" i="288"/>
  <c r="AK5015" i="288"/>
  <c r="AK5014" i="288"/>
  <c r="AK5013" i="288"/>
  <c r="AK5012" i="288"/>
  <c r="AK5011" i="288"/>
  <c r="AK5010" i="288"/>
  <c r="AK5009" i="288"/>
  <c r="AK5008" i="288"/>
  <c r="AK5007" i="288"/>
  <c r="AK5006" i="288"/>
  <c r="AK5005" i="288"/>
  <c r="AK5004" i="288"/>
  <c r="AK5003" i="288"/>
  <c r="AK5002" i="288"/>
  <c r="AK5001" i="288"/>
  <c r="AK5000" i="288"/>
  <c r="AK4999" i="288"/>
  <c r="AK4998" i="288"/>
  <c r="AK4997" i="288"/>
  <c r="AK4996" i="288"/>
  <c r="AK4995" i="288"/>
  <c r="AK4994" i="288"/>
  <c r="AK4993" i="288"/>
  <c r="AK4992" i="288"/>
  <c r="AK4991" i="288"/>
  <c r="AK4990" i="288"/>
  <c r="AK4989" i="288"/>
  <c r="AK4988" i="288"/>
  <c r="AK4987" i="288"/>
  <c r="AK4986" i="288"/>
  <c r="AK4985" i="288"/>
  <c r="AK4984" i="288"/>
  <c r="AK4983" i="288"/>
  <c r="AK4982" i="288"/>
  <c r="AK4981" i="288"/>
  <c r="AK4980" i="288"/>
  <c r="AK4979" i="288"/>
  <c r="AK4978" i="288"/>
  <c r="AK4977" i="288"/>
  <c r="AK4976" i="288"/>
  <c r="AK4975" i="288"/>
  <c r="AK4974" i="288"/>
  <c r="AK4973" i="288"/>
  <c r="AK4972" i="288"/>
  <c r="AK4971" i="288"/>
  <c r="AK4970" i="288"/>
  <c r="AK4969" i="288"/>
  <c r="AK4968" i="288"/>
  <c r="AK4967" i="288"/>
  <c r="AK4966" i="288"/>
  <c r="AK4965" i="288"/>
  <c r="AK4964" i="288"/>
  <c r="AK4963" i="288"/>
  <c r="AK4962" i="288"/>
  <c r="AK4961" i="288"/>
  <c r="AK4960" i="288"/>
  <c r="AK4959" i="288"/>
  <c r="AK4958" i="288"/>
  <c r="AK4957" i="288"/>
  <c r="AK4956" i="288"/>
  <c r="AK4955" i="288"/>
  <c r="AK4954" i="288"/>
  <c r="AK4953" i="288"/>
  <c r="AK4952" i="288"/>
  <c r="AK4951" i="288"/>
  <c r="AK4950" i="288"/>
  <c r="AK4949" i="288"/>
  <c r="AK4948" i="288"/>
  <c r="AK4947" i="288"/>
  <c r="AK4946" i="288"/>
  <c r="AK4945" i="288"/>
  <c r="AK4944" i="288"/>
  <c r="AK4943" i="288"/>
  <c r="AK4942" i="288"/>
  <c r="AK4941" i="288"/>
  <c r="AK4940" i="288"/>
  <c r="AK4939" i="288"/>
  <c r="AK4938" i="288"/>
  <c r="AK4937" i="288"/>
  <c r="AK4936" i="288"/>
  <c r="AK4935" i="288"/>
  <c r="AK4934" i="288"/>
  <c r="AK4933" i="288"/>
  <c r="AK4932" i="288"/>
  <c r="AK4931" i="288"/>
  <c r="AK4930" i="288"/>
  <c r="AK4929" i="288"/>
  <c r="AK4928" i="288"/>
  <c r="AK4927" i="288"/>
  <c r="AK4926" i="288"/>
  <c r="AK4925" i="288"/>
  <c r="AK4924" i="288"/>
  <c r="AK4923" i="288"/>
  <c r="AK4922" i="288"/>
  <c r="AK4921" i="288"/>
  <c r="AK4920" i="288"/>
  <c r="AK4919" i="288"/>
  <c r="AK4918" i="288"/>
  <c r="AK4917" i="288"/>
  <c r="AK4916" i="288"/>
  <c r="AK4915" i="288"/>
  <c r="AK4914" i="288"/>
  <c r="AK4913" i="288"/>
  <c r="AK4912" i="288"/>
  <c r="AK4911" i="288"/>
  <c r="AK4910" i="288"/>
  <c r="AK4909" i="288"/>
  <c r="AK4908" i="288"/>
  <c r="AK4907" i="288"/>
  <c r="AK4906" i="288"/>
  <c r="AK4905" i="288"/>
  <c r="AK4904" i="288"/>
  <c r="AK4903" i="288"/>
  <c r="AK4902" i="288"/>
  <c r="AK4901" i="288"/>
  <c r="AK4900" i="288"/>
  <c r="AK4899" i="288"/>
  <c r="AK4898" i="288"/>
  <c r="AK4897" i="288"/>
  <c r="AK4896" i="288"/>
  <c r="AK4895" i="288"/>
  <c r="AK4894" i="288"/>
  <c r="AK4893" i="288"/>
  <c r="AK4892" i="288"/>
  <c r="AK4891" i="288"/>
  <c r="AK4890" i="288"/>
  <c r="AK4889" i="288"/>
  <c r="AK4888" i="288"/>
  <c r="AK4887" i="288"/>
  <c r="AK4886" i="288"/>
  <c r="AK4885" i="288"/>
  <c r="AK4884" i="288"/>
  <c r="AK4883" i="288"/>
  <c r="AK4882" i="288"/>
  <c r="AK4881" i="288"/>
  <c r="AK4880" i="288"/>
  <c r="AK4879" i="288"/>
  <c r="AK4878" i="288"/>
  <c r="AK4877" i="288"/>
  <c r="AK4876" i="288"/>
  <c r="AK4875" i="288"/>
  <c r="AK4874" i="288"/>
  <c r="AK4873" i="288"/>
  <c r="AK4872" i="288"/>
  <c r="AK4871" i="288"/>
  <c r="AK4870" i="288"/>
  <c r="AK4869" i="288"/>
  <c r="AK4868" i="288"/>
  <c r="AK4867" i="288"/>
  <c r="AK4866" i="288"/>
  <c r="AK4865" i="288"/>
  <c r="AK4864" i="288"/>
  <c r="AK4863" i="288"/>
  <c r="AK4862" i="288"/>
  <c r="AK4861" i="288"/>
  <c r="AK4860" i="288"/>
  <c r="AK4859" i="288"/>
  <c r="AK4858" i="288"/>
  <c r="AK4857" i="288"/>
  <c r="AK4856" i="288"/>
  <c r="AK4855" i="288"/>
  <c r="AK4854" i="288"/>
  <c r="AK4853" i="288"/>
  <c r="AK4852" i="288"/>
  <c r="AK4851" i="288"/>
  <c r="AK4850" i="288"/>
  <c r="AK4849" i="288"/>
  <c r="AK4848" i="288"/>
  <c r="AK4847" i="288"/>
  <c r="AK4846" i="288"/>
  <c r="AK4845" i="288"/>
  <c r="AK4844" i="288"/>
  <c r="AK4843" i="288"/>
  <c r="AK4842" i="288"/>
  <c r="AK4841" i="288"/>
  <c r="AK4840" i="288"/>
  <c r="AK4839" i="288"/>
  <c r="AK4838" i="288"/>
  <c r="AK4837" i="288"/>
  <c r="AK4836" i="288"/>
  <c r="AK4835" i="288"/>
  <c r="AK4834" i="288"/>
  <c r="AK4833" i="288"/>
  <c r="AK4832" i="288"/>
  <c r="AK4831" i="288"/>
  <c r="AK4830" i="288"/>
  <c r="AK4829" i="288"/>
  <c r="AK4828" i="288"/>
  <c r="AK4827" i="288"/>
  <c r="AK4826" i="288"/>
  <c r="AK4825" i="288"/>
  <c r="AK4824" i="288"/>
  <c r="AK4823" i="288"/>
  <c r="AK4822" i="288"/>
  <c r="AK4821" i="288"/>
  <c r="AK4820" i="288"/>
  <c r="AK4819" i="288"/>
  <c r="AK4818" i="288"/>
  <c r="AK4817" i="288"/>
  <c r="AK4816" i="288"/>
  <c r="AK4815" i="288"/>
  <c r="AK4814" i="288"/>
  <c r="AK4813" i="288"/>
  <c r="AK4812" i="288"/>
  <c r="AK4811" i="288"/>
  <c r="AK4810" i="288"/>
  <c r="AK4809" i="288"/>
  <c r="AK4808" i="288"/>
  <c r="AK4807" i="288"/>
  <c r="AK4806" i="288"/>
  <c r="AK4805" i="288"/>
  <c r="AK4804" i="288"/>
  <c r="AK4803" i="288"/>
  <c r="AK4802" i="288"/>
  <c r="AK4801" i="288"/>
  <c r="AK4800" i="288"/>
  <c r="AK4799" i="288"/>
  <c r="AK4798" i="288"/>
  <c r="AK4797" i="288"/>
  <c r="AK4796" i="288"/>
  <c r="AK4795" i="288"/>
  <c r="AK4794" i="288"/>
  <c r="AK4793" i="288"/>
  <c r="AK4792" i="288"/>
  <c r="AK4791" i="288"/>
  <c r="AK4790" i="288"/>
  <c r="AK4789" i="288"/>
  <c r="AK4788" i="288"/>
  <c r="AK4787" i="288"/>
  <c r="AK4786" i="288"/>
  <c r="AK4785" i="288"/>
  <c r="AK4784" i="288"/>
  <c r="AK4783" i="288"/>
  <c r="AK4782" i="288"/>
  <c r="AK4781" i="288"/>
  <c r="AK4780" i="288"/>
  <c r="AK4779" i="288"/>
  <c r="AK4778" i="288"/>
  <c r="AK4777" i="288"/>
  <c r="AK4776" i="288"/>
  <c r="AK4775" i="288"/>
  <c r="AK4774" i="288"/>
  <c r="AK4773" i="288"/>
  <c r="AK4772" i="288"/>
  <c r="AK4771" i="288"/>
  <c r="AK4770" i="288"/>
  <c r="AK4769" i="288"/>
  <c r="AK4768" i="288"/>
  <c r="AK4767" i="288"/>
  <c r="AK4766" i="288"/>
  <c r="AK4765" i="288"/>
  <c r="AK4764" i="288"/>
  <c r="AK4763" i="288"/>
  <c r="AK4762" i="288"/>
  <c r="AK4761" i="288"/>
  <c r="AK4760" i="288"/>
  <c r="AK4759" i="288"/>
  <c r="AK4758" i="288"/>
  <c r="AK4757" i="288"/>
  <c r="AK4756" i="288"/>
  <c r="AK4755" i="288"/>
  <c r="AK4754" i="288"/>
  <c r="AK4753" i="288"/>
  <c r="AK4752" i="288"/>
  <c r="AK4751" i="288"/>
  <c r="AK4750" i="288"/>
  <c r="AK4749" i="288"/>
  <c r="AK4748" i="288"/>
  <c r="AK4747" i="288"/>
  <c r="AK4746" i="288"/>
  <c r="AK4745" i="288"/>
  <c r="AK4744" i="288"/>
  <c r="AK4743" i="288"/>
  <c r="AK4742" i="288"/>
  <c r="AK4741" i="288"/>
  <c r="AK4740" i="288"/>
  <c r="AK4739" i="288"/>
  <c r="AK4738" i="288"/>
  <c r="AK4737" i="288"/>
  <c r="AK4736" i="288"/>
  <c r="AK4735" i="288"/>
  <c r="AK4734" i="288"/>
  <c r="AK4733" i="288"/>
  <c r="AK4732" i="288"/>
  <c r="AK4731" i="288"/>
  <c r="AK4730" i="288"/>
  <c r="AK4729" i="288"/>
  <c r="AK4728" i="288"/>
  <c r="AK4727" i="288"/>
  <c r="AK4726" i="288"/>
  <c r="AK4725" i="288"/>
  <c r="AK4724" i="288"/>
  <c r="AK4723" i="288"/>
  <c r="AK4722" i="288"/>
  <c r="AK4721" i="288"/>
  <c r="AK4720" i="288"/>
  <c r="AK4719" i="288"/>
  <c r="AK4718" i="288"/>
  <c r="AK4717" i="288"/>
  <c r="AK4716" i="288"/>
  <c r="AK4715" i="288"/>
  <c r="AK4714" i="288"/>
  <c r="AK4713" i="288"/>
  <c r="AK4712" i="288"/>
  <c r="AK4711" i="288"/>
  <c r="AK4710" i="288"/>
  <c r="AK4709" i="288"/>
  <c r="AK4708" i="288"/>
  <c r="AK4707" i="288"/>
  <c r="AK4706" i="288"/>
  <c r="AK4705" i="288"/>
  <c r="AK4704" i="288"/>
  <c r="AK4703" i="288"/>
  <c r="AK4702" i="288"/>
  <c r="AK4701" i="288"/>
  <c r="AK4700" i="288"/>
  <c r="AK4699" i="288"/>
  <c r="AK4698" i="288"/>
  <c r="AK4697" i="288"/>
  <c r="AK4696" i="288"/>
  <c r="AK4695" i="288"/>
  <c r="AK4694" i="288"/>
  <c r="AK4693" i="288"/>
  <c r="AK4692" i="288"/>
  <c r="AK4691" i="288"/>
  <c r="AK4690" i="288"/>
  <c r="AK4689" i="288"/>
  <c r="AK4688" i="288"/>
  <c r="AK4687" i="288"/>
  <c r="AK4686" i="288"/>
  <c r="AK4685" i="288"/>
  <c r="AK4684" i="288"/>
  <c r="AK4683" i="288"/>
  <c r="AK4682" i="288"/>
  <c r="AK4681" i="288"/>
  <c r="AK4680" i="288"/>
  <c r="AK4679" i="288"/>
  <c r="AK4678" i="288"/>
  <c r="AK4677" i="288"/>
  <c r="AK4676" i="288"/>
  <c r="AK4675" i="288"/>
  <c r="AK4674" i="288"/>
  <c r="AK4673" i="288"/>
  <c r="AK4672" i="288"/>
  <c r="AK4671" i="288"/>
  <c r="AK4670" i="288"/>
  <c r="AK4669" i="288"/>
  <c r="AK4668" i="288"/>
  <c r="AK4667" i="288"/>
  <c r="AK4666" i="288"/>
  <c r="AK4665" i="288"/>
  <c r="AK4664" i="288"/>
  <c r="AK4663" i="288"/>
  <c r="AK4662" i="288"/>
  <c r="AK4661" i="288"/>
  <c r="AK4660" i="288"/>
  <c r="AK4659" i="288"/>
  <c r="AK4658" i="288"/>
  <c r="AK4657" i="288"/>
  <c r="AK4656" i="288"/>
  <c r="AK4655" i="288"/>
  <c r="AK4654" i="288"/>
  <c r="AK4653" i="288"/>
  <c r="AK4652" i="288"/>
  <c r="AK4651" i="288"/>
  <c r="AK4650" i="288"/>
  <c r="AK4649" i="288"/>
  <c r="AK4648" i="288"/>
  <c r="AK4647" i="288"/>
  <c r="AK4646" i="288"/>
  <c r="AK4645" i="288"/>
  <c r="AK4644" i="288"/>
  <c r="AK4643" i="288"/>
  <c r="AK4642" i="288"/>
  <c r="AK4641" i="288"/>
  <c r="AK4640" i="288"/>
  <c r="AK4639" i="288"/>
  <c r="AK4638" i="288"/>
  <c r="AK4637" i="288"/>
  <c r="AK4636" i="288"/>
  <c r="AK4635" i="288"/>
  <c r="AK4634" i="288"/>
  <c r="AK4633" i="288"/>
  <c r="AK4632" i="288"/>
  <c r="AK4631" i="288"/>
  <c r="AK4630" i="288"/>
  <c r="AK4629" i="288"/>
  <c r="AK4628" i="288"/>
  <c r="AK4627" i="288"/>
  <c r="AK4626" i="288"/>
  <c r="AK4625" i="288"/>
  <c r="AK4624" i="288"/>
  <c r="AK4623" i="288"/>
  <c r="AK4622" i="288"/>
  <c r="AK4621" i="288"/>
  <c r="AK4620" i="288"/>
  <c r="AK4619" i="288"/>
  <c r="AK4618" i="288"/>
  <c r="AK4617" i="288"/>
  <c r="AK4616" i="288"/>
  <c r="AK4615" i="288"/>
  <c r="AK4614" i="288"/>
  <c r="AK4613" i="288"/>
  <c r="AK4612" i="288"/>
  <c r="AK4611" i="288"/>
  <c r="AK4610" i="288"/>
  <c r="AK4609" i="288"/>
  <c r="AK4608" i="288"/>
  <c r="AK4607" i="288"/>
  <c r="AK4606" i="288"/>
  <c r="AK4605" i="288"/>
  <c r="AK4604" i="288"/>
  <c r="AK4603" i="288"/>
  <c r="AK4602" i="288"/>
  <c r="AK4601" i="288"/>
  <c r="AK4600" i="288"/>
  <c r="AK4599" i="288"/>
  <c r="AK4598" i="288"/>
  <c r="AK4597" i="288"/>
  <c r="AK4596" i="288"/>
  <c r="AK4595" i="288"/>
  <c r="AK4594" i="288"/>
  <c r="AK4593" i="288"/>
  <c r="AK4592" i="288"/>
  <c r="AK4591" i="288"/>
  <c r="AK4590" i="288"/>
  <c r="AK4589" i="288"/>
  <c r="AK4588" i="288"/>
  <c r="AK4587" i="288"/>
  <c r="AK4586" i="288"/>
  <c r="AK4585" i="288"/>
  <c r="AK4584" i="288"/>
  <c r="AK4583" i="288"/>
  <c r="AK4582" i="288"/>
  <c r="AK4581" i="288"/>
  <c r="AK4580" i="288"/>
  <c r="AK4579" i="288"/>
  <c r="AK4578" i="288"/>
  <c r="AK4577" i="288"/>
  <c r="AK4576" i="288"/>
  <c r="AK4575" i="288"/>
  <c r="AK4574" i="288"/>
  <c r="AK4573" i="288"/>
  <c r="AK4572" i="288"/>
  <c r="AK4571" i="288"/>
  <c r="AK4570" i="288"/>
  <c r="AK4569" i="288"/>
  <c r="AK4568" i="288"/>
  <c r="AK4567" i="288"/>
  <c r="AK4566" i="288"/>
  <c r="AK4565" i="288"/>
  <c r="AK4564" i="288"/>
  <c r="AK4563" i="288"/>
  <c r="AK4562" i="288"/>
  <c r="AK4561" i="288"/>
  <c r="AK4560" i="288"/>
  <c r="AK4559" i="288"/>
  <c r="AK4558" i="288"/>
  <c r="AK4557" i="288"/>
  <c r="AK4556" i="288"/>
  <c r="AK4555" i="288"/>
  <c r="AK4554" i="288"/>
  <c r="AK4553" i="288"/>
  <c r="AK4552" i="288"/>
  <c r="AK4551" i="288"/>
  <c r="AK4550" i="288"/>
  <c r="AK4549" i="288"/>
  <c r="AK4548" i="288"/>
  <c r="AK4547" i="288"/>
  <c r="AK4546" i="288"/>
  <c r="AK4545" i="288"/>
  <c r="AK4544" i="288"/>
  <c r="AK4543" i="288"/>
  <c r="AK4542" i="288"/>
  <c r="AK4541" i="288"/>
  <c r="AK4540" i="288"/>
  <c r="AK4539" i="288"/>
  <c r="AK4538" i="288"/>
  <c r="AK4537" i="288"/>
  <c r="AK4536" i="288"/>
  <c r="AK4535" i="288"/>
  <c r="AK4534" i="288"/>
  <c r="AK4533" i="288"/>
  <c r="AK4532" i="288"/>
  <c r="AK4531" i="288"/>
  <c r="AK4530" i="288"/>
  <c r="AK4529" i="288"/>
  <c r="AK4528" i="288"/>
  <c r="AK4527" i="288"/>
  <c r="AK4526" i="288"/>
  <c r="AK4525" i="288"/>
  <c r="AK4524" i="288"/>
  <c r="AK4523" i="288"/>
  <c r="AK4522" i="288"/>
  <c r="AK4521" i="288"/>
  <c r="AK4520" i="288"/>
  <c r="AK4519" i="288"/>
  <c r="AK4518" i="288"/>
  <c r="AK4517" i="288"/>
  <c r="AK4516" i="288"/>
  <c r="AK4515" i="288"/>
  <c r="AK4514" i="288"/>
  <c r="AK4513" i="288"/>
  <c r="AK4512" i="288"/>
  <c r="AK4511" i="288"/>
  <c r="AK4510" i="288"/>
  <c r="AK4509" i="288"/>
  <c r="AK4508" i="288"/>
  <c r="AK4507" i="288"/>
  <c r="AK4506" i="288"/>
  <c r="AK4505" i="288"/>
  <c r="AK4504" i="288"/>
  <c r="AK4503" i="288"/>
  <c r="AK4502" i="288"/>
  <c r="AK4501" i="288"/>
  <c r="AK4500" i="288"/>
  <c r="AK4499" i="288"/>
  <c r="AK4498" i="288"/>
  <c r="AK4497" i="288"/>
  <c r="AK4496" i="288"/>
  <c r="AK4495" i="288"/>
  <c r="AK4494" i="288"/>
  <c r="AK4493" i="288"/>
  <c r="AK4492" i="288"/>
  <c r="AK4491" i="288"/>
  <c r="AK4490" i="288"/>
  <c r="AK4489" i="288"/>
  <c r="AK4488" i="288"/>
  <c r="AK4487" i="288"/>
  <c r="AK4486" i="288"/>
  <c r="AK4485" i="288"/>
  <c r="AK4484" i="288"/>
  <c r="AK4483" i="288"/>
  <c r="AK4482" i="288"/>
  <c r="AK4481" i="288"/>
  <c r="AK4480" i="288"/>
  <c r="AK4479" i="288"/>
  <c r="AK4478" i="288"/>
  <c r="AK4477" i="288"/>
  <c r="AK4476" i="288"/>
  <c r="AK4475" i="288"/>
  <c r="AK4474" i="288"/>
  <c r="AK4473" i="288"/>
  <c r="AK4472" i="288"/>
  <c r="AK4471" i="288"/>
  <c r="AK4470" i="288"/>
  <c r="AK4469" i="288"/>
  <c r="AK4468" i="288"/>
  <c r="AK4467" i="288"/>
  <c r="AK4466" i="288"/>
  <c r="AK4465" i="288"/>
  <c r="AK4464" i="288"/>
  <c r="AK4463" i="288"/>
  <c r="AK4462" i="288"/>
  <c r="AK4461" i="288"/>
  <c r="AK4460" i="288"/>
  <c r="AK4459" i="288"/>
  <c r="AK4458" i="288"/>
  <c r="AK4457" i="288"/>
  <c r="AK4456" i="288"/>
  <c r="AK4455" i="288"/>
  <c r="AK4454" i="288"/>
  <c r="AK4453" i="288"/>
  <c r="AK4452" i="288"/>
  <c r="AK4451" i="288"/>
  <c r="AK4450" i="288"/>
  <c r="AK4449" i="288"/>
  <c r="AK4448" i="288"/>
  <c r="AK4447" i="288"/>
  <c r="AK4446" i="288"/>
  <c r="AK4445" i="288"/>
  <c r="AK4444" i="288"/>
  <c r="AK4443" i="288"/>
  <c r="AK4442" i="288"/>
  <c r="AK4441" i="288"/>
  <c r="AK4440" i="288"/>
  <c r="AK4439" i="288"/>
  <c r="AK4438" i="288"/>
  <c r="AK4437" i="288"/>
  <c r="AK4436" i="288"/>
  <c r="AK4435" i="288"/>
  <c r="AK4434" i="288"/>
  <c r="AK4433" i="288"/>
  <c r="AK4432" i="288"/>
  <c r="AK4431" i="288"/>
  <c r="AK4430" i="288"/>
  <c r="AK4429" i="288"/>
  <c r="AK4428" i="288"/>
  <c r="AK4427" i="288"/>
  <c r="AK4426" i="288"/>
  <c r="AK4425" i="288"/>
  <c r="AK4424" i="288"/>
  <c r="AK4423" i="288"/>
  <c r="AK4422" i="288"/>
  <c r="AK4421" i="288"/>
  <c r="AK4420" i="288"/>
  <c r="AK4419" i="288"/>
  <c r="AK4418" i="288"/>
  <c r="AK4417" i="288"/>
  <c r="AK4416" i="288"/>
  <c r="AK4415" i="288"/>
  <c r="AK4414" i="288"/>
  <c r="AK4413" i="288"/>
  <c r="AK4412" i="288"/>
  <c r="AK4411" i="288"/>
  <c r="AK4410" i="288"/>
  <c r="AK4409" i="288"/>
  <c r="AK4408" i="288"/>
  <c r="AK4407" i="288"/>
  <c r="AK4406" i="288"/>
  <c r="AK4405" i="288"/>
  <c r="AK4404" i="288"/>
  <c r="AK4403" i="288"/>
  <c r="AK4402" i="288"/>
  <c r="AK4401" i="288"/>
  <c r="AK4400" i="288"/>
  <c r="AK4399" i="288"/>
  <c r="AK4398" i="288"/>
  <c r="AK4397" i="288"/>
  <c r="AK4396" i="288"/>
  <c r="AK4395" i="288"/>
  <c r="AK4394" i="288"/>
  <c r="AK4393" i="288"/>
  <c r="AK4392" i="288"/>
  <c r="AK4391" i="288"/>
  <c r="AK4390" i="288"/>
  <c r="AK4389" i="288"/>
  <c r="AK4388" i="288"/>
  <c r="AK4387" i="288"/>
  <c r="AK4386" i="288"/>
  <c r="AK4385" i="288"/>
  <c r="AK4384" i="288"/>
  <c r="AK4383" i="288"/>
  <c r="AK4382" i="288"/>
  <c r="AK4381" i="288"/>
  <c r="AK4380" i="288"/>
  <c r="AK4379" i="288"/>
  <c r="AK4378" i="288"/>
  <c r="AK4377" i="288"/>
  <c r="AK4376" i="288"/>
  <c r="AK4375" i="288"/>
  <c r="AK4374" i="288"/>
  <c r="AK4373" i="288"/>
  <c r="AK4372" i="288"/>
  <c r="AK4371" i="288"/>
  <c r="AK4370" i="288"/>
  <c r="AK4369" i="288"/>
  <c r="AK4368" i="288"/>
  <c r="AK4367" i="288"/>
  <c r="AK4366" i="288"/>
  <c r="AK4365" i="288"/>
  <c r="AK4364" i="288"/>
  <c r="AK4363" i="288"/>
  <c r="AK4362" i="288"/>
  <c r="AK4361" i="288"/>
  <c r="AK4360" i="288"/>
  <c r="AK4359" i="288"/>
  <c r="AK4358" i="288"/>
  <c r="AK4357" i="288"/>
  <c r="AK4356" i="288"/>
  <c r="AK4355" i="288"/>
  <c r="AK4354" i="288"/>
  <c r="AK4353" i="288"/>
  <c r="AK4352" i="288"/>
  <c r="AK4351" i="288"/>
  <c r="AK4350" i="288"/>
  <c r="AK4349" i="288"/>
  <c r="AK4348" i="288"/>
  <c r="AK4347" i="288"/>
  <c r="AK4346" i="288"/>
  <c r="AK4345" i="288"/>
  <c r="AK4344" i="288"/>
  <c r="AK4343" i="288"/>
  <c r="AK4342" i="288"/>
  <c r="AK4341" i="288"/>
  <c r="AK4340" i="288"/>
  <c r="AK4339" i="288"/>
  <c r="AK4338" i="288"/>
  <c r="AK4337" i="288"/>
  <c r="AK4336" i="288"/>
  <c r="AK4335" i="288"/>
  <c r="AK4334" i="288"/>
  <c r="AK4333" i="288"/>
  <c r="AK4332" i="288"/>
  <c r="AK4331" i="288"/>
  <c r="AK4330" i="288"/>
  <c r="AK4329" i="288"/>
  <c r="AK4328" i="288"/>
  <c r="AK4327" i="288"/>
  <c r="AK4326" i="288"/>
  <c r="AK4325" i="288"/>
  <c r="AK4324" i="288"/>
  <c r="AK4323" i="288"/>
  <c r="AK4322" i="288"/>
  <c r="AK4321" i="288"/>
  <c r="AK4320" i="288"/>
  <c r="AK4319" i="288"/>
  <c r="AK4318" i="288"/>
  <c r="AK4317" i="288"/>
  <c r="AK4316" i="288"/>
  <c r="AK4315" i="288"/>
  <c r="AK4314" i="288"/>
  <c r="AK4313" i="288"/>
  <c r="AK4312" i="288"/>
  <c r="AK4311" i="288"/>
  <c r="AK4310" i="288"/>
  <c r="AK4309" i="288"/>
  <c r="AK4308" i="288"/>
  <c r="AK4307" i="288"/>
  <c r="AK4306" i="288"/>
  <c r="AK4305" i="288"/>
  <c r="AK4304" i="288"/>
  <c r="AK4303" i="288"/>
  <c r="AK4302" i="288"/>
  <c r="AK4301" i="288"/>
  <c r="AK4300" i="288"/>
  <c r="AK4299" i="288"/>
  <c r="AK4298" i="288"/>
  <c r="AK4297" i="288"/>
  <c r="AK4296" i="288"/>
  <c r="AK4295" i="288"/>
  <c r="AK4294" i="288"/>
  <c r="AK4293" i="288"/>
  <c r="AK4292" i="288"/>
  <c r="AK4291" i="288"/>
  <c r="AK4290" i="288"/>
  <c r="AK4289" i="288"/>
  <c r="AK4288" i="288"/>
  <c r="AK4287" i="288"/>
  <c r="AK4286" i="288"/>
  <c r="AK4285" i="288"/>
  <c r="AK4284" i="288"/>
  <c r="AK4283" i="288"/>
  <c r="AK4282" i="288"/>
  <c r="AK4281" i="288"/>
  <c r="AK4280" i="288"/>
  <c r="AK4279" i="288"/>
  <c r="AK4278" i="288"/>
  <c r="AK4277" i="288"/>
  <c r="AK4276" i="288"/>
  <c r="AK4275" i="288"/>
  <c r="AK4274" i="288"/>
  <c r="AK4273" i="288"/>
  <c r="AK4272" i="288"/>
  <c r="AK4271" i="288"/>
  <c r="AK4270" i="288"/>
  <c r="AK4269" i="288"/>
  <c r="AK4268" i="288"/>
  <c r="AK4267" i="288"/>
  <c r="AK4266" i="288"/>
  <c r="AK4265" i="288"/>
  <c r="AK4264" i="288"/>
  <c r="AK4263" i="288"/>
  <c r="AK4262" i="288"/>
  <c r="AK4261" i="288"/>
  <c r="AK4260" i="288"/>
  <c r="AK4259" i="288"/>
  <c r="AK4258" i="288"/>
  <c r="AK4257" i="288"/>
  <c r="AK4256" i="288"/>
  <c r="AK4255" i="288"/>
  <c r="AK4254" i="288"/>
  <c r="AK4253" i="288"/>
  <c r="AK4252" i="288"/>
  <c r="AK4251" i="288"/>
  <c r="AK4250" i="288"/>
  <c r="AK4249" i="288"/>
  <c r="AK4248" i="288"/>
  <c r="AK4247" i="288"/>
  <c r="AK4246" i="288"/>
  <c r="AK4245" i="288"/>
  <c r="AK4244" i="288"/>
  <c r="AK4243" i="288"/>
  <c r="AK4242" i="288"/>
  <c r="AK4241" i="288"/>
  <c r="AK4240" i="288"/>
  <c r="AK4239" i="288"/>
  <c r="AK4238" i="288"/>
  <c r="AK4237" i="288"/>
  <c r="AK4236" i="288"/>
  <c r="AK4235" i="288"/>
  <c r="AK4234" i="288"/>
  <c r="AK4233" i="288"/>
  <c r="AK4232" i="288"/>
  <c r="AK4231" i="288"/>
  <c r="AK4230" i="288"/>
  <c r="AK4229" i="288"/>
  <c r="AK4228" i="288"/>
  <c r="AK4227" i="288"/>
  <c r="AK4226" i="288"/>
  <c r="AK4225" i="288"/>
  <c r="AK4224" i="288"/>
  <c r="AK4223" i="288"/>
  <c r="AK4222" i="288"/>
  <c r="AK4221" i="288"/>
  <c r="AK4220" i="288"/>
  <c r="AK4219" i="288"/>
  <c r="AK4218" i="288"/>
  <c r="AK4217" i="288"/>
  <c r="AK4216" i="288"/>
  <c r="AK4215" i="288"/>
  <c r="AK4214" i="288"/>
  <c r="AK4213" i="288"/>
  <c r="AK4212" i="288"/>
  <c r="AK4211" i="288"/>
  <c r="AK4210" i="288"/>
  <c r="AK4209" i="288"/>
  <c r="AK4208" i="288"/>
  <c r="AK4207" i="288"/>
  <c r="AK4206" i="288"/>
  <c r="AK4205" i="288"/>
  <c r="AK4204" i="288"/>
  <c r="AK4203" i="288"/>
  <c r="AK4202" i="288"/>
  <c r="AK4201" i="288"/>
  <c r="AK4200" i="288"/>
  <c r="AK4199" i="288"/>
  <c r="AK4198" i="288"/>
  <c r="AK4197" i="288"/>
  <c r="AK4196" i="288"/>
  <c r="AK4195" i="288"/>
  <c r="AK4194" i="288"/>
  <c r="AK4193" i="288"/>
  <c r="AK4192" i="288"/>
  <c r="AK4191" i="288"/>
  <c r="AK4190" i="288"/>
  <c r="AK4189" i="288"/>
  <c r="AK4188" i="288"/>
  <c r="AK4187" i="288"/>
  <c r="AK4186" i="288"/>
  <c r="AK4185" i="288"/>
  <c r="AK4184" i="288"/>
  <c r="AK4183" i="288"/>
  <c r="AK4182" i="288"/>
  <c r="AK4181" i="288"/>
  <c r="AK4180" i="288"/>
  <c r="AK4179" i="288"/>
  <c r="AK4178" i="288"/>
  <c r="AK4177" i="288"/>
  <c r="AK4176" i="288"/>
  <c r="AK4175" i="288"/>
  <c r="AK4174" i="288"/>
  <c r="AK4173" i="288"/>
  <c r="AK4172" i="288"/>
  <c r="AK4171" i="288"/>
  <c r="AK4170" i="288"/>
  <c r="AK4169" i="288"/>
  <c r="AK4168" i="288"/>
  <c r="AK4167" i="288"/>
  <c r="AK4166" i="288"/>
  <c r="AK4165" i="288"/>
  <c r="AK4164" i="288"/>
  <c r="AK4163" i="288"/>
  <c r="AK4162" i="288"/>
  <c r="AK4161" i="288"/>
  <c r="AK4160" i="288"/>
  <c r="AK4159" i="288"/>
  <c r="AK4158" i="288"/>
  <c r="AK4157" i="288"/>
  <c r="AK4156" i="288"/>
  <c r="AK4155" i="288"/>
  <c r="AK4154" i="288"/>
  <c r="AK4153" i="288"/>
  <c r="AK4152" i="288"/>
  <c r="AK4151" i="288"/>
  <c r="AK4150" i="288"/>
  <c r="AK4149" i="288"/>
  <c r="AK4148" i="288"/>
  <c r="AK4147" i="288"/>
  <c r="AK4146" i="288"/>
  <c r="AK4145" i="288"/>
  <c r="AK4144" i="288"/>
  <c r="AK4143" i="288"/>
  <c r="AK4142" i="288"/>
  <c r="AK4141" i="288"/>
  <c r="AK4140" i="288"/>
  <c r="AK4139" i="288"/>
  <c r="AK4138" i="288"/>
  <c r="AK4137" i="288"/>
  <c r="AK4136" i="288"/>
  <c r="AK4135" i="288"/>
  <c r="AK4134" i="288"/>
  <c r="AK4133" i="288"/>
  <c r="AK4132" i="288"/>
  <c r="AK4131" i="288"/>
  <c r="AK4130" i="288"/>
  <c r="AK4129" i="288"/>
  <c r="AK4128" i="288"/>
  <c r="AK4127" i="288"/>
  <c r="AK4126" i="288"/>
  <c r="AK4125" i="288"/>
  <c r="AK4124" i="288"/>
  <c r="AK4123" i="288"/>
  <c r="AK4122" i="288"/>
  <c r="AK4121" i="288"/>
  <c r="AK4120" i="288"/>
  <c r="AK4119" i="288"/>
  <c r="AK4118" i="288"/>
  <c r="AK4117" i="288"/>
  <c r="AK4116" i="288"/>
  <c r="AK4115" i="288"/>
  <c r="AK4114" i="288"/>
  <c r="AK4113" i="288"/>
  <c r="AK4112" i="288"/>
  <c r="AK4111" i="288"/>
  <c r="AK4110" i="288"/>
  <c r="AK4109" i="288"/>
  <c r="AK4108" i="288"/>
  <c r="AK4107" i="288"/>
  <c r="AK4106" i="288"/>
  <c r="AK4105" i="288"/>
  <c r="AK4104" i="288"/>
  <c r="AK4103" i="288"/>
  <c r="AK4102" i="288"/>
  <c r="AK4101" i="288"/>
  <c r="AK4100" i="288"/>
  <c r="AK4099" i="288"/>
  <c r="AK4098" i="288"/>
  <c r="AK4097" i="288"/>
  <c r="AK4096" i="288"/>
  <c r="AK4095" i="288"/>
  <c r="AK4094" i="288"/>
  <c r="AK4093" i="288"/>
  <c r="AK4092" i="288"/>
  <c r="AK4091" i="288"/>
  <c r="AK4090" i="288"/>
  <c r="AK4089" i="288"/>
  <c r="AK4088" i="288"/>
  <c r="AK4087" i="288"/>
  <c r="AK4086" i="288"/>
  <c r="AK4085" i="288"/>
  <c r="AK4084" i="288"/>
  <c r="AK4083" i="288"/>
  <c r="AK4082" i="288"/>
  <c r="AK4081" i="288"/>
  <c r="AK4080" i="288"/>
  <c r="AK4079" i="288"/>
  <c r="AK4078" i="288"/>
  <c r="AK4077" i="288"/>
  <c r="AK4076" i="288"/>
  <c r="AK4075" i="288"/>
  <c r="AK4074" i="288"/>
  <c r="AK4073" i="288"/>
  <c r="AK4072" i="288"/>
  <c r="AK4071" i="288"/>
  <c r="AK4070" i="288"/>
  <c r="AK4069" i="288"/>
  <c r="AK4068" i="288"/>
  <c r="AK4067" i="288"/>
  <c r="AK4066" i="288"/>
  <c r="AK4065" i="288"/>
  <c r="AK4064" i="288"/>
  <c r="AK4063" i="288"/>
  <c r="AK4062" i="288"/>
  <c r="AK4061" i="288"/>
  <c r="AK4060" i="288"/>
  <c r="AK4059" i="288"/>
  <c r="AK4058" i="288"/>
  <c r="AK4057" i="288"/>
  <c r="AK4056" i="288"/>
  <c r="AK4055" i="288"/>
  <c r="AK4054" i="288"/>
  <c r="AK4053" i="288"/>
  <c r="AK4052" i="288"/>
  <c r="AK4051" i="288"/>
  <c r="AK4050" i="288"/>
  <c r="AK4049" i="288"/>
  <c r="AK4048" i="288"/>
  <c r="AK4047" i="288"/>
  <c r="AK4046" i="288"/>
  <c r="AK4045" i="288"/>
  <c r="AK4044" i="288"/>
  <c r="AK4043" i="288"/>
  <c r="AK4042" i="288"/>
  <c r="AK4041" i="288"/>
  <c r="AK4040" i="288"/>
  <c r="AK4039" i="288"/>
  <c r="AK4038" i="288"/>
  <c r="AK4037" i="288"/>
  <c r="AK4036" i="288"/>
  <c r="AK4035" i="288"/>
  <c r="AK4034" i="288"/>
  <c r="AK4033" i="288"/>
  <c r="AK4032" i="288"/>
  <c r="AK4031" i="288"/>
  <c r="AK4030" i="288"/>
  <c r="AK4029" i="288"/>
  <c r="AK4028" i="288"/>
  <c r="AK4027" i="288"/>
  <c r="AK4026" i="288"/>
  <c r="AK4025" i="288"/>
  <c r="AK4024" i="288"/>
  <c r="AK4023" i="288"/>
  <c r="AK4022" i="288"/>
  <c r="AK4021" i="288"/>
  <c r="AK4020" i="288"/>
  <c r="AK4019" i="288"/>
  <c r="AK4018" i="288"/>
  <c r="AK4017" i="288"/>
  <c r="AK4016" i="288"/>
  <c r="AK4015" i="288"/>
  <c r="AK4014" i="288"/>
  <c r="AK4013" i="288"/>
  <c r="AK4012" i="288"/>
  <c r="AK4011" i="288"/>
  <c r="AK4010" i="288"/>
  <c r="AK4009" i="288"/>
  <c r="AK4008" i="288"/>
  <c r="AK4007" i="288"/>
  <c r="AK4006" i="288"/>
  <c r="AK4005" i="288"/>
  <c r="AK4004" i="288"/>
  <c r="AK4003" i="288"/>
  <c r="AK4002" i="288"/>
  <c r="AK4001" i="288"/>
  <c r="AK4000" i="288"/>
  <c r="AK3999" i="288"/>
  <c r="AK3998" i="288"/>
  <c r="AK3997" i="288"/>
  <c r="AK3996" i="288"/>
  <c r="AK3995" i="288"/>
  <c r="AK3994" i="288"/>
  <c r="AK3993" i="288"/>
  <c r="AK3992" i="288"/>
  <c r="AK3991" i="288"/>
  <c r="AK3990" i="288"/>
  <c r="AK3989" i="288"/>
  <c r="AK3988" i="288"/>
  <c r="AK3987" i="288"/>
  <c r="AK3986" i="288"/>
  <c r="AK3985" i="288"/>
  <c r="AK3984" i="288"/>
  <c r="AK3983" i="288"/>
  <c r="AK3982" i="288"/>
  <c r="AK3981" i="288"/>
  <c r="AK3980" i="288"/>
  <c r="AK3979" i="288"/>
  <c r="AK3978" i="288"/>
  <c r="AK3977" i="288"/>
  <c r="AK3976" i="288"/>
  <c r="AK3975" i="288"/>
  <c r="AK3974" i="288"/>
  <c r="AK3973" i="288"/>
  <c r="AK3972" i="288"/>
  <c r="AK3971" i="288"/>
  <c r="AK3970" i="288"/>
  <c r="AK3969" i="288"/>
  <c r="AK3968" i="288"/>
  <c r="AK3967" i="288"/>
  <c r="AK3966" i="288"/>
  <c r="AK3965" i="288"/>
  <c r="AK3964" i="288"/>
  <c r="AK3963" i="288"/>
  <c r="AK3962" i="288"/>
  <c r="AK3961" i="288"/>
  <c r="AK3960" i="288"/>
  <c r="AK3959" i="288"/>
  <c r="AK3958" i="288"/>
  <c r="AK3957" i="288"/>
  <c r="AK3956" i="288"/>
  <c r="AK3955" i="288"/>
  <c r="AK3954" i="288"/>
  <c r="AK3953" i="288"/>
  <c r="AK3952" i="288"/>
  <c r="AK3951" i="288"/>
  <c r="AK3950" i="288"/>
  <c r="AK3949" i="288"/>
  <c r="AK3948" i="288"/>
  <c r="AK3947" i="288"/>
  <c r="AK3946" i="288"/>
  <c r="AK3945" i="288"/>
  <c r="AK3944" i="288"/>
  <c r="AK3943" i="288"/>
  <c r="AK3942" i="288"/>
  <c r="AK3941" i="288"/>
  <c r="AK3940" i="288"/>
  <c r="AK3939" i="288"/>
  <c r="AK3938" i="288"/>
  <c r="AK3937" i="288"/>
  <c r="AK3936" i="288"/>
  <c r="AK3935" i="288"/>
  <c r="AK3934" i="288"/>
  <c r="AK3933" i="288"/>
  <c r="AK3932" i="288"/>
  <c r="AK3931" i="288"/>
  <c r="AK3930" i="288"/>
  <c r="AK3929" i="288"/>
  <c r="AK3928" i="288"/>
  <c r="AK3927" i="288"/>
  <c r="AK3926" i="288"/>
  <c r="AK3925" i="288"/>
  <c r="AK3924" i="288"/>
  <c r="AK3923" i="288"/>
  <c r="AK3922" i="288"/>
  <c r="AK3921" i="288"/>
  <c r="AK3920" i="288"/>
  <c r="AK3919" i="288"/>
  <c r="AK3918" i="288"/>
  <c r="AK3917" i="288"/>
  <c r="AK3916" i="288"/>
  <c r="AK3915" i="288"/>
  <c r="AK3914" i="288"/>
  <c r="AK3913" i="288"/>
  <c r="AK3912" i="288"/>
  <c r="AK3911" i="288"/>
  <c r="AK3910" i="288"/>
  <c r="AK3909" i="288"/>
  <c r="AK3908" i="288"/>
  <c r="AK3907" i="288"/>
  <c r="AK3906" i="288"/>
  <c r="AK3905" i="288"/>
  <c r="AK3904" i="288"/>
  <c r="AK3903" i="288"/>
  <c r="AK3902" i="288"/>
  <c r="AK3901" i="288"/>
  <c r="AK3900" i="288"/>
  <c r="AK3899" i="288"/>
  <c r="AK3898" i="288"/>
  <c r="AK3897" i="288"/>
  <c r="AK3896" i="288"/>
  <c r="AK3895" i="288"/>
  <c r="AK3894" i="288"/>
  <c r="AK3893" i="288"/>
  <c r="AK3892" i="288"/>
  <c r="AK3891" i="288"/>
  <c r="AK3890" i="288"/>
  <c r="AK3889" i="288"/>
  <c r="AK3888" i="288"/>
  <c r="AK3887" i="288"/>
  <c r="AK3886" i="288"/>
  <c r="AK3885" i="288"/>
  <c r="AK3884" i="288"/>
  <c r="AK3883" i="288"/>
  <c r="AK3882" i="288"/>
  <c r="AK3881" i="288"/>
  <c r="AK3880" i="288"/>
  <c r="AK3879" i="288"/>
  <c r="AK3878" i="288"/>
  <c r="AK3877" i="288"/>
  <c r="AK3876" i="288"/>
  <c r="AK3875" i="288"/>
  <c r="AK3874" i="288"/>
  <c r="AK3873" i="288"/>
  <c r="AK3872" i="288"/>
  <c r="AK3871" i="288"/>
  <c r="AK3870" i="288"/>
  <c r="AK3869" i="288"/>
  <c r="AK3868" i="288"/>
  <c r="AK3867" i="288"/>
  <c r="AK3866" i="288"/>
  <c r="AK3865" i="288"/>
  <c r="AK3864" i="288"/>
  <c r="AK3863" i="288"/>
  <c r="AK3862" i="288"/>
  <c r="AK3861" i="288"/>
  <c r="AK3860" i="288"/>
  <c r="AK3859" i="288"/>
  <c r="AK3858" i="288"/>
  <c r="AK3857" i="288"/>
  <c r="AK3856" i="288"/>
  <c r="AK3855" i="288"/>
  <c r="AK3854" i="288"/>
  <c r="AK3853" i="288"/>
  <c r="AK3852" i="288"/>
  <c r="AK3851" i="288"/>
  <c r="AK3850" i="288"/>
  <c r="AK3849" i="288"/>
  <c r="AK3848" i="288"/>
  <c r="AK3847" i="288"/>
  <c r="AK3846" i="288"/>
  <c r="AK3845" i="288"/>
  <c r="AK3844" i="288"/>
  <c r="AK3843" i="288"/>
  <c r="AK3842" i="288"/>
  <c r="AK3841" i="288"/>
  <c r="AK3840" i="288"/>
  <c r="AK3839" i="288"/>
  <c r="AK3838" i="288"/>
  <c r="AK3837" i="288"/>
  <c r="AK3836" i="288"/>
  <c r="AK3835" i="288"/>
  <c r="AK3834" i="288"/>
  <c r="AK3833" i="288"/>
  <c r="AK3832" i="288"/>
  <c r="AK3831" i="288"/>
  <c r="AK3830" i="288"/>
  <c r="AK3829" i="288"/>
  <c r="AK3828" i="288"/>
  <c r="AK3827" i="288"/>
  <c r="AK3826" i="288"/>
  <c r="AK3825" i="288"/>
  <c r="AK3824" i="288"/>
  <c r="AK3823" i="288"/>
  <c r="AK3822" i="288"/>
  <c r="AK3821" i="288"/>
  <c r="AK3820" i="288"/>
  <c r="AK3819" i="288"/>
  <c r="AK3818" i="288"/>
  <c r="AK3817" i="288"/>
  <c r="AK3816" i="288"/>
  <c r="AK3815" i="288"/>
  <c r="AK3814" i="288"/>
  <c r="AK3813" i="288"/>
  <c r="AK3812" i="288"/>
  <c r="AK3811" i="288"/>
  <c r="AK3810" i="288"/>
  <c r="AK3809" i="288"/>
  <c r="AK3808" i="288"/>
  <c r="AK3807" i="288"/>
  <c r="AK3806" i="288"/>
  <c r="AK3805" i="288"/>
  <c r="AK3804" i="288"/>
  <c r="AK3803" i="288"/>
  <c r="AK3802" i="288"/>
  <c r="AK3801" i="288"/>
  <c r="AK3800" i="288"/>
  <c r="AK3799" i="288"/>
  <c r="AK3798" i="288"/>
  <c r="AK3797" i="288"/>
  <c r="AK3796" i="288"/>
  <c r="AK3795" i="288"/>
  <c r="AK3794" i="288"/>
  <c r="AK3793" i="288"/>
  <c r="AK3792" i="288"/>
  <c r="AK3791" i="288"/>
  <c r="AK3790" i="288"/>
  <c r="AK3789" i="288"/>
  <c r="AK3788" i="288"/>
  <c r="AK3787" i="288"/>
  <c r="AK3786" i="288"/>
  <c r="AK3785" i="288"/>
  <c r="AK3784" i="288"/>
  <c r="AK3783" i="288"/>
  <c r="AK3782" i="288"/>
  <c r="AK3781" i="288"/>
  <c r="AK3780" i="288"/>
  <c r="AK3779" i="288"/>
  <c r="AK3778" i="288"/>
  <c r="AK3777" i="288"/>
  <c r="AK3776" i="288"/>
  <c r="AK3775" i="288"/>
  <c r="AK3774" i="288"/>
  <c r="AK3773" i="288"/>
  <c r="AK3772" i="288"/>
  <c r="AK3771" i="288"/>
  <c r="AK3770" i="288"/>
  <c r="AK3769" i="288"/>
  <c r="AK3768" i="288"/>
  <c r="AK3767" i="288"/>
  <c r="AK3766" i="288"/>
  <c r="AK3765" i="288"/>
  <c r="AK3764" i="288"/>
  <c r="AK3763" i="288"/>
  <c r="AK3762" i="288"/>
  <c r="AK3761" i="288"/>
  <c r="AK3760" i="288"/>
  <c r="AK3759" i="288"/>
  <c r="AK3758" i="288"/>
  <c r="AK3757" i="288"/>
  <c r="AK3756" i="288"/>
  <c r="AK3755" i="288"/>
  <c r="AK3754" i="288"/>
  <c r="AK3753" i="288"/>
  <c r="AK3752" i="288"/>
  <c r="AK3751" i="288"/>
  <c r="AK3750" i="288"/>
  <c r="AK3749" i="288"/>
  <c r="AK3748" i="288"/>
  <c r="AK3747" i="288"/>
  <c r="AK3746" i="288"/>
  <c r="AK3745" i="288"/>
  <c r="AK3744" i="288"/>
  <c r="AK3743" i="288"/>
  <c r="AK3742" i="288"/>
  <c r="AK3741" i="288"/>
  <c r="AK3740" i="288"/>
  <c r="AK3739" i="288"/>
  <c r="AK3738" i="288"/>
  <c r="AK3737" i="288"/>
  <c r="AK3736" i="288"/>
  <c r="AK3735" i="288"/>
  <c r="AK3734" i="288"/>
  <c r="AK3733" i="288"/>
  <c r="AK3732" i="288"/>
  <c r="AK3731" i="288"/>
  <c r="AK3730" i="288"/>
  <c r="AK3729" i="288"/>
  <c r="AK3728" i="288"/>
  <c r="AK3727" i="288"/>
  <c r="AK3726" i="288"/>
  <c r="AK3725" i="288"/>
  <c r="AK3724" i="288"/>
  <c r="AK3723" i="288"/>
  <c r="AK3722" i="288"/>
  <c r="AK3721" i="288"/>
  <c r="AK3720" i="288"/>
  <c r="AK3719" i="288"/>
  <c r="AK3718" i="288"/>
  <c r="AK3717" i="288"/>
  <c r="AK3716" i="288"/>
  <c r="AK3715" i="288"/>
  <c r="AK3714" i="288"/>
  <c r="AK3713" i="288"/>
  <c r="AK3712" i="288"/>
  <c r="AK3711" i="288"/>
  <c r="AK3710" i="288"/>
  <c r="AK3709" i="288"/>
  <c r="AK3708" i="288"/>
  <c r="AK3707" i="288"/>
  <c r="AK3706" i="288"/>
  <c r="AK3705" i="288"/>
  <c r="AK3704" i="288"/>
  <c r="AK3703" i="288"/>
  <c r="AK3702" i="288"/>
  <c r="AK3701" i="288"/>
  <c r="AK3700" i="288"/>
  <c r="AK3699" i="288"/>
  <c r="AK3698" i="288"/>
  <c r="AK3697" i="288"/>
  <c r="AK3696" i="288"/>
  <c r="AK3695" i="288"/>
  <c r="AK3694" i="288"/>
  <c r="AK3693" i="288"/>
  <c r="AK3692" i="288"/>
  <c r="AK3691" i="288"/>
  <c r="AK3690" i="288"/>
  <c r="AK3689" i="288"/>
  <c r="AK3688" i="288"/>
  <c r="AK3687" i="288"/>
  <c r="AK3686" i="288"/>
  <c r="AK3685" i="288"/>
  <c r="AK3684" i="288"/>
  <c r="AK3683" i="288"/>
  <c r="AK3682" i="288"/>
  <c r="AK3681" i="288"/>
  <c r="AK3680" i="288"/>
  <c r="AK3679" i="288"/>
  <c r="AK3678" i="288"/>
  <c r="AK3677" i="288"/>
  <c r="AK3676" i="288"/>
  <c r="AK3675" i="288"/>
  <c r="AK3674" i="288"/>
  <c r="AK3673" i="288"/>
  <c r="AK3672" i="288"/>
  <c r="AK3671" i="288"/>
  <c r="AK3670" i="288"/>
  <c r="AK3669" i="288"/>
  <c r="AK3668" i="288"/>
  <c r="AK3667" i="288"/>
  <c r="AK3666" i="288"/>
  <c r="AK3665" i="288"/>
  <c r="AK3664" i="288"/>
  <c r="AK3663" i="288"/>
  <c r="AK3662" i="288"/>
  <c r="AK3661" i="288"/>
  <c r="AK3660" i="288"/>
  <c r="AK3659" i="288"/>
  <c r="AK3658" i="288"/>
  <c r="AK3657" i="288"/>
  <c r="AK3656" i="288"/>
  <c r="AK3655" i="288"/>
  <c r="AK3654" i="288"/>
  <c r="AK3653" i="288"/>
  <c r="AK3652" i="288"/>
  <c r="AK3651" i="288"/>
  <c r="AK3650" i="288"/>
  <c r="AK3649" i="288"/>
  <c r="AK3648" i="288"/>
  <c r="AK3647" i="288"/>
  <c r="AK3646" i="288"/>
  <c r="AK3645" i="288"/>
  <c r="AK3644" i="288"/>
  <c r="AK3643" i="288"/>
  <c r="AK3642" i="288"/>
  <c r="AK3641" i="288"/>
  <c r="AK3640" i="288"/>
  <c r="AK3639" i="288"/>
  <c r="AK3638" i="288"/>
  <c r="AK3637" i="288"/>
  <c r="AK3636" i="288"/>
  <c r="AK3635" i="288"/>
  <c r="AK3634" i="288"/>
  <c r="AK3633" i="288"/>
  <c r="AK3632" i="288"/>
  <c r="AK3631" i="288"/>
  <c r="AK3630" i="288"/>
  <c r="AK3629" i="288"/>
  <c r="AK3628" i="288"/>
  <c r="AK3627" i="288"/>
  <c r="AK3626" i="288"/>
  <c r="AK3625" i="288"/>
  <c r="AK3624" i="288"/>
  <c r="AK3623" i="288"/>
  <c r="AK3622" i="288"/>
  <c r="AK3621" i="288"/>
  <c r="AK3620" i="288"/>
  <c r="AK3619" i="288"/>
  <c r="AK3618" i="288"/>
  <c r="AK3617" i="288"/>
  <c r="AK3616" i="288"/>
  <c r="AK3615" i="288"/>
  <c r="AK3614" i="288"/>
  <c r="AK3613" i="288"/>
  <c r="AK3612" i="288"/>
  <c r="AK3611" i="288"/>
  <c r="AK3610" i="288"/>
  <c r="AK3609" i="288"/>
  <c r="AK3608" i="288"/>
  <c r="AK3607" i="288"/>
  <c r="AK3606" i="288"/>
  <c r="AK3605" i="288"/>
  <c r="AK3604" i="288"/>
  <c r="AK3603" i="288"/>
  <c r="AK3602" i="288"/>
  <c r="AK3601" i="288"/>
  <c r="AK3600" i="288"/>
  <c r="AK3599" i="288"/>
  <c r="AK3598" i="288"/>
  <c r="AK3597" i="288"/>
  <c r="AK3596" i="288"/>
  <c r="AK3595" i="288"/>
  <c r="AK3594" i="288"/>
  <c r="AK3593" i="288"/>
  <c r="AK3592" i="288"/>
  <c r="AK3591" i="288"/>
  <c r="AK3590" i="288"/>
  <c r="AK3589" i="288"/>
  <c r="AK3588" i="288"/>
  <c r="AK3587" i="288"/>
  <c r="AK3586" i="288"/>
  <c r="AK3585" i="288"/>
  <c r="AK3584" i="288"/>
  <c r="AK3583" i="288"/>
  <c r="AK3582" i="288"/>
  <c r="AK3581" i="288"/>
  <c r="AK3580" i="288"/>
  <c r="AK3579" i="288"/>
  <c r="AK3578" i="288"/>
  <c r="AK3577" i="288"/>
  <c r="AK3576" i="288"/>
  <c r="AK3575" i="288"/>
  <c r="AK3574" i="288"/>
  <c r="AK3573" i="288"/>
  <c r="AK3572" i="288"/>
  <c r="AK3571" i="288"/>
  <c r="AK3570" i="288"/>
  <c r="AK3569" i="288"/>
  <c r="AK3568" i="288"/>
  <c r="AK3567" i="288"/>
  <c r="AK3566" i="288"/>
  <c r="AK3565" i="288"/>
  <c r="AK3564" i="288"/>
  <c r="AK3563" i="288"/>
  <c r="AK3562" i="288"/>
  <c r="AK3561" i="288"/>
  <c r="AK3560" i="288"/>
  <c r="AK3559" i="288"/>
  <c r="AK3558" i="288"/>
  <c r="AK3557" i="288"/>
  <c r="AK3556" i="288"/>
  <c r="AK3555" i="288"/>
  <c r="AK3554" i="288"/>
  <c r="AK3553" i="288"/>
  <c r="AK3552" i="288"/>
  <c r="AK3551" i="288"/>
  <c r="AK3550" i="288"/>
  <c r="AK3549" i="288"/>
  <c r="AK3548" i="288"/>
  <c r="AK3547" i="288"/>
  <c r="AK3546" i="288"/>
  <c r="AK3545" i="288"/>
  <c r="AK3544" i="288"/>
  <c r="AK3543" i="288"/>
  <c r="AK3542" i="288"/>
  <c r="AK3541" i="288"/>
  <c r="AK3540" i="288"/>
  <c r="AK3539" i="288"/>
  <c r="AK3538" i="288"/>
  <c r="AK3537" i="288"/>
  <c r="AK3536" i="288"/>
  <c r="AK3535" i="288"/>
  <c r="AK3534" i="288"/>
  <c r="AK3533" i="288"/>
  <c r="AK3532" i="288"/>
  <c r="AK3531" i="288"/>
  <c r="AK3530" i="288"/>
  <c r="AK3529" i="288"/>
  <c r="AK3528" i="288"/>
  <c r="AK3527" i="288"/>
  <c r="AK3526" i="288"/>
  <c r="AK3525" i="288"/>
  <c r="AK3524" i="288"/>
  <c r="AK3523" i="288"/>
  <c r="AK3522" i="288"/>
  <c r="AK3521" i="288"/>
  <c r="AK3520" i="288"/>
  <c r="AK3519" i="288"/>
  <c r="AK3518" i="288"/>
  <c r="AK3517" i="288"/>
  <c r="AK3516" i="288"/>
  <c r="AK3515" i="288"/>
  <c r="AK3514" i="288"/>
  <c r="AK3513" i="288"/>
  <c r="AK3512" i="288"/>
  <c r="AK3511" i="288"/>
  <c r="AK3510" i="288"/>
  <c r="AK3509" i="288"/>
  <c r="AK3508" i="288"/>
  <c r="AK3507" i="288"/>
  <c r="AK3506" i="288"/>
  <c r="AK3505" i="288"/>
  <c r="AK3504" i="288"/>
  <c r="AK3503" i="288"/>
  <c r="AK3502" i="288"/>
  <c r="AK3501" i="288"/>
  <c r="AK3500" i="288"/>
  <c r="AK3499" i="288"/>
  <c r="AK3498" i="288"/>
  <c r="AK3497" i="288"/>
  <c r="AK3496" i="288"/>
  <c r="AK3495" i="288"/>
  <c r="AK3494" i="288"/>
  <c r="AK3493" i="288"/>
  <c r="AK3492" i="288"/>
  <c r="AK3491" i="288"/>
  <c r="AK3490" i="288"/>
  <c r="AK3489" i="288"/>
  <c r="AK3488" i="288"/>
  <c r="AK3487" i="288"/>
  <c r="AK3486" i="288"/>
  <c r="AK3485" i="288"/>
  <c r="AK3484" i="288"/>
  <c r="AK3483" i="288"/>
  <c r="AK3482" i="288"/>
  <c r="AK3481" i="288"/>
  <c r="AK3480" i="288"/>
  <c r="AK3479" i="288"/>
  <c r="AK3478" i="288"/>
  <c r="AK3477" i="288"/>
  <c r="AK3476" i="288"/>
  <c r="AK3475" i="288"/>
  <c r="AK3474" i="288"/>
  <c r="AK3473" i="288"/>
  <c r="AK3472" i="288"/>
  <c r="AK3471" i="288"/>
  <c r="AK3470" i="288"/>
  <c r="AK3469" i="288"/>
  <c r="AK3468" i="288"/>
  <c r="AK3467" i="288"/>
  <c r="AK3466" i="288"/>
  <c r="AK3465" i="288"/>
  <c r="AK3464" i="288"/>
  <c r="AK3463" i="288"/>
  <c r="AK3462" i="288"/>
  <c r="AK3461" i="288"/>
  <c r="AK3460" i="288"/>
  <c r="AK3459" i="288"/>
  <c r="AK3458" i="288"/>
  <c r="AK3457" i="288"/>
  <c r="AK3456" i="288"/>
  <c r="AK3455" i="288"/>
  <c r="AK3454" i="288"/>
  <c r="AK3453" i="288"/>
  <c r="AK3452" i="288"/>
  <c r="AK3451" i="288"/>
  <c r="AK3450" i="288"/>
  <c r="AK3449" i="288"/>
  <c r="AK3448" i="288"/>
  <c r="AK3447" i="288"/>
  <c r="AK3446" i="288"/>
  <c r="AK3445" i="288"/>
  <c r="AK3444" i="288"/>
  <c r="AK3443" i="288"/>
  <c r="AK3442" i="288"/>
  <c r="AK3441" i="288"/>
  <c r="AK3440" i="288"/>
  <c r="AK3439" i="288"/>
  <c r="AK3438" i="288"/>
  <c r="AK3437" i="288"/>
  <c r="AK3436" i="288"/>
  <c r="AK3435" i="288"/>
  <c r="AK3434" i="288"/>
  <c r="AK3433" i="288"/>
  <c r="AK3432" i="288"/>
  <c r="AK3431" i="288"/>
  <c r="AK3430" i="288"/>
  <c r="AK3429" i="288"/>
  <c r="AK3428" i="288"/>
  <c r="AK3427" i="288"/>
  <c r="AK3426" i="288"/>
  <c r="AK3425" i="288"/>
  <c r="AK3424" i="288"/>
  <c r="AK3423" i="288"/>
  <c r="AK3422" i="288"/>
  <c r="AK3421" i="288"/>
  <c r="AK3420" i="288"/>
  <c r="AK3419" i="288"/>
  <c r="AK3418" i="288"/>
  <c r="AK3417" i="288"/>
  <c r="AK3416" i="288"/>
  <c r="AK3415" i="288"/>
  <c r="AK3414" i="288"/>
  <c r="AK3413" i="288"/>
  <c r="AK3412" i="288"/>
  <c r="AK3411" i="288"/>
  <c r="AK3410" i="288"/>
  <c r="AK3409" i="288"/>
  <c r="AK3408" i="288"/>
  <c r="AK3407" i="288"/>
  <c r="AK3406" i="288"/>
  <c r="AK3405" i="288"/>
  <c r="AK3404" i="288"/>
  <c r="AK3403" i="288"/>
  <c r="AK3402" i="288"/>
  <c r="AK3401" i="288"/>
  <c r="AK3400" i="288"/>
  <c r="AK3399" i="288"/>
  <c r="AK3398" i="288"/>
  <c r="AK3397" i="288"/>
  <c r="AK3396" i="288"/>
  <c r="AK3395" i="288"/>
  <c r="AK3394" i="288"/>
  <c r="AK3393" i="288"/>
  <c r="AK3392" i="288"/>
  <c r="AK3391" i="288"/>
  <c r="AK3390" i="288"/>
  <c r="AK3389" i="288"/>
  <c r="AK3388" i="288"/>
  <c r="AK3387" i="288"/>
  <c r="AK3386" i="288"/>
  <c r="AK3385" i="288"/>
  <c r="AK3384" i="288"/>
  <c r="AK3383" i="288"/>
  <c r="AK3382" i="288"/>
  <c r="AK3381" i="288"/>
  <c r="AK3380" i="288"/>
  <c r="AK3379" i="288"/>
  <c r="AK3378" i="288"/>
  <c r="AK3377" i="288"/>
  <c r="AK3376" i="288"/>
  <c r="AK3375" i="288"/>
  <c r="AK3374" i="288"/>
  <c r="AK3373" i="288"/>
  <c r="AK3372" i="288"/>
  <c r="AK3371" i="288"/>
  <c r="AK3370" i="288"/>
  <c r="AK3369" i="288"/>
  <c r="AK3368" i="288"/>
  <c r="AK3367" i="288"/>
  <c r="AK3366" i="288"/>
  <c r="AK3365" i="288"/>
  <c r="AK3364" i="288"/>
  <c r="AK3363" i="288"/>
  <c r="AK3362" i="288"/>
  <c r="AK3361" i="288"/>
  <c r="AK3360" i="288"/>
  <c r="AK3359" i="288"/>
  <c r="AK3358" i="288"/>
  <c r="AK3357" i="288"/>
  <c r="AK3356" i="288"/>
  <c r="AK3355" i="288"/>
  <c r="AK3354" i="288"/>
  <c r="AK3353" i="288"/>
  <c r="AK3352" i="288"/>
  <c r="AK3351" i="288"/>
  <c r="AK3350" i="288"/>
  <c r="AK3349" i="288"/>
  <c r="AK3348" i="288"/>
  <c r="AK3347" i="288"/>
  <c r="AK3346" i="288"/>
  <c r="AK3345" i="288"/>
  <c r="AK3344" i="288"/>
  <c r="AK3343" i="288"/>
  <c r="AK3342" i="288"/>
  <c r="AK3341" i="288"/>
  <c r="AK3340" i="288"/>
  <c r="AK3339" i="288"/>
  <c r="AK3338" i="288"/>
  <c r="AK3337" i="288"/>
  <c r="AK3336" i="288"/>
  <c r="AK3335" i="288"/>
  <c r="AK3334" i="288"/>
  <c r="AK3333" i="288"/>
  <c r="AK3332" i="288"/>
  <c r="AK3331" i="288"/>
  <c r="AK3330" i="288"/>
  <c r="AK3329" i="288"/>
  <c r="AK3328" i="288"/>
  <c r="AK3327" i="288"/>
  <c r="AK3326" i="288"/>
  <c r="AK3325" i="288"/>
  <c r="AK3324" i="288"/>
  <c r="AK3323" i="288"/>
  <c r="AK3322" i="288"/>
  <c r="AK3321" i="288"/>
  <c r="AK3320" i="288"/>
  <c r="AK3319" i="288"/>
  <c r="AK3318" i="288"/>
  <c r="AK3317" i="288"/>
  <c r="AK3316" i="288"/>
  <c r="AK3315" i="288"/>
  <c r="AK3314" i="288"/>
  <c r="AK3313" i="288"/>
  <c r="AK3312" i="288"/>
  <c r="AK3311" i="288"/>
  <c r="AK3310" i="288"/>
  <c r="AK3309" i="288"/>
  <c r="AK3308" i="288"/>
  <c r="AK3307" i="288"/>
  <c r="AK3306" i="288"/>
  <c r="AK3305" i="288"/>
  <c r="AK3304" i="288"/>
  <c r="AK3303" i="288"/>
  <c r="AK3302" i="288"/>
  <c r="AK3301" i="288"/>
  <c r="AK3300" i="288"/>
  <c r="AK3299" i="288"/>
  <c r="AK3298" i="288"/>
  <c r="AK3297" i="288"/>
  <c r="AK3296" i="288"/>
  <c r="AK3295" i="288"/>
  <c r="AK3294" i="288"/>
  <c r="AK3293" i="288"/>
  <c r="AK3292" i="288"/>
  <c r="AK3291" i="288"/>
  <c r="AK3290" i="288"/>
  <c r="AK3289" i="288"/>
  <c r="AK3288" i="288"/>
  <c r="AK3287" i="288"/>
  <c r="AK3286" i="288"/>
  <c r="AK3285" i="288"/>
  <c r="AK3284" i="288"/>
  <c r="AK3283" i="288"/>
  <c r="AK3282" i="288"/>
  <c r="AK3281" i="288"/>
  <c r="AK3280" i="288"/>
  <c r="AK3279" i="288"/>
  <c r="AK3278" i="288"/>
  <c r="AK3277" i="288"/>
  <c r="AK3276" i="288"/>
  <c r="AK3275" i="288"/>
  <c r="AK3274" i="288"/>
  <c r="AK3273" i="288"/>
  <c r="AK3272" i="288"/>
  <c r="AK3271" i="288"/>
  <c r="AK3270" i="288"/>
  <c r="AK3269" i="288"/>
  <c r="AK3268" i="288"/>
  <c r="AK3267" i="288"/>
  <c r="AK3266" i="288"/>
  <c r="AK3265" i="288"/>
  <c r="AK3264" i="288"/>
  <c r="AK3263" i="288"/>
  <c r="AK3262" i="288"/>
  <c r="AK3261" i="288"/>
  <c r="AK3260" i="288"/>
  <c r="AK3259" i="288"/>
  <c r="AK3258" i="288"/>
  <c r="AK3257" i="288"/>
  <c r="AK3256" i="288"/>
  <c r="AK3255" i="288"/>
  <c r="AK3254" i="288"/>
  <c r="AK3253" i="288"/>
  <c r="AK3252" i="288"/>
  <c r="AK3251" i="288"/>
  <c r="AK3250" i="288"/>
  <c r="AK3249" i="288"/>
  <c r="AK3248" i="288"/>
  <c r="AK3247" i="288"/>
  <c r="AK3246" i="288"/>
  <c r="AK3245" i="288"/>
  <c r="AK3244" i="288"/>
  <c r="AK3243" i="288"/>
  <c r="AK3242" i="288"/>
  <c r="AK3241" i="288"/>
  <c r="AK3240" i="288"/>
  <c r="AK3239" i="288"/>
  <c r="AK3238" i="288"/>
  <c r="AK3237" i="288"/>
  <c r="AK3236" i="288"/>
  <c r="AK3235" i="288"/>
  <c r="AK3234" i="288"/>
  <c r="AK3233" i="288"/>
  <c r="AK3232" i="288"/>
  <c r="AK3231" i="288"/>
  <c r="AK3230" i="288"/>
  <c r="AK3229" i="288"/>
  <c r="AK3228" i="288"/>
  <c r="AK3227" i="288"/>
  <c r="AK3226" i="288"/>
  <c r="AK3225" i="288"/>
  <c r="AK3224" i="288"/>
  <c r="AK3223" i="288"/>
  <c r="AK3222" i="288"/>
  <c r="AK3221" i="288"/>
  <c r="AK3220" i="288"/>
  <c r="AK3219" i="288"/>
  <c r="AK3218" i="288"/>
  <c r="AK3217" i="288"/>
  <c r="AK3216" i="288"/>
  <c r="AK3215" i="288"/>
  <c r="AK3214" i="288"/>
  <c r="AK3213" i="288"/>
  <c r="AK3212" i="288"/>
  <c r="AK3211" i="288"/>
  <c r="AK3210" i="288"/>
  <c r="AK3209" i="288"/>
  <c r="AK3208" i="288"/>
  <c r="AK3207" i="288"/>
  <c r="AK3206" i="288"/>
  <c r="AK3205" i="288"/>
  <c r="AK3204" i="288"/>
  <c r="AK3203" i="288"/>
  <c r="AK3202" i="288"/>
  <c r="AK3201" i="288"/>
  <c r="AK3200" i="288"/>
  <c r="AK3199" i="288"/>
  <c r="AK3198" i="288"/>
  <c r="AK3197" i="288"/>
  <c r="AK3196" i="288"/>
  <c r="AK3195" i="288"/>
  <c r="AK3194" i="288"/>
  <c r="AK3193" i="288"/>
  <c r="AK3192" i="288"/>
  <c r="AK3191" i="288"/>
  <c r="AK3190" i="288"/>
  <c r="AK3189" i="288"/>
  <c r="AK3188" i="288"/>
  <c r="AK3187" i="288"/>
  <c r="AK3186" i="288"/>
  <c r="AK3185" i="288"/>
  <c r="AK3184" i="288"/>
  <c r="AK3183" i="288"/>
  <c r="AK3182" i="288"/>
  <c r="AK3181" i="288"/>
  <c r="AK3180" i="288"/>
  <c r="AK3179" i="288"/>
  <c r="AK3178" i="288"/>
  <c r="AK3177" i="288"/>
  <c r="AK3176" i="288"/>
  <c r="AK3175" i="288"/>
  <c r="AK3174" i="288"/>
  <c r="AK3173" i="288"/>
  <c r="AK3172" i="288"/>
  <c r="AK3171" i="288"/>
  <c r="AK3170" i="288"/>
  <c r="AK3169" i="288"/>
  <c r="AK3168" i="288"/>
  <c r="AK3167" i="288"/>
  <c r="AK3166" i="288"/>
  <c r="AK3165" i="288"/>
  <c r="AK3164" i="288"/>
  <c r="AK3163" i="288"/>
  <c r="AK3162" i="288"/>
  <c r="AK3161" i="288"/>
  <c r="AK3160" i="288"/>
  <c r="AK3159" i="288"/>
  <c r="AK3158" i="288"/>
  <c r="AK3157" i="288"/>
  <c r="AK3156" i="288"/>
  <c r="AK3155" i="288"/>
  <c r="AK3154" i="288"/>
  <c r="AK3153" i="288"/>
  <c r="AK3152" i="288"/>
  <c r="AK3151" i="288"/>
  <c r="AK3150" i="288"/>
  <c r="AK3149" i="288"/>
  <c r="AK3148" i="288"/>
  <c r="AK3147" i="288"/>
  <c r="AK3146" i="288"/>
  <c r="AK3145" i="288"/>
  <c r="AK3144" i="288"/>
  <c r="AK3143" i="288"/>
  <c r="AK3142" i="288"/>
  <c r="AK3141" i="288"/>
  <c r="AK3140" i="288"/>
  <c r="AK3139" i="288"/>
  <c r="AK3138" i="288"/>
  <c r="AK3137" i="288"/>
  <c r="AK3136" i="288"/>
  <c r="AK3135" i="288"/>
  <c r="AK3134" i="288"/>
  <c r="AK3133" i="288"/>
  <c r="AK3132" i="288"/>
  <c r="AK3131" i="288"/>
  <c r="AK3130" i="288"/>
  <c r="AK3129" i="288"/>
  <c r="AK3128" i="288"/>
  <c r="AK3127" i="288"/>
  <c r="AK3126" i="288"/>
  <c r="AK3125" i="288"/>
  <c r="AK3124" i="288"/>
  <c r="AK3123" i="288"/>
  <c r="AK3122" i="288"/>
  <c r="AK3121" i="288"/>
  <c r="AK3120" i="288"/>
  <c r="AK3119" i="288"/>
  <c r="AK3118" i="288"/>
  <c r="AK3117" i="288"/>
  <c r="AK3116" i="288"/>
  <c r="AK3115" i="288"/>
  <c r="AK3114" i="288"/>
  <c r="AK3113" i="288"/>
  <c r="AK3112" i="288"/>
  <c r="AK3111" i="288"/>
  <c r="AK3110" i="288"/>
  <c r="AK3109" i="288"/>
  <c r="AK3108" i="288"/>
  <c r="AK3107" i="288"/>
  <c r="AK3106" i="288"/>
  <c r="AK3105" i="288"/>
  <c r="AK3104" i="288"/>
  <c r="AK3103" i="288"/>
  <c r="AK3102" i="288"/>
  <c r="AK3101" i="288"/>
  <c r="AK3100" i="288"/>
  <c r="AK3099" i="288"/>
  <c r="AK3098" i="288"/>
  <c r="AK3097" i="288"/>
  <c r="AK3096" i="288"/>
  <c r="AK3095" i="288"/>
  <c r="AK3094" i="288"/>
  <c r="AK3093" i="288"/>
  <c r="AK3092" i="288"/>
  <c r="AK3091" i="288"/>
  <c r="AK3090" i="288"/>
  <c r="AK3089" i="288"/>
  <c r="AK3088" i="288"/>
  <c r="AK3087" i="288"/>
  <c r="AK3086" i="288"/>
  <c r="AK3085" i="288"/>
  <c r="AK3084" i="288"/>
  <c r="AK3083" i="288"/>
  <c r="AK3082" i="288"/>
  <c r="AK3081" i="288"/>
  <c r="AK3080" i="288"/>
  <c r="AK3079" i="288"/>
  <c r="AK3078" i="288"/>
  <c r="AK3077" i="288"/>
  <c r="AK3076" i="288"/>
  <c r="AK3075" i="288"/>
  <c r="AK3074" i="288"/>
  <c r="AK3073" i="288"/>
  <c r="AK3072" i="288"/>
  <c r="AK3071" i="288"/>
  <c r="AK3070" i="288"/>
  <c r="AK3069" i="288"/>
  <c r="AK3068" i="288"/>
  <c r="AK3067" i="288"/>
  <c r="AK3066" i="288"/>
  <c r="AK3065" i="288"/>
  <c r="AK3064" i="288"/>
  <c r="AK3063" i="288"/>
  <c r="AK3062" i="288"/>
  <c r="AK3061" i="288"/>
  <c r="AK3060" i="288"/>
  <c r="AK3059" i="288"/>
  <c r="AK3058" i="288"/>
  <c r="AK3057" i="288"/>
  <c r="AK3056" i="288"/>
  <c r="AK3055" i="288"/>
  <c r="AK3054" i="288"/>
  <c r="AK3053" i="288"/>
  <c r="AK3052" i="288"/>
  <c r="AK3051" i="288"/>
  <c r="AK3050" i="288"/>
  <c r="AK3049" i="288"/>
  <c r="AK3048" i="288"/>
  <c r="AK3047" i="288"/>
  <c r="AK3046" i="288"/>
  <c r="AK3045" i="288"/>
  <c r="AK3044" i="288"/>
  <c r="AK3043" i="288"/>
  <c r="AK3042" i="288"/>
  <c r="AK3041" i="288"/>
  <c r="AK3040" i="288"/>
  <c r="AK3039" i="288"/>
  <c r="AK3038" i="288"/>
  <c r="AK3037" i="288"/>
  <c r="AK3036" i="288"/>
  <c r="AK3035" i="288"/>
  <c r="AK3034" i="288"/>
  <c r="AK3033" i="288"/>
  <c r="AK3032" i="288"/>
  <c r="AK3031" i="288"/>
  <c r="AK3030" i="288"/>
  <c r="AK3029" i="288"/>
  <c r="AK3028" i="288"/>
  <c r="AK3027" i="288"/>
  <c r="AK3026" i="288"/>
  <c r="AK3025" i="288"/>
  <c r="AK3024" i="288"/>
  <c r="AK3023" i="288"/>
  <c r="AK3022" i="288"/>
  <c r="AK3021" i="288"/>
  <c r="AK3020" i="288"/>
  <c r="AK3019" i="288"/>
  <c r="AK3018" i="288"/>
  <c r="AK3017" i="288"/>
  <c r="AK3016" i="288"/>
  <c r="AK3015" i="288"/>
  <c r="AK3014" i="288"/>
  <c r="AK3013" i="288"/>
  <c r="AK3012" i="288"/>
  <c r="AK3011" i="288"/>
  <c r="AK3010" i="288"/>
  <c r="AK3009" i="288"/>
  <c r="AK3008" i="288"/>
  <c r="AK3007" i="288"/>
  <c r="AK3006" i="288"/>
  <c r="AK3005" i="288"/>
  <c r="AK3004" i="288"/>
  <c r="AK3003" i="288"/>
  <c r="AK3002" i="288"/>
  <c r="AK3001" i="288"/>
  <c r="AK3000" i="288"/>
  <c r="AK2999" i="288"/>
  <c r="AK2998" i="288"/>
  <c r="AK2997" i="288"/>
  <c r="AK2996" i="288"/>
  <c r="AK2995" i="288"/>
  <c r="AK2994" i="288"/>
  <c r="AK2993" i="288"/>
  <c r="AK2992" i="288"/>
  <c r="AK2991" i="288"/>
  <c r="AK2990" i="288"/>
  <c r="AK2989" i="288"/>
  <c r="AK2988" i="288"/>
  <c r="AK2987" i="288"/>
  <c r="AK2986" i="288"/>
  <c r="AK2985" i="288"/>
  <c r="AK2984" i="288"/>
  <c r="AK2983" i="288"/>
  <c r="AK2982" i="288"/>
  <c r="AK2981" i="288"/>
  <c r="AK2980" i="288"/>
  <c r="AK2979" i="288"/>
  <c r="AK2978" i="288"/>
  <c r="AK2977" i="288"/>
  <c r="AK2976" i="288"/>
  <c r="AK2975" i="288"/>
  <c r="AK2974" i="288"/>
  <c r="AK2973" i="288"/>
  <c r="AK2972" i="288"/>
  <c r="AK2971" i="288"/>
  <c r="AK2970" i="288"/>
  <c r="AK2969" i="288"/>
  <c r="AK2968" i="288"/>
  <c r="AK2967" i="288"/>
  <c r="AK2966" i="288"/>
  <c r="AK2965" i="288"/>
  <c r="AK2964" i="288"/>
  <c r="AK2963" i="288"/>
  <c r="AK2962" i="288"/>
  <c r="AK2961" i="288"/>
  <c r="AK2960" i="288"/>
  <c r="AK2959" i="288"/>
  <c r="AK2958" i="288"/>
  <c r="AK2957" i="288"/>
  <c r="AK2956" i="288"/>
  <c r="AK2955" i="288"/>
  <c r="AK2954" i="288"/>
  <c r="AK2953" i="288"/>
  <c r="AK2952" i="288"/>
  <c r="AK2951" i="288"/>
  <c r="AK2950" i="288"/>
  <c r="AK2949" i="288"/>
  <c r="AK2948" i="288"/>
  <c r="AK2947" i="288"/>
  <c r="AK2946" i="288"/>
  <c r="AK2945" i="288"/>
  <c r="AK2944" i="288"/>
  <c r="AK2943" i="288"/>
  <c r="AK2942" i="288"/>
  <c r="AK2941" i="288"/>
  <c r="AK2940" i="288"/>
  <c r="AK2939" i="288"/>
  <c r="AK2938" i="288"/>
  <c r="AK2937" i="288"/>
  <c r="AK2936" i="288"/>
  <c r="AK2935" i="288"/>
  <c r="AK2934" i="288"/>
  <c r="AK2933" i="288"/>
  <c r="AK2932" i="288"/>
  <c r="AK2931" i="288"/>
  <c r="AK2930" i="288"/>
  <c r="AK2929" i="288"/>
  <c r="AK2928" i="288"/>
  <c r="AK2927" i="288"/>
  <c r="AK2926" i="288"/>
  <c r="AK2925" i="288"/>
  <c r="AK2924" i="288"/>
  <c r="AK2923" i="288"/>
  <c r="AK2922" i="288"/>
  <c r="AK2921" i="288"/>
  <c r="AK2920" i="288"/>
  <c r="AK2919" i="288"/>
  <c r="AK2918" i="288"/>
  <c r="AK2917" i="288"/>
  <c r="AK2916" i="288"/>
  <c r="AK2915" i="288"/>
  <c r="AK2914" i="288"/>
  <c r="AK2913" i="288"/>
  <c r="AK2912" i="288"/>
  <c r="AK2911" i="288"/>
  <c r="AK2910" i="288"/>
  <c r="AK2909" i="288"/>
  <c r="AK2908" i="288"/>
  <c r="AK2907" i="288"/>
  <c r="AK2906" i="288"/>
  <c r="AK2905" i="288"/>
  <c r="AK2904" i="288"/>
  <c r="AK2903" i="288"/>
  <c r="AK2902" i="288"/>
  <c r="AK2901" i="288"/>
  <c r="AK2900" i="288"/>
  <c r="AK2899" i="288"/>
  <c r="AK2898" i="288"/>
  <c r="AK2897" i="288"/>
  <c r="AK2896" i="288"/>
  <c r="AK2895" i="288"/>
  <c r="AK2894" i="288"/>
  <c r="AK2893" i="288"/>
  <c r="AK2892" i="288"/>
  <c r="AK2891" i="288"/>
  <c r="AK2890" i="288"/>
  <c r="AK2889" i="288"/>
  <c r="AK2888" i="288"/>
  <c r="AK2887" i="288"/>
  <c r="AK2886" i="288"/>
  <c r="AK2885" i="288"/>
  <c r="AK2884" i="288"/>
  <c r="AK2883" i="288"/>
  <c r="AK2882" i="288"/>
  <c r="AK2881" i="288"/>
  <c r="AK2880" i="288"/>
  <c r="AK2879" i="288"/>
  <c r="AK2878" i="288"/>
  <c r="AK2877" i="288"/>
  <c r="AK2876" i="288"/>
  <c r="AK2875" i="288"/>
  <c r="AK2874" i="288"/>
  <c r="AK2873" i="288"/>
  <c r="AK2872" i="288"/>
  <c r="AK2871" i="288"/>
  <c r="AK2870" i="288"/>
  <c r="AK2869" i="288"/>
  <c r="AK2868" i="288"/>
  <c r="AK2867" i="288"/>
  <c r="AK2866" i="288"/>
  <c r="AK2865" i="288"/>
  <c r="AK2864" i="288"/>
  <c r="AK2863" i="288"/>
  <c r="AK2862" i="288"/>
  <c r="AK2861" i="288"/>
  <c r="AK2860" i="288"/>
  <c r="AK2859" i="288"/>
  <c r="AK2858" i="288"/>
  <c r="AK2857" i="288"/>
  <c r="AK2856" i="288"/>
  <c r="AK2855" i="288"/>
  <c r="AK2854" i="288"/>
  <c r="AK2853" i="288"/>
  <c r="AK2852" i="288"/>
  <c r="AK2851" i="288"/>
  <c r="AK2850" i="288"/>
  <c r="AK2849" i="288"/>
  <c r="AK2848" i="288"/>
  <c r="AK2847" i="288"/>
  <c r="AK2846" i="288"/>
  <c r="AK2845" i="288"/>
  <c r="AK2844" i="288"/>
  <c r="AK2843" i="288"/>
  <c r="AK2842" i="288"/>
  <c r="AK2841" i="288"/>
  <c r="AK2840" i="288"/>
  <c r="AK2839" i="288"/>
  <c r="AK2838" i="288"/>
  <c r="AK2837" i="288"/>
  <c r="AK2836" i="288"/>
  <c r="AK2835" i="288"/>
  <c r="AK2834" i="288"/>
  <c r="AK2833" i="288"/>
  <c r="AK2832" i="288"/>
  <c r="AK2831" i="288"/>
  <c r="AK2830" i="288"/>
  <c r="AK2829" i="288"/>
  <c r="AK2828" i="288"/>
  <c r="AK2827" i="288"/>
  <c r="AK2826" i="288"/>
  <c r="AK2825" i="288"/>
  <c r="AK2824" i="288"/>
  <c r="AK2823" i="288"/>
  <c r="AK2822" i="288"/>
  <c r="AK2821" i="288"/>
  <c r="AK2820" i="288"/>
  <c r="AK2819" i="288"/>
  <c r="AK2818" i="288"/>
  <c r="AK2817" i="288"/>
  <c r="AK2816" i="288"/>
  <c r="AK2815" i="288"/>
  <c r="AK2814" i="288"/>
  <c r="AK2813" i="288"/>
  <c r="AK2812" i="288"/>
  <c r="AK2811" i="288"/>
  <c r="AK2810" i="288"/>
  <c r="AK2809" i="288"/>
  <c r="AK2808" i="288"/>
  <c r="AK2807" i="288"/>
  <c r="AK2806" i="288"/>
  <c r="AK2805" i="288"/>
  <c r="AK2804" i="288"/>
  <c r="AK2803" i="288"/>
  <c r="AK2802" i="288"/>
  <c r="AK2801" i="288"/>
  <c r="AK2800" i="288"/>
  <c r="AK2799" i="288"/>
  <c r="AK2798" i="288"/>
  <c r="AK2797" i="288"/>
  <c r="AK2796" i="288"/>
  <c r="AK2795" i="288"/>
  <c r="AK2794" i="288"/>
  <c r="AK2793" i="288"/>
  <c r="AK2792" i="288"/>
  <c r="AK2791" i="288"/>
  <c r="AK2790" i="288"/>
  <c r="AK2789" i="288"/>
  <c r="AK2788" i="288"/>
  <c r="AK2787" i="288"/>
  <c r="AK2786" i="288"/>
  <c r="AK2785" i="288"/>
  <c r="AK2784" i="288"/>
  <c r="AK2783" i="288"/>
  <c r="AK2782" i="288"/>
  <c r="AK2781" i="288"/>
  <c r="AK2780" i="288"/>
  <c r="AK2779" i="288"/>
  <c r="AK2778" i="288"/>
  <c r="AK2777" i="288"/>
  <c r="AK2776" i="288"/>
  <c r="AK2775" i="288"/>
  <c r="AK2774" i="288"/>
  <c r="AK2773" i="288"/>
  <c r="AK2772" i="288"/>
  <c r="AK2771" i="288"/>
  <c r="AK2770" i="288"/>
  <c r="AK2769" i="288"/>
  <c r="AK2768" i="288"/>
  <c r="AK2767" i="288"/>
  <c r="AK2766" i="288"/>
  <c r="AK2765" i="288"/>
  <c r="AK2764" i="288"/>
  <c r="AK2763" i="288"/>
  <c r="AK2762" i="288"/>
  <c r="AK2761" i="288"/>
  <c r="AK2760" i="288"/>
  <c r="AK2759" i="288"/>
  <c r="AK2758" i="288"/>
  <c r="AK2757" i="288"/>
  <c r="AK2756" i="288"/>
  <c r="AK2755" i="288"/>
  <c r="AK2754" i="288"/>
  <c r="AK2753" i="288"/>
  <c r="AK2752" i="288"/>
  <c r="AK2751" i="288"/>
  <c r="AK2750" i="288"/>
  <c r="AK2749" i="288"/>
  <c r="AK2748" i="288"/>
  <c r="AK2747" i="288"/>
  <c r="AK2746" i="288"/>
  <c r="AK2745" i="288"/>
  <c r="AK2744" i="288"/>
  <c r="AK2743" i="288"/>
  <c r="AK2742" i="288"/>
  <c r="AK2741" i="288"/>
  <c r="AK2740" i="288"/>
  <c r="AK2739" i="288"/>
  <c r="AK2738" i="288"/>
  <c r="AK2737" i="288"/>
  <c r="AK2736" i="288"/>
  <c r="AK2735" i="288"/>
  <c r="AK2734" i="288"/>
  <c r="AK2733" i="288"/>
  <c r="AK2732" i="288"/>
  <c r="AK2731" i="288"/>
  <c r="AK2730" i="288"/>
  <c r="AK2729" i="288"/>
  <c r="AK2728" i="288"/>
  <c r="AK2727" i="288"/>
  <c r="AK2726" i="288"/>
  <c r="AK2725" i="288"/>
  <c r="AK2724" i="288"/>
  <c r="AK2723" i="288"/>
  <c r="AK2722" i="288"/>
  <c r="AK2721" i="288"/>
  <c r="AK2720" i="288"/>
  <c r="AK2719" i="288"/>
  <c r="AK2718" i="288"/>
  <c r="AK2717" i="288"/>
  <c r="AK2716" i="288"/>
  <c r="AK2715" i="288"/>
  <c r="AK2714" i="288"/>
  <c r="AK2713" i="288"/>
  <c r="AK2712" i="288"/>
  <c r="AK2711" i="288"/>
  <c r="AK2710" i="288"/>
  <c r="AK2709" i="288"/>
  <c r="AK2708" i="288"/>
  <c r="AK2707" i="288"/>
  <c r="AK2706" i="288"/>
  <c r="AK2705" i="288"/>
  <c r="AK2704" i="288"/>
  <c r="AK2703" i="288"/>
  <c r="AK2702" i="288"/>
  <c r="AK2701" i="288"/>
  <c r="AK2700" i="288"/>
  <c r="AK2699" i="288"/>
  <c r="AK2698" i="288"/>
  <c r="AK2697" i="288"/>
  <c r="AK2696" i="288"/>
  <c r="AK2695" i="288"/>
  <c r="AK2694" i="288"/>
  <c r="AK2693" i="288"/>
  <c r="AK2692" i="288"/>
  <c r="AK2691" i="288"/>
  <c r="AK2690" i="288"/>
  <c r="AK2689" i="288"/>
  <c r="AK2688" i="288"/>
  <c r="AK2687" i="288"/>
  <c r="AK2686" i="288"/>
  <c r="AK2685" i="288"/>
  <c r="AK2684" i="288"/>
  <c r="AK2683" i="288"/>
  <c r="AK2682" i="288"/>
  <c r="AK2681" i="288"/>
  <c r="AK2680" i="288"/>
  <c r="AK2679" i="288"/>
  <c r="AK2678" i="288"/>
  <c r="AK2677" i="288"/>
  <c r="AK2676" i="288"/>
  <c r="AK2675" i="288"/>
  <c r="AK2674" i="288"/>
  <c r="AK2673" i="288"/>
  <c r="AK2672" i="288"/>
  <c r="AK2671" i="288"/>
  <c r="AK2670" i="288"/>
  <c r="AK2669" i="288"/>
  <c r="AK2668" i="288"/>
  <c r="AK2667" i="288"/>
  <c r="AK2666" i="288"/>
  <c r="AK2665" i="288"/>
  <c r="AK2664" i="288"/>
  <c r="AK2663" i="288"/>
  <c r="AK2662" i="288"/>
  <c r="AK2661" i="288"/>
  <c r="AK2660" i="288"/>
  <c r="AK2659" i="288"/>
  <c r="AK2658" i="288"/>
  <c r="AK2657" i="288"/>
  <c r="AK2656" i="288"/>
  <c r="AK2655" i="288"/>
  <c r="AK2654" i="288"/>
  <c r="AK2653" i="288"/>
  <c r="AK2652" i="288"/>
  <c r="AK2651" i="288"/>
  <c r="AK2650" i="288"/>
  <c r="AK2649" i="288"/>
  <c r="AK2648" i="288"/>
  <c r="AK2647" i="288"/>
  <c r="AK2646" i="288"/>
  <c r="AK2645" i="288"/>
  <c r="AK2644" i="288"/>
  <c r="AK2643" i="288"/>
  <c r="AK2642" i="288"/>
  <c r="AK2641" i="288"/>
  <c r="AK2640" i="288"/>
  <c r="AK2639" i="288"/>
  <c r="AK2638" i="288"/>
  <c r="AK2637" i="288"/>
  <c r="AK2636" i="288"/>
  <c r="AK2635" i="288"/>
  <c r="AK2634" i="288"/>
  <c r="AK2633" i="288"/>
  <c r="AK2632" i="288"/>
  <c r="AK2631" i="288"/>
  <c r="AK2630" i="288"/>
  <c r="AK2629" i="288"/>
  <c r="AK2628" i="288"/>
  <c r="AK2627" i="288"/>
  <c r="AK2626" i="288"/>
  <c r="AK2625" i="288"/>
  <c r="AK2624" i="288"/>
  <c r="AK2623" i="288"/>
  <c r="AK2622" i="288"/>
  <c r="AK2621" i="288"/>
  <c r="AK2620" i="288"/>
  <c r="AK2619" i="288"/>
  <c r="AK2618" i="288"/>
  <c r="AK2617" i="288"/>
  <c r="AK2616" i="288"/>
  <c r="AK2615" i="288"/>
  <c r="AK2614" i="288"/>
  <c r="AK2613" i="288"/>
  <c r="AK2612" i="288"/>
  <c r="AK2611" i="288"/>
  <c r="AK2610" i="288"/>
  <c r="AK2609" i="288"/>
  <c r="AK2608" i="288"/>
  <c r="AK2607" i="288"/>
  <c r="AK2606" i="288"/>
  <c r="AK2605" i="288"/>
  <c r="AK2604" i="288"/>
  <c r="AK2603" i="288"/>
  <c r="AK2602" i="288"/>
  <c r="AK2601" i="288"/>
  <c r="AK2600" i="288"/>
  <c r="AK2599" i="288"/>
  <c r="AK2598" i="288"/>
  <c r="AK2597" i="288"/>
  <c r="AK2596" i="288"/>
  <c r="AK2595" i="288"/>
  <c r="AK2594" i="288"/>
  <c r="AK2593" i="288"/>
  <c r="AK2592" i="288"/>
  <c r="AK2591" i="288"/>
  <c r="AK2590" i="288"/>
  <c r="AK2589" i="288"/>
  <c r="AK2588" i="288"/>
  <c r="AK2587" i="288"/>
  <c r="AK2586" i="288"/>
  <c r="AK2585" i="288"/>
  <c r="AK2584" i="288"/>
  <c r="AK2583" i="288"/>
  <c r="AK2582" i="288"/>
  <c r="AK2581" i="288"/>
  <c r="AK2580" i="288"/>
  <c r="AK2579" i="288"/>
  <c r="AK2578" i="288"/>
  <c r="AK2577" i="288"/>
  <c r="AK2576" i="288"/>
  <c r="AK2575" i="288"/>
  <c r="AK2574" i="288"/>
  <c r="AK2573" i="288"/>
  <c r="AK2572" i="288"/>
  <c r="AK2571" i="288"/>
  <c r="AK2570" i="288"/>
  <c r="AK2569" i="288"/>
  <c r="AK2568" i="288"/>
  <c r="AK2567" i="288"/>
  <c r="AK2566" i="288"/>
  <c r="AK2565" i="288"/>
  <c r="AK2564" i="288"/>
  <c r="AK2563" i="288"/>
  <c r="AK2562" i="288"/>
  <c r="AK2561" i="288"/>
  <c r="AK2560" i="288"/>
  <c r="AK2559" i="288"/>
  <c r="AK2558" i="288"/>
  <c r="AK2557" i="288"/>
  <c r="AK2556" i="288"/>
  <c r="AK2555" i="288"/>
  <c r="AK2554" i="288"/>
  <c r="AK2553" i="288"/>
  <c r="AK2552" i="288"/>
  <c r="AK2551" i="288"/>
  <c r="AK2550" i="288"/>
  <c r="AK2549" i="288"/>
  <c r="AK2548" i="288"/>
  <c r="AK2547" i="288"/>
  <c r="AK2546" i="288"/>
  <c r="AK2545" i="288"/>
  <c r="AK2544" i="288"/>
  <c r="AK2543" i="288"/>
  <c r="AK2542" i="288"/>
  <c r="AK2541" i="288"/>
  <c r="AK2540" i="288"/>
  <c r="AK2539" i="288"/>
  <c r="AK2538" i="288"/>
  <c r="AK2537" i="288"/>
  <c r="AK2536" i="288"/>
  <c r="AK2535" i="288"/>
  <c r="AK2534" i="288"/>
  <c r="AK2533" i="288"/>
  <c r="AK2532" i="288"/>
  <c r="AK2531" i="288"/>
  <c r="AK2530" i="288"/>
  <c r="AK2529" i="288"/>
  <c r="AK2528" i="288"/>
  <c r="AK2527" i="288"/>
  <c r="AK2526" i="288"/>
  <c r="AK2525" i="288"/>
  <c r="AK2524" i="288"/>
  <c r="AK2523" i="288"/>
  <c r="AK2522" i="288"/>
  <c r="AK2521" i="288"/>
  <c r="AK2520" i="288"/>
  <c r="AK2519" i="288"/>
  <c r="AK2518" i="288"/>
  <c r="AK2517" i="288"/>
  <c r="AK2516" i="288"/>
  <c r="AK2515" i="288"/>
  <c r="AK2514" i="288"/>
  <c r="AK2513" i="288"/>
  <c r="AK2512" i="288"/>
  <c r="AK2511" i="288"/>
  <c r="AK2510" i="288"/>
  <c r="AK2509" i="288"/>
  <c r="AK2508" i="288"/>
  <c r="AK2507" i="288"/>
  <c r="AK2506" i="288"/>
  <c r="AK2505" i="288"/>
  <c r="AK2504" i="288"/>
  <c r="AK2503" i="288"/>
  <c r="AK2502" i="288"/>
  <c r="AK2501" i="288"/>
  <c r="AK2500" i="288"/>
  <c r="AK2499" i="288"/>
  <c r="AK2498" i="288"/>
  <c r="AK2497" i="288"/>
  <c r="AK2496" i="288"/>
  <c r="AK2495" i="288"/>
  <c r="AK2494" i="288"/>
  <c r="AK2493" i="288"/>
  <c r="AK2492" i="288"/>
  <c r="AK2491" i="288"/>
  <c r="AK2490" i="288"/>
  <c r="AK2489" i="288"/>
  <c r="AK2488" i="288"/>
  <c r="AK2487" i="288"/>
  <c r="AK2486" i="288"/>
  <c r="AK2485" i="288"/>
  <c r="AK2484" i="288"/>
  <c r="AK2483" i="288"/>
  <c r="AK2482" i="288"/>
  <c r="AK2481" i="288"/>
  <c r="AK2480" i="288"/>
  <c r="AK2479" i="288"/>
  <c r="AK2478" i="288"/>
  <c r="AK2477" i="288"/>
  <c r="AK2476" i="288"/>
  <c r="AK2475" i="288"/>
  <c r="AK2474" i="288"/>
  <c r="AK2473" i="288"/>
  <c r="AK2472" i="288"/>
  <c r="AK2471" i="288"/>
  <c r="AK2470" i="288"/>
  <c r="AK2469" i="288"/>
  <c r="AK2468" i="288"/>
  <c r="AK2467" i="288"/>
  <c r="AK2466" i="288"/>
  <c r="AK2465" i="288"/>
  <c r="AK2464" i="288"/>
  <c r="AK2463" i="288"/>
  <c r="AK2462" i="288"/>
  <c r="AK2461" i="288"/>
  <c r="AK2460" i="288"/>
  <c r="AK2459" i="288"/>
  <c r="AK2458" i="288"/>
  <c r="AK2457" i="288"/>
  <c r="AK2456" i="288"/>
  <c r="AK2455" i="288"/>
  <c r="AK2454" i="288"/>
  <c r="AK2453" i="288"/>
  <c r="AK2452" i="288"/>
  <c r="AK2451" i="288"/>
  <c r="AK2450" i="288"/>
  <c r="AK2449" i="288"/>
  <c r="AK2448" i="288"/>
  <c r="AK2447" i="288"/>
  <c r="AK2446" i="288"/>
  <c r="AK2445" i="288"/>
  <c r="AK2444" i="288"/>
  <c r="AK2443" i="288"/>
  <c r="AK2442" i="288"/>
  <c r="AK2441" i="288"/>
  <c r="AK2440" i="288"/>
  <c r="AK2439" i="288"/>
  <c r="AK2438" i="288"/>
  <c r="AK2437" i="288"/>
  <c r="AK2436" i="288"/>
  <c r="AK2435" i="288"/>
  <c r="AK2434" i="288"/>
  <c r="AK2433" i="288"/>
  <c r="AK2432" i="288"/>
  <c r="AK2431" i="288"/>
  <c r="AK2430" i="288"/>
  <c r="AK2429" i="288"/>
  <c r="AK2428" i="288"/>
  <c r="AK2427" i="288"/>
  <c r="AK2426" i="288"/>
  <c r="AK2425" i="288"/>
  <c r="AK2424" i="288"/>
  <c r="AK2423" i="288"/>
  <c r="AK2422" i="288"/>
  <c r="AK2421" i="288"/>
  <c r="AK2420" i="288"/>
  <c r="AK2419" i="288"/>
  <c r="AK2418" i="288"/>
  <c r="AK2417" i="288"/>
  <c r="AK2416" i="288"/>
  <c r="AK2415" i="288"/>
  <c r="AK2414" i="288"/>
  <c r="AK2413" i="288"/>
  <c r="AK2412" i="288"/>
  <c r="AK2411" i="288"/>
  <c r="AK2410" i="288"/>
  <c r="AK2409" i="288"/>
  <c r="AK2408" i="288"/>
  <c r="AK2407" i="288"/>
  <c r="AK2406" i="288"/>
  <c r="AK2405" i="288"/>
  <c r="AK2404" i="288"/>
  <c r="AK2403" i="288"/>
  <c r="AK2402" i="288"/>
  <c r="AK2401" i="288"/>
  <c r="AK2400" i="288"/>
  <c r="AK2399" i="288"/>
  <c r="AK2398" i="288"/>
  <c r="AK2397" i="288"/>
  <c r="AK2396" i="288"/>
  <c r="AK2395" i="288"/>
  <c r="AK2394" i="288"/>
  <c r="AK2393" i="288"/>
  <c r="AK2392" i="288"/>
  <c r="AK2391" i="288"/>
  <c r="AK2390" i="288"/>
  <c r="AK2389" i="288"/>
  <c r="AK2388" i="288"/>
  <c r="AK2387" i="288"/>
  <c r="AK2386" i="288"/>
  <c r="AK2385" i="288"/>
  <c r="AK2384" i="288"/>
  <c r="AK2383" i="288"/>
  <c r="AK2382" i="288"/>
  <c r="AK2381" i="288"/>
  <c r="AK2380" i="288"/>
  <c r="AK2379" i="288"/>
  <c r="AK2378" i="288"/>
  <c r="AK2377" i="288"/>
  <c r="AK2376" i="288"/>
  <c r="AK2375" i="288"/>
  <c r="AK2374" i="288"/>
  <c r="AK2373" i="288"/>
  <c r="AK2372" i="288"/>
  <c r="AK2371" i="288"/>
  <c r="AK2370" i="288"/>
  <c r="AK2369" i="288"/>
  <c r="AK2368" i="288"/>
  <c r="AK2367" i="288"/>
  <c r="AK2366" i="288"/>
  <c r="AK2365" i="288"/>
  <c r="AK2364" i="288"/>
  <c r="AK2363" i="288"/>
  <c r="AK2362" i="288"/>
  <c r="AK2361" i="288"/>
  <c r="AK2360" i="288"/>
  <c r="AK2359" i="288"/>
  <c r="AK2358" i="288"/>
  <c r="AK2357" i="288"/>
  <c r="AK2356" i="288"/>
  <c r="AK2355" i="288"/>
  <c r="AK2354" i="288"/>
  <c r="AK2353" i="288"/>
  <c r="AK2352" i="288"/>
  <c r="AK2351" i="288"/>
  <c r="AK2350" i="288"/>
  <c r="AK2349" i="288"/>
  <c r="AK2348" i="288"/>
  <c r="AK2347" i="288"/>
  <c r="AK2346" i="288"/>
  <c r="AK2345" i="288"/>
  <c r="AK2344" i="288"/>
  <c r="AK2343" i="288"/>
  <c r="AK2342" i="288"/>
  <c r="AK2341" i="288"/>
  <c r="AK2340" i="288"/>
  <c r="AK2339" i="288"/>
  <c r="AK2338" i="288"/>
  <c r="AK2337" i="288"/>
  <c r="AK2336" i="288"/>
  <c r="AK2335" i="288"/>
  <c r="AK2334" i="288"/>
  <c r="AK2333" i="288"/>
  <c r="AK2332" i="288"/>
  <c r="AK2331" i="288"/>
  <c r="AK2330" i="288"/>
  <c r="AK2329" i="288"/>
  <c r="AK2328" i="288"/>
  <c r="AK2327" i="288"/>
  <c r="AK2326" i="288"/>
  <c r="AK2325" i="288"/>
  <c r="AK2324" i="288"/>
  <c r="AK2323" i="288"/>
  <c r="AK2322" i="288"/>
  <c r="AK2321" i="288"/>
  <c r="AK2320" i="288"/>
  <c r="AK2319" i="288"/>
  <c r="AK2318" i="288"/>
  <c r="AK2317" i="288"/>
  <c r="AK2316" i="288"/>
  <c r="AK2315" i="288"/>
  <c r="AK2314" i="288"/>
  <c r="AK2313" i="288"/>
  <c r="AK2312" i="288"/>
  <c r="AK2311" i="288"/>
  <c r="AK2310" i="288"/>
  <c r="AK2309" i="288"/>
  <c r="AK2308" i="288"/>
  <c r="AK2307" i="288"/>
  <c r="AK2306" i="288"/>
  <c r="AK2305" i="288"/>
  <c r="AK2304" i="288"/>
  <c r="AK2303" i="288"/>
  <c r="AK2302" i="288"/>
  <c r="AK2301" i="288"/>
  <c r="AK2300" i="288"/>
  <c r="AK2299" i="288"/>
  <c r="AK2298" i="288"/>
  <c r="AK2297" i="288"/>
  <c r="AK2296" i="288"/>
  <c r="AK2295" i="288"/>
  <c r="AK2294" i="288"/>
  <c r="AK2293" i="288"/>
  <c r="AK2292" i="288"/>
  <c r="AK2291" i="288"/>
  <c r="AK2290" i="288"/>
  <c r="AK2289" i="288"/>
  <c r="AK2288" i="288"/>
  <c r="AK2287" i="288"/>
  <c r="AK2286" i="288"/>
  <c r="AK2285" i="288"/>
  <c r="AK2284" i="288"/>
  <c r="AK2283" i="288"/>
  <c r="AK2282" i="288"/>
  <c r="AK2281" i="288"/>
  <c r="AK2280" i="288"/>
  <c r="AK2279" i="288"/>
  <c r="AK2278" i="288"/>
  <c r="AK2277" i="288"/>
  <c r="AK2276" i="288"/>
  <c r="AK2275" i="288"/>
  <c r="AK2274" i="288"/>
  <c r="AK2273" i="288"/>
  <c r="AK2272" i="288"/>
  <c r="AK2271" i="288"/>
  <c r="AK2270" i="288"/>
  <c r="AK2269" i="288"/>
  <c r="AK2268" i="288"/>
  <c r="AK2267" i="288"/>
  <c r="AK2266" i="288"/>
  <c r="AK2265" i="288"/>
  <c r="AK2264" i="288"/>
  <c r="AK2263" i="288"/>
  <c r="AK2262" i="288"/>
  <c r="AK2261" i="288"/>
  <c r="AK2260" i="288"/>
  <c r="AK2259" i="288"/>
  <c r="AK2258" i="288"/>
  <c r="AK2257" i="288"/>
  <c r="AK2256" i="288"/>
  <c r="AK2255" i="288"/>
  <c r="AK2254" i="288"/>
  <c r="AK2253" i="288"/>
  <c r="AK2252" i="288"/>
  <c r="AK2251" i="288"/>
  <c r="AK2250" i="288"/>
  <c r="AK2249" i="288"/>
  <c r="AK2248" i="288"/>
  <c r="AK2247" i="288"/>
  <c r="AK2246" i="288"/>
  <c r="AK2245" i="288"/>
  <c r="AK2244" i="288"/>
  <c r="AK2243" i="288"/>
  <c r="AK2242" i="288"/>
  <c r="AK2241" i="288"/>
  <c r="AK2240" i="288"/>
  <c r="AK2239" i="288"/>
  <c r="AK2238" i="288"/>
  <c r="AK2237" i="288"/>
  <c r="AK2236" i="288"/>
  <c r="AK2235" i="288"/>
  <c r="AK2234" i="288"/>
  <c r="AK2233" i="288"/>
  <c r="AK2232" i="288"/>
  <c r="AK2231" i="288"/>
  <c r="AK2230" i="288"/>
  <c r="AK2229" i="288"/>
  <c r="AK2228" i="288"/>
  <c r="AK2227" i="288"/>
  <c r="AK2226" i="288"/>
  <c r="AK2225" i="288"/>
  <c r="AK2224" i="288"/>
  <c r="AK2223" i="288"/>
  <c r="AK2222" i="288"/>
  <c r="AK2221" i="288"/>
  <c r="AK2220" i="288"/>
  <c r="AK2219" i="288"/>
  <c r="AK2218" i="288"/>
  <c r="AK2217" i="288"/>
  <c r="AK2216" i="288"/>
  <c r="AK2215" i="288"/>
  <c r="AK2214" i="288"/>
  <c r="AK2213" i="288"/>
  <c r="AK2212" i="288"/>
  <c r="AK2211" i="288"/>
  <c r="AK2210" i="288"/>
  <c r="AK2209" i="288"/>
  <c r="AK2208" i="288"/>
  <c r="AK2207" i="288"/>
  <c r="AK2206" i="288"/>
  <c r="AK2205" i="288"/>
  <c r="AK2204" i="288"/>
  <c r="AK2203" i="288"/>
  <c r="AK2202" i="288"/>
  <c r="AK2201" i="288"/>
  <c r="AK2200" i="288"/>
  <c r="AK2199" i="288"/>
  <c r="AK2198" i="288"/>
  <c r="AK2197" i="288"/>
  <c r="AK2196" i="288"/>
  <c r="AK2195" i="288"/>
  <c r="AK2194" i="288"/>
  <c r="AK2193" i="288"/>
  <c r="AK2192" i="288"/>
  <c r="AK2191" i="288"/>
  <c r="AK2190" i="288"/>
  <c r="AK2189" i="288"/>
  <c r="AK2188" i="288"/>
  <c r="AK2187" i="288"/>
  <c r="AK2186" i="288"/>
  <c r="AK2185" i="288"/>
  <c r="AK2184" i="288"/>
  <c r="AK2183" i="288"/>
  <c r="AK2182" i="288"/>
  <c r="AK2181" i="288"/>
  <c r="AK2180" i="288"/>
  <c r="AK2179" i="288"/>
  <c r="AK2178" i="288"/>
  <c r="AK2177" i="288"/>
  <c r="AK2176" i="288"/>
  <c r="AK2175" i="288"/>
  <c r="AK2174" i="288"/>
  <c r="AK2173" i="288"/>
  <c r="AK2172" i="288"/>
  <c r="AK2171" i="288"/>
  <c r="AK2170" i="288"/>
  <c r="AK2169" i="288"/>
  <c r="AK2168" i="288"/>
  <c r="AK2167" i="288"/>
  <c r="AK2166" i="288"/>
  <c r="AK2165" i="288"/>
  <c r="AK2164" i="288"/>
  <c r="AK2163" i="288"/>
  <c r="AK2162" i="288"/>
  <c r="AK2161" i="288"/>
  <c r="AK2160" i="288"/>
  <c r="AK2159" i="288"/>
  <c r="AK2158" i="288"/>
  <c r="AK2157" i="288"/>
  <c r="AK2156" i="288"/>
  <c r="AK2155" i="288"/>
  <c r="AK2154" i="288"/>
  <c r="AK2153" i="288"/>
  <c r="AK2152" i="288"/>
  <c r="AK2151" i="288"/>
  <c r="AK2150" i="288"/>
  <c r="AK2149" i="288"/>
  <c r="AK2148" i="288"/>
  <c r="AK2147" i="288"/>
  <c r="AK2146" i="288"/>
  <c r="AK2145" i="288"/>
  <c r="AK2144" i="288"/>
  <c r="AK2143" i="288"/>
  <c r="AK2142" i="288"/>
  <c r="AK2141" i="288"/>
  <c r="AK2140" i="288"/>
  <c r="AK2139" i="288"/>
  <c r="AK2138" i="288"/>
  <c r="AK2137" i="288"/>
  <c r="AK2136" i="288"/>
  <c r="AK2135" i="288"/>
  <c r="AK2134" i="288"/>
  <c r="AK2133" i="288"/>
  <c r="AK2132" i="288"/>
  <c r="AK2131" i="288"/>
  <c r="AK2130" i="288"/>
  <c r="AK2129" i="288"/>
  <c r="AK2128" i="288"/>
  <c r="AK2127" i="288"/>
  <c r="AK2126" i="288"/>
  <c r="AK2125" i="288"/>
  <c r="AK2124" i="288"/>
  <c r="AK2123" i="288"/>
  <c r="AK2122" i="288"/>
  <c r="AK2121" i="288"/>
  <c r="AK2120" i="288"/>
  <c r="AK2119" i="288"/>
  <c r="AK2118" i="288"/>
  <c r="AK2117" i="288"/>
  <c r="AK2116" i="288"/>
  <c r="AK2115" i="288"/>
  <c r="AK2114" i="288"/>
  <c r="AK2113" i="288"/>
  <c r="AK2112" i="288"/>
  <c r="AK2111" i="288"/>
  <c r="AK2110" i="288"/>
  <c r="AK2109" i="288"/>
  <c r="AK2108" i="288"/>
  <c r="AK2107" i="288"/>
  <c r="AK2106" i="288"/>
  <c r="AK2105" i="288"/>
  <c r="AK2104" i="288"/>
  <c r="AK2103" i="288"/>
  <c r="AK2102" i="288"/>
  <c r="AK2101" i="288"/>
  <c r="AK2100" i="288"/>
  <c r="AK2099" i="288"/>
  <c r="AK2098" i="288"/>
  <c r="AK2097" i="288"/>
  <c r="AK2096" i="288"/>
  <c r="AK2095" i="288"/>
  <c r="AK2094" i="288"/>
  <c r="AK2093" i="288"/>
  <c r="AK2092" i="288"/>
  <c r="AK2091" i="288"/>
  <c r="AK2090" i="288"/>
  <c r="AK2089" i="288"/>
  <c r="AK2088" i="288"/>
  <c r="AK2087" i="288"/>
  <c r="AK2086" i="288"/>
  <c r="AK2085" i="288"/>
  <c r="AK2084" i="288"/>
  <c r="AK2083" i="288"/>
  <c r="AK2082" i="288"/>
  <c r="AK2081" i="288"/>
  <c r="AK2080" i="288"/>
  <c r="AK2079" i="288"/>
  <c r="AK2078" i="288"/>
  <c r="AK2077" i="288"/>
  <c r="AK2076" i="288"/>
  <c r="AK2075" i="288"/>
  <c r="AK2074" i="288"/>
  <c r="AK2073" i="288"/>
  <c r="AK2072" i="288"/>
  <c r="AK2071" i="288"/>
  <c r="AK2070" i="288"/>
  <c r="AK2069" i="288"/>
  <c r="AK2068" i="288"/>
  <c r="AK2067" i="288"/>
  <c r="AK2066" i="288"/>
  <c r="AK2065" i="288"/>
  <c r="AK2064" i="288"/>
  <c r="AK2063" i="288"/>
  <c r="AK2062" i="288"/>
  <c r="AK2061" i="288"/>
  <c r="AK2060" i="288"/>
  <c r="AK2059" i="288"/>
  <c r="AK2058" i="288"/>
  <c r="AK2057" i="288"/>
  <c r="AK2056" i="288"/>
  <c r="AK2055" i="288"/>
  <c r="AK2054" i="288"/>
  <c r="AK2053" i="288"/>
  <c r="AK2052" i="288"/>
  <c r="AK2051" i="288"/>
  <c r="AK2050" i="288"/>
  <c r="AK2049" i="288"/>
  <c r="AK2048" i="288"/>
  <c r="AK2047" i="288"/>
  <c r="AK2046" i="288"/>
  <c r="AK2045" i="288"/>
  <c r="AK2044" i="288"/>
  <c r="AK2043" i="288"/>
  <c r="AK2042" i="288"/>
  <c r="AK2041" i="288"/>
  <c r="AK2040" i="288"/>
  <c r="AK2039" i="288"/>
  <c r="AK2038" i="288"/>
  <c r="AK2037" i="288"/>
  <c r="AK2036" i="288"/>
  <c r="AK2035" i="288"/>
  <c r="AK2034" i="288"/>
  <c r="AK2033" i="288"/>
  <c r="AK2032" i="288"/>
  <c r="AK2031" i="288"/>
  <c r="AK2030" i="288"/>
  <c r="AK2029" i="288"/>
  <c r="AK2028" i="288"/>
  <c r="AK2027" i="288"/>
  <c r="AK2026" i="288"/>
  <c r="AK2025" i="288"/>
  <c r="AK2024" i="288"/>
  <c r="AK2023" i="288"/>
  <c r="AK2022" i="288"/>
  <c r="AK2021" i="288"/>
  <c r="AK2020" i="288"/>
  <c r="AK2019" i="288"/>
  <c r="AK2018" i="288"/>
  <c r="AK2017" i="288"/>
  <c r="AK2016" i="288"/>
  <c r="AK2015" i="288"/>
  <c r="AK2014" i="288"/>
  <c r="AK2013" i="288"/>
  <c r="AK2012" i="288"/>
  <c r="AK2011" i="288"/>
  <c r="AK2010" i="288"/>
  <c r="AK2009" i="288"/>
  <c r="AK2008" i="288"/>
  <c r="AK2007" i="288"/>
  <c r="AK2006" i="288"/>
  <c r="AK2005" i="288"/>
  <c r="AK2004" i="288"/>
  <c r="AK2003" i="288"/>
  <c r="AK2002" i="288"/>
  <c r="AK2001" i="288"/>
  <c r="AK2000" i="288"/>
  <c r="AK1999" i="288"/>
  <c r="AK1998" i="288"/>
  <c r="AK1997" i="288"/>
  <c r="AK1996" i="288"/>
  <c r="AK1995" i="288"/>
  <c r="AK1994" i="288"/>
  <c r="AK1993" i="288"/>
  <c r="AK1992" i="288"/>
  <c r="AK1991" i="288"/>
  <c r="AK1990" i="288"/>
  <c r="AK1989" i="288"/>
  <c r="AK1988" i="288"/>
  <c r="AK1987" i="288"/>
  <c r="AK1986" i="288"/>
  <c r="AK1985" i="288"/>
  <c r="AK1984" i="288"/>
  <c r="AK1983" i="288"/>
  <c r="AK1982" i="288"/>
  <c r="AK1981" i="288"/>
  <c r="AK1980" i="288"/>
  <c r="AK1979" i="288"/>
  <c r="AK1978" i="288"/>
  <c r="AK1977" i="288"/>
  <c r="AK1976" i="288"/>
  <c r="AK1975" i="288"/>
  <c r="AK1974" i="288"/>
  <c r="AK1973" i="288"/>
  <c r="AK1972" i="288"/>
  <c r="AK1971" i="288"/>
  <c r="AK1970" i="288"/>
  <c r="AK1969" i="288"/>
  <c r="AK1968" i="288"/>
  <c r="AK1967" i="288"/>
  <c r="AK1966" i="288"/>
  <c r="AK1965" i="288"/>
  <c r="AK1964" i="288"/>
  <c r="AK1963" i="288"/>
  <c r="AK1962" i="288"/>
  <c r="AK1961" i="288"/>
  <c r="AK1960" i="288"/>
  <c r="AK1959" i="288"/>
  <c r="AK1958" i="288"/>
  <c r="AK1957" i="288"/>
  <c r="AK1956" i="288"/>
  <c r="AK1955" i="288"/>
  <c r="AK1954" i="288"/>
  <c r="AK1953" i="288"/>
  <c r="AK1952" i="288"/>
  <c r="AK1951" i="288"/>
  <c r="AK1950" i="288"/>
  <c r="AK1949" i="288"/>
  <c r="AK1948" i="288"/>
  <c r="AK1947" i="288"/>
  <c r="AK1946" i="288"/>
  <c r="AK1945" i="288"/>
  <c r="AK1944" i="288"/>
  <c r="AK1943" i="288"/>
  <c r="AK1942" i="288"/>
  <c r="AK1941" i="288"/>
  <c r="AK1940" i="288"/>
  <c r="AK1939" i="288"/>
  <c r="AK1938" i="288"/>
  <c r="AK1937" i="288"/>
  <c r="AK1936" i="288"/>
  <c r="AK1935" i="288"/>
  <c r="AK1934" i="288"/>
  <c r="AK1933" i="288"/>
  <c r="AK1932" i="288"/>
  <c r="AK1931" i="288"/>
  <c r="AK1930" i="288"/>
  <c r="AK1929" i="288"/>
  <c r="AK1928" i="288"/>
  <c r="AK1927" i="288"/>
  <c r="AK1926" i="288"/>
  <c r="AK1925" i="288"/>
  <c r="AK1924" i="288"/>
  <c r="AK1923" i="288"/>
  <c r="AK1922" i="288"/>
  <c r="AK1921" i="288"/>
  <c r="AK1920" i="288"/>
  <c r="AK1919" i="288"/>
  <c r="AK1918" i="288"/>
  <c r="AK1917" i="288"/>
  <c r="AK1916" i="288"/>
  <c r="AK1915" i="288"/>
  <c r="AK1914" i="288"/>
  <c r="AK1913" i="288"/>
  <c r="AK1912" i="288"/>
  <c r="AK1911" i="288"/>
  <c r="AK1910" i="288"/>
  <c r="AK1909" i="288"/>
  <c r="AK1908" i="288"/>
  <c r="AK1907" i="288"/>
  <c r="AK1906" i="288"/>
  <c r="AK1905" i="288"/>
  <c r="AK1904" i="288"/>
  <c r="AK1903" i="288"/>
  <c r="AK1902" i="288"/>
  <c r="AK1901" i="288"/>
  <c r="AK1900" i="288"/>
  <c r="AK1899" i="288"/>
  <c r="AK1898" i="288"/>
  <c r="AK1897" i="288"/>
  <c r="AK1896" i="288"/>
  <c r="AK1895" i="288"/>
  <c r="AK1894" i="288"/>
  <c r="AK1893" i="288"/>
  <c r="AK1892" i="288"/>
  <c r="AK1891" i="288"/>
  <c r="AK1890" i="288"/>
  <c r="AK1889" i="288"/>
  <c r="AK1888" i="288"/>
  <c r="AK1887" i="288"/>
  <c r="AK1886" i="288"/>
  <c r="AK1885" i="288"/>
  <c r="AK1884" i="288"/>
  <c r="AK1883" i="288"/>
  <c r="AK1882" i="288"/>
  <c r="AK1881" i="288"/>
  <c r="AK1880" i="288"/>
  <c r="AK1879" i="288"/>
  <c r="AK1878" i="288"/>
  <c r="AK1877" i="288"/>
  <c r="AK1876" i="288"/>
  <c r="AK1875" i="288"/>
  <c r="AK1874" i="288"/>
  <c r="AK1873" i="288"/>
  <c r="AK1872" i="288"/>
  <c r="AK1871" i="288"/>
  <c r="AK1870" i="288"/>
  <c r="AK1869" i="288"/>
  <c r="AK1868" i="288"/>
  <c r="AK1867" i="288"/>
  <c r="AK1866" i="288"/>
  <c r="AK1865" i="288"/>
  <c r="AK1864" i="288"/>
  <c r="AK1863" i="288"/>
  <c r="AK1862" i="288"/>
  <c r="AK1861" i="288"/>
  <c r="AK1860" i="288"/>
  <c r="AK1859" i="288"/>
  <c r="AK1858" i="288"/>
  <c r="AK1857" i="288"/>
  <c r="AK1856" i="288"/>
  <c r="AK1855" i="288"/>
  <c r="AK1854" i="288"/>
  <c r="AK1853" i="288"/>
  <c r="AK1852" i="288"/>
  <c r="AK1851" i="288"/>
  <c r="AK1850" i="288"/>
  <c r="AK1849" i="288"/>
  <c r="AK1848" i="288"/>
  <c r="AK1847" i="288"/>
  <c r="AK1846" i="288"/>
  <c r="AK1845" i="288"/>
  <c r="AK1844" i="288"/>
  <c r="AK1843" i="288"/>
  <c r="AK1842" i="288"/>
  <c r="AK1841" i="288"/>
  <c r="AK1840" i="288"/>
  <c r="AK1839" i="288"/>
  <c r="AK1838" i="288"/>
  <c r="AK1837" i="288"/>
  <c r="AK1836" i="288"/>
  <c r="AK1835" i="288"/>
  <c r="AK1834" i="288"/>
  <c r="AK1833" i="288"/>
  <c r="AK1832" i="288"/>
  <c r="AK1831" i="288"/>
  <c r="AK1830" i="288"/>
  <c r="AK1829" i="288"/>
  <c r="AK1828" i="288"/>
  <c r="AK1827" i="288"/>
  <c r="AK1826" i="288"/>
  <c r="AK1825" i="288"/>
  <c r="AK1824" i="288"/>
  <c r="AK1823" i="288"/>
  <c r="AK1822" i="288"/>
  <c r="AK1821" i="288"/>
  <c r="AK1820" i="288"/>
  <c r="AK1819" i="288"/>
  <c r="AK1818" i="288"/>
  <c r="AK1817" i="288"/>
  <c r="AK1816" i="288"/>
  <c r="AK1815" i="288"/>
  <c r="AK1814" i="288"/>
  <c r="AK1813" i="288"/>
  <c r="AK1812" i="288"/>
  <c r="AK1811" i="288"/>
  <c r="AK1810" i="288"/>
  <c r="AK1809" i="288"/>
  <c r="AK1808" i="288"/>
  <c r="AK1807" i="288"/>
  <c r="AK1806" i="288"/>
  <c r="AK1805" i="288"/>
  <c r="AK1804" i="288"/>
  <c r="AK1803" i="288"/>
  <c r="AK1802" i="288"/>
  <c r="AK1801" i="288"/>
  <c r="AK1800" i="288"/>
  <c r="AK1799" i="288"/>
  <c r="AK1798" i="288"/>
  <c r="AK1797" i="288"/>
  <c r="AK1796" i="288"/>
  <c r="AK1795" i="288"/>
  <c r="AK1794" i="288"/>
  <c r="AK1793" i="288"/>
  <c r="AK1792" i="288"/>
  <c r="AK1791" i="288"/>
  <c r="AK1790" i="288"/>
  <c r="AK1789" i="288"/>
  <c r="AK1788" i="288"/>
  <c r="AK1787" i="288"/>
  <c r="AK1786" i="288"/>
  <c r="AK1785" i="288"/>
  <c r="AK1784" i="288"/>
  <c r="AK1783" i="288"/>
  <c r="AK1782" i="288"/>
  <c r="AK1781" i="288"/>
  <c r="AK1780" i="288"/>
  <c r="AK1779" i="288"/>
  <c r="AK1778" i="288"/>
  <c r="AK1777" i="288"/>
  <c r="AK1776" i="288"/>
  <c r="AK1775" i="288"/>
  <c r="AK1774" i="288"/>
  <c r="AK1773" i="288"/>
  <c r="AK1772" i="288"/>
  <c r="AK1771" i="288"/>
  <c r="AK1770" i="288"/>
  <c r="AK1769" i="288"/>
  <c r="AK1768" i="288"/>
  <c r="AK1767" i="288"/>
  <c r="AK1766" i="288"/>
  <c r="AK1765" i="288"/>
  <c r="AK1764" i="288"/>
  <c r="AK1763" i="288"/>
  <c r="AK1762" i="288"/>
  <c r="AK1761" i="288"/>
  <c r="AK1760" i="288"/>
  <c r="AK1759" i="288"/>
  <c r="AK1758" i="288"/>
  <c r="AK1757" i="288"/>
  <c r="AK1756" i="288"/>
  <c r="AK1755" i="288"/>
  <c r="AK1754" i="288"/>
  <c r="AK1753" i="288"/>
  <c r="AK1752" i="288"/>
  <c r="AK1751" i="288"/>
  <c r="AK1750" i="288"/>
  <c r="AK1749" i="288"/>
  <c r="AK1748" i="288"/>
  <c r="AK1747" i="288"/>
  <c r="AK1746" i="288"/>
  <c r="AK1745" i="288"/>
  <c r="AK1744" i="288"/>
  <c r="AK1743" i="288"/>
  <c r="AK1742" i="288"/>
  <c r="AK1741" i="288"/>
  <c r="AK1740" i="288"/>
  <c r="AK1739" i="288"/>
  <c r="AK1738" i="288"/>
  <c r="AK1737" i="288"/>
  <c r="AK1736" i="288"/>
  <c r="AK1735" i="288"/>
  <c r="AK1734" i="288"/>
  <c r="AK1733" i="288"/>
  <c r="AK1732" i="288"/>
  <c r="AK1731" i="288"/>
  <c r="AK1730" i="288"/>
  <c r="AK1729" i="288"/>
  <c r="AK1728" i="288"/>
  <c r="AK1727" i="288"/>
  <c r="AK1726" i="288"/>
  <c r="AK1725" i="288"/>
  <c r="AK1724" i="288"/>
  <c r="AK1723" i="288"/>
  <c r="AK1722" i="288"/>
  <c r="AK1721" i="288"/>
  <c r="AK1720" i="288"/>
  <c r="AK1719" i="288"/>
  <c r="AK1718" i="288"/>
  <c r="AK1717" i="288"/>
  <c r="AK1716" i="288"/>
  <c r="AK1715" i="288"/>
  <c r="AK1714" i="288"/>
  <c r="AK1713" i="288"/>
  <c r="AK1712" i="288"/>
  <c r="AK1711" i="288"/>
  <c r="AK1710" i="288"/>
  <c r="AK1709" i="288"/>
  <c r="AK1708" i="288"/>
  <c r="AK1707" i="288"/>
  <c r="AK1706" i="288"/>
  <c r="AK1705" i="288"/>
  <c r="AK1704" i="288"/>
  <c r="AK1703" i="288"/>
  <c r="AK1702" i="288"/>
  <c r="AK1701" i="288"/>
  <c r="AK1700" i="288"/>
  <c r="AK1699" i="288"/>
  <c r="AK1698" i="288"/>
  <c r="AK1697" i="288"/>
  <c r="AK1696" i="288"/>
  <c r="AK1695" i="288"/>
  <c r="AK1694" i="288"/>
  <c r="AK1693" i="288"/>
  <c r="AK1692" i="288"/>
  <c r="AK1691" i="288"/>
  <c r="AK1690" i="288"/>
  <c r="AK1689" i="288"/>
  <c r="AK1688" i="288"/>
  <c r="AK1687" i="288"/>
  <c r="AK1686" i="288"/>
  <c r="AK1685" i="288"/>
  <c r="AK1684" i="288"/>
  <c r="AK1683" i="288"/>
  <c r="AK1682" i="288"/>
  <c r="AK1681" i="288"/>
  <c r="AK1680" i="288"/>
  <c r="AK1679" i="288"/>
  <c r="AK1678" i="288"/>
  <c r="AK1677" i="288"/>
  <c r="AK1676" i="288"/>
  <c r="AK1675" i="288"/>
  <c r="AK1674" i="288"/>
  <c r="AK1673" i="288"/>
  <c r="AK1672" i="288"/>
  <c r="AK1671" i="288"/>
  <c r="AK1670" i="288"/>
  <c r="AK1669" i="288"/>
  <c r="AK1668" i="288"/>
  <c r="AK1667" i="288"/>
  <c r="AK1666" i="288"/>
  <c r="AK1665" i="288"/>
  <c r="AK1664" i="288"/>
  <c r="AK1663" i="288"/>
  <c r="AK1662" i="288"/>
  <c r="AK1661" i="288"/>
  <c r="AK1660" i="288"/>
  <c r="AK1659" i="288"/>
  <c r="AK1658" i="288"/>
  <c r="AK1657" i="288"/>
  <c r="AK1656" i="288"/>
  <c r="AK1655" i="288"/>
  <c r="AK1654" i="288"/>
  <c r="AK1653" i="288"/>
  <c r="AK1652" i="288"/>
  <c r="AK1651" i="288"/>
  <c r="AK1650" i="288"/>
  <c r="AK1649" i="288"/>
  <c r="AK1648" i="288"/>
  <c r="AK1647" i="288"/>
  <c r="AK1646" i="288"/>
  <c r="AK1645" i="288"/>
  <c r="AK1644" i="288"/>
  <c r="AK1643" i="288"/>
  <c r="AK1642" i="288"/>
  <c r="AK1641" i="288"/>
  <c r="AK1640" i="288"/>
  <c r="AK1639" i="288"/>
  <c r="AK1638" i="288"/>
  <c r="AK1637" i="288"/>
  <c r="AK1636" i="288"/>
  <c r="AK1635" i="288"/>
  <c r="AK1634" i="288"/>
  <c r="AK1633" i="288"/>
  <c r="AK1632" i="288"/>
  <c r="AK1631" i="288"/>
  <c r="AK1630" i="288"/>
  <c r="AK1629" i="288"/>
  <c r="AK1628" i="288"/>
  <c r="AK1627" i="288"/>
  <c r="AK1626" i="288"/>
  <c r="AK1625" i="288"/>
  <c r="AK1624" i="288"/>
  <c r="AK1623" i="288"/>
  <c r="AK1622" i="288"/>
  <c r="AK1621" i="288"/>
  <c r="AK1620" i="288"/>
  <c r="AK1619" i="288"/>
  <c r="AK1618" i="288"/>
  <c r="AK1617" i="288"/>
  <c r="AK1616" i="288"/>
  <c r="AK1615" i="288"/>
  <c r="AK1614" i="288"/>
  <c r="AK1613" i="288"/>
  <c r="AK1612" i="288"/>
  <c r="AK1611" i="288"/>
  <c r="AK1610" i="288"/>
  <c r="AK1609" i="288"/>
  <c r="AK1608" i="288"/>
  <c r="AK1607" i="288"/>
  <c r="AK1606" i="288"/>
  <c r="AK1605" i="288"/>
  <c r="AK1604" i="288"/>
  <c r="AK1603" i="288"/>
  <c r="AK1602" i="288"/>
  <c r="AK1601" i="288"/>
  <c r="AK1600" i="288"/>
  <c r="AK1599" i="288"/>
  <c r="AK1598" i="288"/>
  <c r="AK1597" i="288"/>
  <c r="AK1596" i="288"/>
  <c r="AK1595" i="288"/>
  <c r="AK1594" i="288"/>
  <c r="AK1593" i="288"/>
  <c r="AK1592" i="288"/>
  <c r="AK1591" i="288"/>
  <c r="AK1590" i="288"/>
  <c r="AK1589" i="288"/>
  <c r="AK1588" i="288"/>
  <c r="AK1587" i="288"/>
  <c r="AK1586" i="288"/>
  <c r="AK1585" i="288"/>
  <c r="AK1584" i="288"/>
  <c r="AK1583" i="288"/>
  <c r="AK1582" i="288"/>
  <c r="AK1581" i="288"/>
  <c r="AK1580" i="288"/>
  <c r="AK1579" i="288"/>
  <c r="AK1578" i="288"/>
  <c r="AK1577" i="288"/>
  <c r="AK1576" i="288"/>
  <c r="AK1575" i="288"/>
  <c r="AK1574" i="288"/>
  <c r="AK1573" i="288"/>
  <c r="AK1572" i="288"/>
  <c r="AK1571" i="288"/>
  <c r="AK1570" i="288"/>
  <c r="AK1569" i="288"/>
  <c r="AK1568" i="288"/>
  <c r="AK1567" i="288"/>
  <c r="AK1566" i="288"/>
  <c r="AK1565" i="288"/>
  <c r="AK1564" i="288"/>
  <c r="AK1563" i="288"/>
  <c r="AK1562" i="288"/>
  <c r="AK1561" i="288"/>
  <c r="AK1560" i="288"/>
  <c r="AK1559" i="288"/>
  <c r="AK1558" i="288"/>
  <c r="AK1557" i="288"/>
  <c r="AK1556" i="288"/>
  <c r="AK1555" i="288"/>
  <c r="AK1554" i="288"/>
  <c r="AK1553" i="288"/>
  <c r="AK1552" i="288"/>
  <c r="AK1551" i="288"/>
  <c r="AK1550" i="288"/>
  <c r="AK1549" i="288"/>
  <c r="AK1548" i="288"/>
  <c r="AK1547" i="288"/>
  <c r="AK1546" i="288"/>
  <c r="AK1545" i="288"/>
  <c r="AK1544" i="288"/>
  <c r="AK1543" i="288"/>
  <c r="AK1542" i="288"/>
  <c r="AK1541" i="288"/>
  <c r="AK1540" i="288"/>
  <c r="AK1539" i="288"/>
  <c r="AK1538" i="288"/>
  <c r="AK1537" i="288"/>
  <c r="AK1536" i="288"/>
  <c r="AK1535" i="288"/>
  <c r="AK1534" i="288"/>
  <c r="AK1533" i="288"/>
  <c r="AK1532" i="288"/>
  <c r="AK1531" i="288"/>
  <c r="AK1530" i="288"/>
  <c r="AK1529" i="288"/>
  <c r="AK1528" i="288"/>
  <c r="AK1527" i="288"/>
  <c r="AK1526" i="288"/>
  <c r="AK1525" i="288"/>
  <c r="AK1524" i="288"/>
  <c r="AK1523" i="288"/>
  <c r="AK1522" i="288"/>
  <c r="AK1521" i="288"/>
  <c r="AK1520" i="288"/>
  <c r="AK1519" i="288"/>
  <c r="AK1518" i="288"/>
  <c r="AK1517" i="288"/>
  <c r="AK1516" i="288"/>
  <c r="AK1515" i="288"/>
  <c r="AK1514" i="288"/>
  <c r="AK1513" i="288"/>
  <c r="AK1512" i="288"/>
  <c r="AK1511" i="288"/>
  <c r="AK1510" i="288"/>
  <c r="AK1509" i="288"/>
  <c r="AK1508" i="288"/>
  <c r="AK1507" i="288"/>
  <c r="AK1506" i="288"/>
  <c r="AK1505" i="288"/>
  <c r="AK1504" i="288"/>
  <c r="AK1503" i="288"/>
  <c r="AK1502" i="288"/>
  <c r="AK1501" i="288"/>
  <c r="AK1500" i="288"/>
  <c r="AK1499" i="288"/>
  <c r="AK1498" i="288"/>
  <c r="AK1497" i="288"/>
  <c r="AK1496" i="288"/>
  <c r="AK1495" i="288"/>
  <c r="AK1494" i="288"/>
  <c r="AK1493" i="288"/>
  <c r="AK1492" i="288"/>
  <c r="AK1491" i="288"/>
  <c r="AK1490" i="288"/>
  <c r="AK1489" i="288"/>
  <c r="AK1488" i="288"/>
  <c r="AK1487" i="288"/>
  <c r="AK1486" i="288"/>
  <c r="AK1485" i="288"/>
  <c r="AK1484" i="288"/>
  <c r="AK1483" i="288"/>
  <c r="AK1482" i="288"/>
  <c r="AK1481" i="288"/>
  <c r="AK1480" i="288"/>
  <c r="AK1479" i="288"/>
  <c r="AK1478" i="288"/>
  <c r="AK1477" i="288"/>
  <c r="AK1476" i="288"/>
  <c r="AK1475" i="288"/>
  <c r="AK1474" i="288"/>
  <c r="AK1473" i="288"/>
  <c r="AK1472" i="288"/>
  <c r="AK1471" i="288"/>
  <c r="AK1470" i="288"/>
  <c r="AK1469" i="288"/>
  <c r="AK1468" i="288"/>
  <c r="AK1467" i="288"/>
  <c r="AK1466" i="288"/>
  <c r="AK1465" i="288"/>
  <c r="AK1464" i="288"/>
  <c r="AK1463" i="288"/>
  <c r="AK1462" i="288"/>
  <c r="AK1461" i="288"/>
  <c r="AK1460" i="288"/>
  <c r="AK1459" i="288"/>
  <c r="AK1458" i="288"/>
  <c r="AK1457" i="288"/>
  <c r="AK1456" i="288"/>
  <c r="AK1455" i="288"/>
  <c r="AK1454" i="288"/>
  <c r="AK1453" i="288"/>
  <c r="AK1452" i="288"/>
  <c r="AK1451" i="288"/>
  <c r="AK1450" i="288"/>
  <c r="AK1449" i="288"/>
  <c r="AK1448" i="288"/>
  <c r="AK1447" i="288"/>
  <c r="AK1446" i="288"/>
  <c r="AK1445" i="288"/>
  <c r="AK1444" i="288"/>
  <c r="AK1443" i="288"/>
  <c r="AK1442" i="288"/>
  <c r="AK1441" i="288"/>
  <c r="AK1440" i="288"/>
  <c r="AK1439" i="288"/>
  <c r="AK1438" i="288"/>
  <c r="AK1437" i="288"/>
  <c r="AK1436" i="288"/>
  <c r="AK1435" i="288"/>
  <c r="AK1434" i="288"/>
  <c r="AK1433" i="288"/>
  <c r="AK1432" i="288"/>
  <c r="AK1431" i="288"/>
  <c r="AK1430" i="288"/>
  <c r="AK1429" i="288"/>
  <c r="AK1428" i="288"/>
  <c r="AK1427" i="288"/>
  <c r="AK1426" i="288"/>
  <c r="AK1425" i="288"/>
  <c r="AK1424" i="288"/>
  <c r="AK1423" i="288"/>
  <c r="AK1422" i="288"/>
  <c r="AK1421" i="288"/>
  <c r="AK1420" i="288"/>
  <c r="AK1419" i="288"/>
  <c r="AK1418" i="288"/>
  <c r="AK1417" i="288"/>
  <c r="AK1416" i="288"/>
  <c r="AK1415" i="288"/>
  <c r="AK1414" i="288"/>
  <c r="AK1413" i="288"/>
  <c r="AK1412" i="288"/>
  <c r="AK1411" i="288"/>
  <c r="AK1410" i="288"/>
  <c r="AK1409" i="288"/>
  <c r="AK1408" i="288"/>
  <c r="AK1407" i="288"/>
  <c r="AK1406" i="288"/>
  <c r="AK1405" i="288"/>
  <c r="AK1404" i="288"/>
  <c r="AK1403" i="288"/>
  <c r="AK1402" i="288"/>
  <c r="AK1401" i="288"/>
  <c r="AK1400" i="288"/>
  <c r="AK1399" i="288"/>
  <c r="AK1398" i="288"/>
  <c r="AK1397" i="288"/>
  <c r="AK1396" i="288"/>
  <c r="AK1395" i="288"/>
  <c r="AK1394" i="288"/>
  <c r="AK1393" i="288"/>
  <c r="AK1392" i="288"/>
  <c r="AK1391" i="288"/>
  <c r="AK1390" i="288"/>
  <c r="AK1389" i="288"/>
  <c r="AK1388" i="288"/>
  <c r="AK1387" i="288"/>
  <c r="AK1386" i="288"/>
  <c r="AK1385" i="288"/>
  <c r="AK1384" i="288"/>
  <c r="AK1383" i="288"/>
  <c r="AK1382" i="288"/>
  <c r="AK1381" i="288"/>
  <c r="AK1380" i="288"/>
  <c r="AK1379" i="288"/>
  <c r="AK1378" i="288"/>
  <c r="AK1377" i="288"/>
  <c r="AK1376" i="288"/>
  <c r="AK1375" i="288"/>
  <c r="AK1374" i="288"/>
  <c r="AK1373" i="288"/>
  <c r="AK1372" i="288"/>
  <c r="AK1371" i="288"/>
  <c r="AK1370" i="288"/>
  <c r="AK1369" i="288"/>
  <c r="AK1368" i="288"/>
  <c r="AK1367" i="288"/>
  <c r="AK1366" i="288"/>
  <c r="AK1365" i="288"/>
  <c r="AK1364" i="288"/>
  <c r="AK1363" i="288"/>
  <c r="AK1362" i="288"/>
  <c r="AK1361" i="288"/>
  <c r="AK1360" i="288"/>
  <c r="AK1359" i="288"/>
  <c r="AK1358" i="288"/>
  <c r="AK1357" i="288"/>
  <c r="AK1356" i="288"/>
  <c r="AK1355" i="288"/>
  <c r="AK1354" i="288"/>
  <c r="AK1353" i="288"/>
  <c r="AK1352" i="288"/>
  <c r="AK1351" i="288"/>
  <c r="AK1350" i="288"/>
  <c r="AK1349" i="288"/>
  <c r="AK1348" i="288"/>
  <c r="AK1347" i="288"/>
  <c r="AK1346" i="288"/>
  <c r="AK1345" i="288"/>
  <c r="AK1344" i="288"/>
  <c r="AK1343" i="288"/>
  <c r="AK1342" i="288"/>
  <c r="AK1341" i="288"/>
  <c r="AK1340" i="288"/>
  <c r="AK1339" i="288"/>
  <c r="AK1338" i="288"/>
  <c r="AK1337" i="288"/>
  <c r="AK1336" i="288"/>
  <c r="AK1335" i="288"/>
  <c r="AK1334" i="288"/>
  <c r="AK1333" i="288"/>
  <c r="AK1332" i="288"/>
  <c r="AK1331" i="288"/>
  <c r="AK1330" i="288"/>
  <c r="AK1329" i="288"/>
  <c r="AK1328" i="288"/>
  <c r="AK1327" i="288"/>
  <c r="AK1326" i="288"/>
  <c r="AK1325" i="288"/>
  <c r="AK1324" i="288"/>
  <c r="AK1323" i="288"/>
  <c r="AK1322" i="288"/>
  <c r="AK1321" i="288"/>
  <c r="AK1320" i="288"/>
  <c r="AK1319" i="288"/>
  <c r="AK1318" i="288"/>
  <c r="AK1317" i="288"/>
  <c r="AK1316" i="288"/>
  <c r="AK1315" i="288"/>
  <c r="AK1314" i="288"/>
  <c r="AK1313" i="288"/>
  <c r="AK1312" i="288"/>
  <c r="AK1311" i="288"/>
  <c r="AK1310" i="288"/>
  <c r="AK1309" i="288"/>
  <c r="AK1308" i="288"/>
  <c r="AK1307" i="288"/>
  <c r="AK1306" i="288"/>
  <c r="AK1305" i="288"/>
  <c r="AK1304" i="288"/>
  <c r="AK1303" i="288"/>
  <c r="AK1302" i="288"/>
  <c r="AK1301" i="288"/>
  <c r="AK1300" i="288"/>
  <c r="AK1299" i="288"/>
  <c r="AK1298" i="288"/>
  <c r="AK1297" i="288"/>
  <c r="AK1296" i="288"/>
  <c r="AK1295" i="288"/>
  <c r="AK1294" i="288"/>
  <c r="AK1293" i="288"/>
  <c r="AK1292" i="288"/>
  <c r="AK1291" i="288"/>
  <c r="AK1290" i="288"/>
  <c r="AK1289" i="288"/>
  <c r="AK1288" i="288"/>
  <c r="AK1287" i="288"/>
  <c r="AK1286" i="288"/>
  <c r="AK1285" i="288"/>
  <c r="AK1284" i="288"/>
  <c r="AK1283" i="288"/>
  <c r="AK1282" i="288"/>
  <c r="AK1281" i="288"/>
  <c r="AK1280" i="288"/>
  <c r="AK1279" i="288"/>
  <c r="AK1278" i="288"/>
  <c r="AK1277" i="288"/>
  <c r="AK1276" i="288"/>
  <c r="AK1275" i="288"/>
  <c r="AK1274" i="288"/>
  <c r="AK1273" i="288"/>
  <c r="AK1272" i="288"/>
  <c r="AK1271" i="288"/>
  <c r="AK1270" i="288"/>
  <c r="AK1269" i="288"/>
  <c r="AK1268" i="288"/>
  <c r="AK1267" i="288"/>
  <c r="AK1266" i="288"/>
  <c r="AK1265" i="288"/>
  <c r="AK1264" i="288"/>
  <c r="AK1263" i="288"/>
  <c r="AK1262" i="288"/>
  <c r="AK1261" i="288"/>
  <c r="AK1260" i="288"/>
  <c r="AK1259" i="288"/>
  <c r="AK1258" i="288"/>
  <c r="AK1257" i="288"/>
  <c r="AK1256" i="288"/>
  <c r="AK1255" i="288"/>
  <c r="AK1254" i="288"/>
  <c r="AK1253" i="288"/>
  <c r="AK1252" i="288"/>
  <c r="AK1251" i="288"/>
  <c r="AK1250" i="288"/>
  <c r="AK1249" i="288"/>
  <c r="AK1248" i="288"/>
  <c r="AK1247" i="288"/>
  <c r="AK1246" i="288"/>
  <c r="AK1245" i="288"/>
  <c r="AK1244" i="288"/>
  <c r="AK1243" i="288"/>
  <c r="AK1242" i="288"/>
  <c r="AK1241" i="288"/>
  <c r="AK1240" i="288"/>
  <c r="AK1239" i="288"/>
  <c r="AK1238" i="288"/>
  <c r="AK1237" i="288"/>
  <c r="AK1236" i="288"/>
  <c r="AK1235" i="288"/>
  <c r="AK1234" i="288"/>
  <c r="AK1233" i="288"/>
  <c r="AK1232" i="288"/>
  <c r="AK1231" i="288"/>
  <c r="AK1230" i="288"/>
  <c r="AK1229" i="288"/>
  <c r="AK1228" i="288"/>
  <c r="AK1227" i="288"/>
  <c r="AK1226" i="288"/>
  <c r="AK1225" i="288"/>
  <c r="AK1224" i="288"/>
  <c r="AK1223" i="288"/>
  <c r="AK1222" i="288"/>
  <c r="AK1221" i="288"/>
  <c r="AK1220" i="288"/>
  <c r="AK1219" i="288"/>
  <c r="AK1218" i="288"/>
  <c r="AK1217" i="288"/>
  <c r="AK1216" i="288"/>
  <c r="AK1215" i="288"/>
  <c r="AK1214" i="288"/>
  <c r="AK1213" i="288"/>
  <c r="AK1212" i="288"/>
  <c r="AK1211" i="288"/>
  <c r="AK1210" i="288"/>
  <c r="AK1209" i="288"/>
  <c r="AK1208" i="288"/>
  <c r="AK1207" i="288"/>
  <c r="AK1206" i="288"/>
  <c r="AK1205" i="288"/>
  <c r="AK1204" i="288"/>
  <c r="AK1203" i="288"/>
  <c r="AK1202" i="288"/>
  <c r="AK1201" i="288"/>
  <c r="AK1200" i="288"/>
  <c r="AK1199" i="288"/>
  <c r="AK1198" i="288"/>
  <c r="AK1197" i="288"/>
  <c r="AK1196" i="288"/>
  <c r="AK1195" i="288"/>
  <c r="AK1194" i="288"/>
  <c r="AK1193" i="288"/>
  <c r="AK1192" i="288"/>
  <c r="AK1191" i="288"/>
  <c r="AK1190" i="288"/>
  <c r="AK1189" i="288"/>
  <c r="AK1188" i="288"/>
  <c r="AK1187" i="288"/>
  <c r="AK1186" i="288"/>
  <c r="AK1185" i="288"/>
  <c r="AK1184" i="288"/>
  <c r="AK1183" i="288"/>
  <c r="AK1182" i="288"/>
  <c r="AK1181" i="288"/>
  <c r="AK1180" i="288"/>
  <c r="AK1179" i="288"/>
  <c r="AK1178" i="288"/>
  <c r="AK1177" i="288"/>
  <c r="AK1176" i="288"/>
  <c r="AK1175" i="288"/>
  <c r="AK1174" i="288"/>
  <c r="AK1173" i="288"/>
  <c r="AK1172" i="288"/>
  <c r="AK1171" i="288"/>
  <c r="AK1170" i="288"/>
  <c r="AK1169" i="288"/>
  <c r="AK1168" i="288"/>
  <c r="AK1167" i="288"/>
  <c r="AK1166" i="288"/>
  <c r="AK1165" i="288"/>
  <c r="AK1164" i="288"/>
  <c r="AK1163" i="288"/>
  <c r="AK1162" i="288"/>
  <c r="AK1161" i="288"/>
  <c r="AK1160" i="288"/>
  <c r="AK1159" i="288"/>
  <c r="AK1158" i="288"/>
  <c r="AK1157" i="288"/>
  <c r="AK1156" i="288"/>
  <c r="AK1155" i="288"/>
  <c r="AK1154" i="288"/>
  <c r="AK1153" i="288"/>
  <c r="AK1152" i="288"/>
  <c r="AK1151" i="288"/>
  <c r="AK1150" i="288"/>
  <c r="AK1149" i="288"/>
  <c r="AK1148" i="288"/>
  <c r="AK1147" i="288"/>
  <c r="AK1146" i="288"/>
  <c r="AK1145" i="288"/>
  <c r="AK1144" i="288"/>
  <c r="AK1143" i="288"/>
  <c r="AK1142" i="288"/>
  <c r="AK1141" i="288"/>
  <c r="AK1140" i="288"/>
  <c r="AK1139" i="288"/>
  <c r="AK1138" i="288"/>
  <c r="AK1137" i="288"/>
  <c r="AK1136" i="288"/>
  <c r="AK1135" i="288"/>
  <c r="AK1134" i="288"/>
  <c r="AK1133" i="288"/>
  <c r="AK1132" i="288"/>
  <c r="AK1131" i="288"/>
  <c r="AK1130" i="288"/>
  <c r="AK1129" i="288"/>
  <c r="AK1128" i="288"/>
  <c r="AK1127" i="288"/>
  <c r="AK1126" i="288"/>
  <c r="AK1125" i="288"/>
  <c r="AK1124" i="288"/>
  <c r="AK1123" i="288"/>
  <c r="AK1122" i="288"/>
  <c r="AK1121" i="288"/>
  <c r="AK1120" i="288"/>
  <c r="AK1119" i="288"/>
  <c r="AK1118" i="288"/>
  <c r="AK1117" i="288"/>
  <c r="AK1116" i="288"/>
  <c r="AK1115" i="288"/>
  <c r="AK1114" i="288"/>
  <c r="AK1113" i="288"/>
  <c r="AK1112" i="288"/>
  <c r="AK1111" i="288"/>
  <c r="AK1110" i="288"/>
  <c r="AK1109" i="288"/>
  <c r="AK1108" i="288"/>
  <c r="AK1107" i="288"/>
  <c r="AK1106" i="288"/>
  <c r="AK1105" i="288"/>
  <c r="AK1104" i="288"/>
  <c r="AK1103" i="288"/>
  <c r="AK1102" i="288"/>
  <c r="AK1101" i="288"/>
  <c r="AK1100" i="288"/>
  <c r="AK1099" i="288"/>
  <c r="AK1098" i="288"/>
  <c r="AK1097" i="288"/>
  <c r="AK1096" i="288"/>
  <c r="AK1095" i="288"/>
  <c r="AK1094" i="288"/>
  <c r="AK1093" i="288"/>
  <c r="AK1092" i="288"/>
  <c r="AK1091" i="288"/>
  <c r="AK1090" i="288"/>
  <c r="AK1089" i="288"/>
  <c r="AK1088" i="288"/>
  <c r="AK1087" i="288"/>
  <c r="AK1086" i="288"/>
  <c r="AK1085" i="288"/>
  <c r="AK1084" i="288"/>
  <c r="AK1083" i="288"/>
  <c r="AK1082" i="288"/>
  <c r="AK1081" i="288"/>
  <c r="AK1080" i="288"/>
  <c r="AK1079" i="288"/>
  <c r="AK1078" i="288"/>
  <c r="AK1077" i="288"/>
  <c r="AK1076" i="288"/>
  <c r="AK1075" i="288"/>
  <c r="AK1074" i="288"/>
  <c r="AK1073" i="288"/>
  <c r="AK1072" i="288"/>
  <c r="AK1071" i="288"/>
  <c r="AK1070" i="288"/>
  <c r="AK1069" i="288"/>
  <c r="AK1068" i="288"/>
  <c r="AK1067" i="288"/>
  <c r="AK1066" i="288"/>
  <c r="AK1065" i="288"/>
  <c r="AK1064" i="288"/>
  <c r="AK1063" i="288"/>
  <c r="AK1062" i="288"/>
  <c r="AK1061" i="288"/>
  <c r="AK1060" i="288"/>
  <c r="AK1059" i="288"/>
  <c r="AK1058" i="288"/>
  <c r="AK1057" i="288"/>
  <c r="AK1056" i="288"/>
  <c r="AK1055" i="288"/>
  <c r="AK1054" i="288"/>
  <c r="AK1053" i="288"/>
  <c r="AK1052" i="288"/>
  <c r="AK1051" i="288"/>
  <c r="AK1050" i="288"/>
  <c r="AK1049" i="288"/>
  <c r="AK1048" i="288"/>
  <c r="AK1047" i="288"/>
  <c r="AK1046" i="288"/>
  <c r="AK1045" i="288"/>
  <c r="AK1044" i="288"/>
  <c r="AK1043" i="288"/>
  <c r="AK1042" i="288"/>
  <c r="AK1041" i="288"/>
  <c r="AK1040" i="288"/>
  <c r="AK1039" i="288"/>
  <c r="AK1038" i="288"/>
  <c r="AK1037" i="288"/>
  <c r="AK1036" i="288"/>
  <c r="AK1035" i="288"/>
  <c r="AK1034" i="288"/>
  <c r="AK1033" i="288"/>
  <c r="AK1032" i="288"/>
  <c r="AK1031" i="288"/>
  <c r="AK1030" i="288"/>
  <c r="AK1029" i="288"/>
  <c r="AK1028" i="288"/>
  <c r="AK1027" i="288"/>
  <c r="AK1026" i="288"/>
  <c r="AK1025" i="288"/>
  <c r="AK1024" i="288"/>
  <c r="AK1023" i="288"/>
  <c r="AK1022" i="288"/>
  <c r="AK1021" i="288"/>
  <c r="AK1020" i="288"/>
  <c r="AK1019" i="288"/>
  <c r="AK1018" i="288"/>
  <c r="AK1017" i="288"/>
  <c r="AK1016" i="288"/>
  <c r="AK1015" i="288"/>
  <c r="AK1014" i="288"/>
  <c r="AK1013" i="288"/>
  <c r="AK1012" i="288"/>
  <c r="AK1011" i="288"/>
  <c r="AK1010" i="288"/>
  <c r="AK1009" i="288"/>
  <c r="AK1008" i="288"/>
  <c r="AK1007" i="288"/>
  <c r="AK1006" i="288"/>
  <c r="AK1005" i="288"/>
  <c r="AK1004" i="288"/>
  <c r="AK1003" i="288"/>
  <c r="AK1002" i="288"/>
  <c r="AK1001" i="288"/>
  <c r="AK1000" i="288"/>
  <c r="AK999" i="288"/>
  <c r="AK998" i="288"/>
  <c r="AK997" i="288"/>
  <c r="AK996" i="288"/>
  <c r="AK995" i="288"/>
  <c r="AK994" i="288"/>
  <c r="AK993" i="288"/>
  <c r="AK992" i="288"/>
  <c r="AK991" i="288"/>
  <c r="AK990" i="288"/>
  <c r="AK989" i="288"/>
  <c r="AK988" i="288"/>
  <c r="AK987" i="288"/>
  <c r="AK986" i="288"/>
  <c r="AK985" i="288"/>
  <c r="AK984" i="288"/>
  <c r="AK983" i="288"/>
  <c r="AK982" i="288"/>
  <c r="AK981" i="288"/>
  <c r="AK980" i="288"/>
  <c r="AK979" i="288"/>
  <c r="AK978" i="288"/>
  <c r="AK977" i="288"/>
  <c r="AK976" i="288"/>
  <c r="AK975" i="288"/>
  <c r="AK974" i="288"/>
  <c r="AK973" i="288"/>
  <c r="AK972" i="288"/>
  <c r="AK971" i="288"/>
  <c r="AK970" i="288"/>
  <c r="AK969" i="288"/>
  <c r="AK968" i="288"/>
  <c r="AK967" i="288"/>
  <c r="AK966" i="288"/>
  <c r="AK965" i="288"/>
  <c r="AK964" i="288"/>
  <c r="AK963" i="288"/>
  <c r="AK962" i="288"/>
  <c r="AK961" i="288"/>
  <c r="AK960" i="288"/>
  <c r="AK959" i="288"/>
  <c r="AK958" i="288"/>
  <c r="AK957" i="288"/>
  <c r="AK956" i="288"/>
  <c r="AK955" i="288"/>
  <c r="AK954" i="288"/>
  <c r="AK953" i="288"/>
  <c r="AK952" i="288"/>
  <c r="AK951" i="288"/>
  <c r="AK950" i="288"/>
  <c r="AK949" i="288"/>
  <c r="AK948" i="288"/>
  <c r="AK947" i="288"/>
  <c r="AK946" i="288"/>
  <c r="AK945" i="288"/>
  <c r="AK944" i="288"/>
  <c r="AK943" i="288"/>
  <c r="AK942" i="288"/>
  <c r="AK941" i="288"/>
  <c r="AK940" i="288"/>
  <c r="AK939" i="288"/>
  <c r="AK938" i="288"/>
  <c r="AK937" i="288"/>
  <c r="AK936" i="288"/>
  <c r="AK935" i="288"/>
  <c r="AK934" i="288"/>
  <c r="AK933" i="288"/>
  <c r="AK932" i="288"/>
  <c r="AK931" i="288"/>
  <c r="AK930" i="288"/>
  <c r="AK929" i="288"/>
  <c r="AK928" i="288"/>
  <c r="AK927" i="288"/>
  <c r="AK926" i="288"/>
  <c r="AK925" i="288"/>
  <c r="AK924" i="288"/>
  <c r="AK923" i="288"/>
  <c r="AK922" i="288"/>
  <c r="AK921" i="288"/>
  <c r="AK920" i="288"/>
  <c r="AK919" i="288"/>
  <c r="AK918" i="288"/>
  <c r="AK917" i="288"/>
  <c r="AK916" i="288"/>
  <c r="AK915" i="288"/>
  <c r="AK914" i="288"/>
  <c r="AK913" i="288"/>
  <c r="AK912" i="288"/>
  <c r="AK911" i="288"/>
  <c r="AK910" i="288"/>
  <c r="AK909" i="288"/>
  <c r="AK908" i="288"/>
  <c r="AK907" i="288"/>
  <c r="AK906" i="288"/>
  <c r="AK905" i="288"/>
  <c r="AK904" i="288"/>
  <c r="AK903" i="288"/>
  <c r="AK902" i="288"/>
  <c r="AK901" i="288"/>
  <c r="AK900" i="288"/>
  <c r="AK899" i="288"/>
  <c r="AK898" i="288"/>
  <c r="AK897" i="288"/>
  <c r="AK896" i="288"/>
  <c r="AK895" i="288"/>
  <c r="AK894" i="288"/>
  <c r="AK893" i="288"/>
  <c r="AK892" i="288"/>
  <c r="AK891" i="288"/>
  <c r="AK890" i="288"/>
  <c r="AK889" i="288"/>
  <c r="AK888" i="288"/>
  <c r="AK887" i="288"/>
  <c r="AK886" i="288"/>
  <c r="AK885" i="288"/>
  <c r="AK884" i="288"/>
  <c r="AK883" i="288"/>
  <c r="AK882" i="288"/>
  <c r="AK881" i="288"/>
  <c r="AK880" i="288"/>
  <c r="AK879" i="288"/>
  <c r="AK878" i="288"/>
  <c r="AK877" i="288"/>
  <c r="AK876" i="288"/>
  <c r="AK875" i="288"/>
  <c r="AK874" i="288"/>
  <c r="AK873" i="288"/>
  <c r="AK872" i="288"/>
  <c r="AK871" i="288"/>
  <c r="AK870" i="288"/>
  <c r="AK869" i="288"/>
  <c r="AK868" i="288"/>
  <c r="AK867" i="288"/>
  <c r="AK866" i="288"/>
  <c r="AK865" i="288"/>
  <c r="AK864" i="288"/>
  <c r="AK863" i="288"/>
  <c r="AK862" i="288"/>
  <c r="AK861" i="288"/>
  <c r="AK860" i="288"/>
  <c r="AK859" i="288"/>
  <c r="AK858" i="288"/>
  <c r="AK857" i="288"/>
  <c r="AK856" i="288"/>
  <c r="AK855" i="288"/>
  <c r="AK854" i="288"/>
  <c r="AK853" i="288"/>
  <c r="AK852" i="288"/>
  <c r="AK851" i="288"/>
  <c r="AK850" i="288"/>
  <c r="AK849" i="288"/>
  <c r="AK848" i="288"/>
  <c r="AK847" i="288"/>
  <c r="AK846" i="288"/>
  <c r="AK845" i="288"/>
  <c r="AK844" i="288"/>
  <c r="AK843" i="288"/>
  <c r="AK842" i="288"/>
  <c r="AK841" i="288"/>
  <c r="AK840" i="288"/>
  <c r="AK839" i="288"/>
  <c r="AK838" i="288"/>
  <c r="AK837" i="288"/>
  <c r="AK836" i="288"/>
  <c r="AK835" i="288"/>
  <c r="AK834" i="288"/>
  <c r="AK833" i="288"/>
  <c r="AK832" i="288"/>
  <c r="AK831" i="288"/>
  <c r="AK830" i="288"/>
  <c r="AK829" i="288"/>
  <c r="AK828" i="288"/>
  <c r="AK827" i="288"/>
  <c r="AK826" i="288"/>
  <c r="AK825" i="288"/>
  <c r="AK824" i="288"/>
  <c r="AK823" i="288"/>
  <c r="AK822" i="288"/>
  <c r="AK821" i="288"/>
  <c r="AK820" i="288"/>
  <c r="AK819" i="288"/>
  <c r="AK818" i="288"/>
  <c r="AK817" i="288"/>
  <c r="AK816" i="288"/>
  <c r="AK815" i="288"/>
  <c r="AK814" i="288"/>
  <c r="AK813" i="288"/>
  <c r="AK812" i="288"/>
  <c r="AK811" i="288"/>
  <c r="AK810" i="288"/>
  <c r="AK809" i="288"/>
  <c r="AK808" i="288"/>
  <c r="AK807" i="288"/>
  <c r="AK806" i="288"/>
  <c r="AK805" i="288"/>
  <c r="AK804" i="288"/>
  <c r="AK803" i="288"/>
  <c r="AK802" i="288"/>
  <c r="AK801" i="288"/>
  <c r="AK800" i="288"/>
  <c r="AK799" i="288"/>
  <c r="AK798" i="288"/>
  <c r="AK797" i="288"/>
  <c r="AK796" i="288"/>
  <c r="AK795" i="288"/>
  <c r="AK794" i="288"/>
  <c r="AK793" i="288"/>
  <c r="AK792" i="288"/>
  <c r="AK791" i="288"/>
  <c r="AK790" i="288"/>
  <c r="AK789" i="288"/>
  <c r="AK788" i="288"/>
  <c r="AK787" i="288"/>
  <c r="AK786" i="288"/>
  <c r="AK785" i="288"/>
  <c r="AK784" i="288"/>
  <c r="AK783" i="288"/>
  <c r="AK782" i="288"/>
  <c r="AK781" i="288"/>
  <c r="AK780" i="288"/>
  <c r="AK779" i="288"/>
  <c r="AK778" i="288"/>
  <c r="AK777" i="288"/>
  <c r="AK776" i="288"/>
  <c r="AK775" i="288"/>
  <c r="AK774" i="288"/>
  <c r="AK773" i="288"/>
  <c r="AK772" i="288"/>
  <c r="AK771" i="288"/>
  <c r="AK770" i="288"/>
  <c r="AK769" i="288"/>
  <c r="AK768" i="288"/>
  <c r="AK767" i="288"/>
  <c r="AK766" i="288"/>
  <c r="AK765" i="288"/>
  <c r="AK764" i="288"/>
  <c r="AK763" i="288"/>
  <c r="AK762" i="288"/>
  <c r="AK761" i="288"/>
  <c r="AK760" i="288"/>
  <c r="AK759" i="288"/>
  <c r="AK758" i="288"/>
  <c r="AK757" i="288"/>
  <c r="AK756" i="288"/>
  <c r="AK755" i="288"/>
  <c r="AK754" i="288"/>
  <c r="AK753" i="288"/>
  <c r="AK752" i="288"/>
  <c r="AK751" i="288"/>
  <c r="AK750" i="288"/>
  <c r="AK749" i="288"/>
  <c r="AK748" i="288"/>
  <c r="AK747" i="288"/>
  <c r="AK746" i="288"/>
  <c r="AK745" i="288"/>
  <c r="AK744" i="288"/>
  <c r="AK743" i="288"/>
  <c r="AK742" i="288"/>
  <c r="AK741" i="288"/>
  <c r="AK740" i="288"/>
  <c r="AK739" i="288"/>
  <c r="AK738" i="288"/>
  <c r="AK737" i="288"/>
  <c r="AK736" i="288"/>
  <c r="AK735" i="288"/>
  <c r="AK734" i="288"/>
  <c r="AK733" i="288"/>
  <c r="AK732" i="288"/>
  <c r="AK731" i="288"/>
  <c r="AK730" i="288"/>
  <c r="AK729" i="288"/>
  <c r="AK728" i="288"/>
  <c r="AK727" i="288"/>
  <c r="AK726" i="288"/>
  <c r="AK725" i="288"/>
  <c r="AK724" i="288"/>
  <c r="AK723" i="288"/>
  <c r="AK722" i="288"/>
  <c r="AK721" i="288"/>
  <c r="AK720" i="288"/>
  <c r="AK719" i="288"/>
  <c r="AK718" i="288"/>
  <c r="AK717" i="288"/>
  <c r="AK716" i="288"/>
  <c r="AK715" i="288"/>
  <c r="AK714" i="288"/>
  <c r="AK713" i="288"/>
  <c r="AK712" i="288"/>
  <c r="AK711" i="288"/>
  <c r="AK710" i="288"/>
  <c r="AK709" i="288"/>
  <c r="AK708" i="288"/>
  <c r="AK707" i="288"/>
  <c r="AK706" i="288"/>
  <c r="AK705" i="288"/>
  <c r="AK704" i="288"/>
  <c r="AK703" i="288"/>
  <c r="AK702" i="288"/>
  <c r="AK701" i="288"/>
  <c r="AK700" i="288"/>
  <c r="AK699" i="288"/>
  <c r="AK698" i="288"/>
  <c r="AK697" i="288"/>
  <c r="AK696" i="288"/>
  <c r="AK695" i="288"/>
  <c r="AK694" i="288"/>
  <c r="AK693" i="288"/>
  <c r="AK692" i="288"/>
  <c r="AK691" i="288"/>
  <c r="AK690" i="288"/>
  <c r="AK689" i="288"/>
  <c r="AK688" i="288"/>
  <c r="AK687" i="288"/>
  <c r="AK686" i="288"/>
  <c r="AK685" i="288"/>
  <c r="AK684" i="288"/>
  <c r="AK683" i="288"/>
  <c r="AK682" i="288"/>
  <c r="AK681" i="288"/>
  <c r="AK680" i="288"/>
  <c r="AK679" i="288"/>
  <c r="AK678" i="288"/>
  <c r="AK677" i="288"/>
  <c r="AK676" i="288"/>
  <c r="AK675" i="288"/>
  <c r="AK674" i="288"/>
  <c r="AK673" i="288"/>
  <c r="AK672" i="288"/>
  <c r="AK671" i="288"/>
  <c r="AK670" i="288"/>
  <c r="AK669" i="288"/>
  <c r="AK668" i="288"/>
  <c r="AK667" i="288"/>
  <c r="AK666" i="288"/>
  <c r="AK665" i="288"/>
  <c r="AK664" i="288"/>
  <c r="AK663" i="288"/>
  <c r="AK662" i="288"/>
  <c r="AK661" i="288"/>
  <c r="AK660" i="288"/>
  <c r="AK659" i="288"/>
  <c r="AK658" i="288"/>
  <c r="AK657" i="288"/>
  <c r="AK656" i="288"/>
  <c r="AK655" i="288"/>
  <c r="AK654" i="288"/>
  <c r="AK653" i="288"/>
  <c r="AK652" i="288"/>
  <c r="AK651" i="288"/>
  <c r="AK650" i="288"/>
  <c r="AK649" i="288"/>
  <c r="AK648" i="288"/>
  <c r="AK647" i="288"/>
  <c r="AK646" i="288"/>
  <c r="AK645" i="288"/>
  <c r="AK644" i="288"/>
  <c r="AK643" i="288"/>
  <c r="AK642" i="288"/>
  <c r="AK641" i="288"/>
  <c r="AK640" i="288"/>
  <c r="AK639" i="288"/>
  <c r="AK638" i="288"/>
  <c r="AK637" i="288"/>
  <c r="AK636" i="288"/>
  <c r="AK635" i="288"/>
  <c r="AK634" i="288"/>
  <c r="AK633" i="288"/>
  <c r="AK632" i="288"/>
  <c r="AK631" i="288"/>
  <c r="AK630" i="288"/>
  <c r="AK629" i="288"/>
  <c r="AK628" i="288"/>
  <c r="AK627" i="288"/>
  <c r="AK626" i="288"/>
  <c r="AK625" i="288"/>
  <c r="AK624" i="288"/>
  <c r="AK623" i="288"/>
  <c r="AK622" i="288"/>
  <c r="AK621" i="288"/>
  <c r="AK620" i="288"/>
  <c r="AK619" i="288"/>
  <c r="AK618" i="288"/>
  <c r="AK617" i="288"/>
  <c r="AK616" i="288"/>
  <c r="AK615" i="288"/>
  <c r="AK614" i="288"/>
  <c r="AK613" i="288"/>
  <c r="AK612" i="288"/>
  <c r="AK611" i="288"/>
  <c r="AK610" i="288"/>
  <c r="AK609" i="288"/>
  <c r="AK608" i="288"/>
  <c r="AK607" i="288"/>
  <c r="AK606" i="288"/>
  <c r="AK605" i="288"/>
  <c r="AK604" i="288"/>
  <c r="AK603" i="288"/>
  <c r="AK602" i="288"/>
  <c r="AK601" i="288"/>
  <c r="AK600" i="288"/>
  <c r="AK599" i="288"/>
  <c r="AK598" i="288"/>
  <c r="AK597" i="288"/>
  <c r="AK596" i="288"/>
  <c r="AK595" i="288"/>
  <c r="AK594" i="288"/>
  <c r="AK593" i="288"/>
  <c r="AK592" i="288"/>
  <c r="AK591" i="288"/>
  <c r="AK590" i="288"/>
  <c r="AK589" i="288"/>
  <c r="AK588" i="288"/>
  <c r="AK587" i="288"/>
  <c r="AK586" i="288"/>
  <c r="AK585" i="288"/>
  <c r="AK584" i="288"/>
  <c r="AK583" i="288"/>
  <c r="AK582" i="288"/>
  <c r="AK581" i="288"/>
  <c r="AK580" i="288"/>
  <c r="AK579" i="288"/>
  <c r="AK578" i="288"/>
  <c r="AK577" i="288"/>
  <c r="AK576" i="288"/>
  <c r="AK575" i="288"/>
  <c r="AK574" i="288"/>
  <c r="AK573" i="288"/>
  <c r="AK572" i="288"/>
  <c r="AK571" i="288"/>
  <c r="AK570" i="288"/>
  <c r="AK569" i="288"/>
  <c r="AK568" i="288"/>
  <c r="AK567" i="288"/>
  <c r="AK566" i="288"/>
  <c r="AK565" i="288"/>
  <c r="AK564" i="288"/>
  <c r="AK563" i="288"/>
  <c r="AK562" i="288"/>
  <c r="AK561" i="288"/>
  <c r="AK560" i="288"/>
  <c r="AK559" i="288"/>
  <c r="AK558" i="288"/>
  <c r="AK557" i="288"/>
  <c r="AK556" i="288"/>
  <c r="AK555" i="288"/>
  <c r="AK554" i="288"/>
  <c r="AK553" i="288"/>
  <c r="AK552" i="288"/>
  <c r="AK551" i="288"/>
  <c r="AK550" i="288"/>
  <c r="AK549" i="288"/>
  <c r="AK548" i="288"/>
  <c r="AK547" i="288"/>
  <c r="AK546" i="288"/>
  <c r="AK545" i="288"/>
  <c r="AK544" i="288"/>
  <c r="AK543" i="288"/>
  <c r="AK542" i="288"/>
  <c r="AK541" i="288"/>
  <c r="AK540" i="288"/>
  <c r="AK539" i="288"/>
  <c r="AK538" i="288"/>
  <c r="AK537" i="288"/>
  <c r="AK536" i="288"/>
  <c r="AK535" i="288"/>
  <c r="AK534" i="288"/>
  <c r="AK533" i="288"/>
  <c r="AK532" i="288"/>
  <c r="AK531" i="288"/>
  <c r="AK530" i="288"/>
  <c r="AK529" i="288"/>
  <c r="AK528" i="288"/>
  <c r="AK527" i="288"/>
  <c r="AK526" i="288"/>
  <c r="AK525" i="288"/>
  <c r="AK524" i="288"/>
  <c r="AK523" i="288"/>
  <c r="AK522" i="288"/>
  <c r="AK521" i="288"/>
  <c r="AK520" i="288"/>
  <c r="AK519" i="288"/>
  <c r="AK518" i="288"/>
  <c r="AK517" i="288"/>
  <c r="AK516" i="288"/>
  <c r="AK515" i="288"/>
  <c r="AK514" i="288"/>
  <c r="AK513" i="288"/>
  <c r="AK512" i="288"/>
  <c r="AK511" i="288"/>
  <c r="AK510" i="288"/>
  <c r="AK509" i="288"/>
  <c r="AK508" i="288"/>
  <c r="AK507" i="288"/>
  <c r="AK506" i="288"/>
  <c r="AK505" i="288"/>
  <c r="AK504" i="288"/>
  <c r="AK503" i="288"/>
  <c r="AK502" i="288"/>
  <c r="AK501" i="288"/>
  <c r="AK500" i="288"/>
  <c r="AK499" i="288"/>
  <c r="AK498" i="288"/>
  <c r="AK497" i="288"/>
  <c r="AK496" i="288"/>
  <c r="AK495" i="288"/>
  <c r="AK494" i="288"/>
  <c r="AK493" i="288"/>
  <c r="AK492" i="288"/>
  <c r="AK491" i="288"/>
  <c r="AK490" i="288"/>
  <c r="AK489" i="288"/>
  <c r="AK488" i="288"/>
  <c r="AK487" i="288"/>
  <c r="AK486" i="288"/>
  <c r="AK485" i="288"/>
  <c r="AK484" i="288"/>
  <c r="AK483" i="288"/>
  <c r="AK482" i="288"/>
  <c r="AK481" i="288"/>
  <c r="AK480" i="288"/>
  <c r="AK479" i="288"/>
  <c r="AK478" i="288"/>
  <c r="AK477" i="288"/>
  <c r="AK476" i="288"/>
  <c r="AK475" i="288"/>
  <c r="AK474" i="288"/>
  <c r="AK473" i="288"/>
  <c r="AK472" i="288"/>
  <c r="AK471" i="288"/>
  <c r="AK470" i="288"/>
  <c r="AK469" i="288"/>
  <c r="AK468" i="288"/>
  <c r="AK467" i="288"/>
  <c r="AK466" i="288"/>
  <c r="AK465" i="288"/>
  <c r="AK464" i="288"/>
  <c r="AK463" i="288"/>
  <c r="AK462" i="288"/>
  <c r="AK461" i="288"/>
  <c r="AK460" i="288"/>
  <c r="AK459" i="288"/>
  <c r="AK458" i="288"/>
  <c r="AK457" i="288"/>
  <c r="AK456" i="288"/>
  <c r="AK455" i="288"/>
  <c r="AK454" i="288"/>
  <c r="AK453" i="288"/>
  <c r="AK452" i="288"/>
  <c r="AK451" i="288"/>
  <c r="AK450" i="288"/>
  <c r="AK449" i="288"/>
  <c r="AK448" i="288"/>
  <c r="AK447" i="288"/>
  <c r="AK446" i="288"/>
  <c r="AK445" i="288"/>
  <c r="AK444" i="288"/>
  <c r="AK443" i="288"/>
  <c r="AK442" i="288"/>
  <c r="AK441" i="288"/>
  <c r="AK440" i="288"/>
  <c r="AK439" i="288"/>
  <c r="AK438" i="288"/>
  <c r="AK437" i="288"/>
  <c r="AK436" i="288"/>
  <c r="AK435" i="288"/>
  <c r="AK434" i="288"/>
  <c r="AK433" i="288"/>
  <c r="AK432" i="288"/>
  <c r="AK431" i="288"/>
  <c r="AK430" i="288"/>
  <c r="AK429" i="288"/>
  <c r="AK428" i="288"/>
  <c r="AK427" i="288"/>
  <c r="AK426" i="288"/>
  <c r="AK425" i="288"/>
  <c r="AK424" i="288"/>
  <c r="AK423" i="288"/>
  <c r="AK422" i="288"/>
  <c r="AK421" i="288"/>
  <c r="AK420" i="288"/>
  <c r="AK419" i="288"/>
  <c r="AK418" i="288"/>
  <c r="AK417" i="288"/>
  <c r="AK416" i="288"/>
  <c r="AK415" i="288"/>
  <c r="AK414" i="288"/>
  <c r="AK413" i="288"/>
  <c r="AK412" i="288"/>
  <c r="AK411" i="288"/>
  <c r="AK410" i="288"/>
  <c r="AK409" i="288"/>
  <c r="AK408" i="288"/>
  <c r="AK407" i="288"/>
  <c r="AK406" i="288"/>
  <c r="AK405" i="288"/>
  <c r="AK404" i="288"/>
  <c r="AK403" i="288"/>
  <c r="AK402" i="288"/>
  <c r="AK401" i="288"/>
  <c r="AK400" i="288"/>
  <c r="AK399" i="288"/>
  <c r="AK398" i="288"/>
  <c r="AK397" i="288"/>
  <c r="AK396" i="288"/>
  <c r="AK395" i="288"/>
  <c r="AK394" i="288"/>
  <c r="AK393" i="288"/>
  <c r="AK392" i="288"/>
  <c r="AK391" i="288"/>
  <c r="AK390" i="288"/>
  <c r="AK389" i="288"/>
  <c r="AK388" i="288"/>
  <c r="AK387" i="288"/>
  <c r="AK386" i="288"/>
  <c r="AK385" i="288"/>
  <c r="AK384" i="288"/>
  <c r="AK383" i="288"/>
  <c r="AK382" i="288"/>
  <c r="AK381" i="288"/>
  <c r="AK380" i="288"/>
  <c r="AK379" i="288"/>
  <c r="AK378" i="288"/>
  <c r="AK377" i="288"/>
  <c r="AK376" i="288"/>
  <c r="AK375" i="288"/>
  <c r="AK374" i="288"/>
  <c r="AK373" i="288"/>
  <c r="AK372" i="288"/>
  <c r="AK371" i="288"/>
  <c r="AK370" i="288"/>
  <c r="AK369" i="288"/>
  <c r="AK368" i="288"/>
  <c r="AK367" i="288"/>
  <c r="AK366" i="288"/>
  <c r="AK365" i="288"/>
  <c r="AK364" i="288"/>
  <c r="AK363" i="288"/>
  <c r="AK362" i="288"/>
  <c r="AK361" i="288"/>
  <c r="AK360" i="288"/>
  <c r="AK359" i="288"/>
  <c r="AK358" i="288"/>
  <c r="AK357" i="288"/>
  <c r="AK356" i="288"/>
  <c r="AK355" i="288"/>
  <c r="AK354" i="288"/>
  <c r="AK353" i="288"/>
  <c r="AK352" i="288"/>
  <c r="AK351" i="288"/>
  <c r="AK350" i="288"/>
  <c r="AK349" i="288"/>
  <c r="AK348" i="288"/>
  <c r="AK347" i="288"/>
  <c r="AK346" i="288"/>
  <c r="AK345" i="288"/>
  <c r="AK344" i="288"/>
  <c r="AK343" i="288"/>
  <c r="AK342" i="288"/>
  <c r="AK341" i="288"/>
  <c r="AK340" i="288"/>
  <c r="AK339" i="288"/>
  <c r="AK338" i="288"/>
  <c r="AK337" i="288"/>
  <c r="AK336" i="288"/>
  <c r="AK335" i="288"/>
  <c r="AK334" i="288"/>
  <c r="AK333" i="288"/>
  <c r="AK332" i="288"/>
  <c r="AK331" i="288"/>
  <c r="AK330" i="288"/>
  <c r="AK329" i="288"/>
  <c r="AK328" i="288"/>
  <c r="AK327" i="288"/>
  <c r="AK326" i="288"/>
  <c r="AK325" i="288"/>
  <c r="AK324" i="288"/>
  <c r="AK323" i="288"/>
  <c r="AK322" i="288"/>
  <c r="AK321" i="288"/>
  <c r="AK320" i="288"/>
  <c r="AK319" i="288"/>
  <c r="AK318" i="288"/>
  <c r="AK317" i="288"/>
  <c r="AK316" i="288"/>
  <c r="AK315" i="288"/>
  <c r="AK314" i="288"/>
  <c r="AK313" i="288"/>
  <c r="AK312" i="288"/>
  <c r="AK311" i="288"/>
  <c r="AK310" i="288"/>
  <c r="AK309" i="288"/>
  <c r="AK308" i="288"/>
  <c r="AK307" i="288"/>
  <c r="AK306" i="288"/>
  <c r="AK305" i="288"/>
  <c r="AK304" i="288"/>
  <c r="AK303" i="288"/>
  <c r="AK302" i="288"/>
  <c r="AK301" i="288"/>
  <c r="AK300" i="288"/>
  <c r="AK299" i="288"/>
  <c r="AK298" i="288"/>
  <c r="AK297" i="288"/>
  <c r="AK296" i="288"/>
  <c r="AK295" i="288"/>
  <c r="AK294" i="288"/>
  <c r="AK293" i="288"/>
  <c r="AK292" i="288"/>
  <c r="AK291" i="288"/>
  <c r="AK290" i="288"/>
  <c r="AK289" i="288"/>
  <c r="AK288" i="288"/>
  <c r="AK287" i="288"/>
  <c r="AK286" i="288"/>
  <c r="AK285" i="288"/>
  <c r="AK284" i="288"/>
  <c r="AK283" i="288"/>
  <c r="AK282" i="288"/>
  <c r="AK281" i="288"/>
  <c r="AK280" i="288"/>
  <c r="AK279" i="288"/>
  <c r="AK278" i="288"/>
  <c r="AK277" i="288"/>
  <c r="AK276" i="288"/>
  <c r="AK275" i="288"/>
  <c r="AK274" i="288"/>
  <c r="AK273" i="288"/>
  <c r="AK272" i="288"/>
  <c r="AK271" i="288"/>
  <c r="AK270" i="288"/>
  <c r="AK269" i="288"/>
  <c r="AK268" i="288"/>
  <c r="AK267" i="288"/>
  <c r="AK266" i="288"/>
  <c r="AK265" i="288"/>
  <c r="AK264" i="288"/>
  <c r="AK263" i="288"/>
  <c r="AK262" i="288"/>
  <c r="AK261" i="288"/>
  <c r="AK260" i="288"/>
  <c r="AK259" i="288"/>
  <c r="AK258" i="288"/>
  <c r="AK257" i="288"/>
  <c r="AK256" i="288"/>
  <c r="AK255" i="288"/>
  <c r="AK254" i="288"/>
  <c r="AK253" i="288"/>
  <c r="AK252" i="288"/>
  <c r="AK251" i="288"/>
  <c r="AK250" i="288"/>
  <c r="AK249" i="288"/>
  <c r="AK248" i="288"/>
  <c r="AK247" i="288"/>
  <c r="AK246" i="288"/>
  <c r="AK245" i="288"/>
  <c r="AK244" i="288"/>
  <c r="AK243" i="288"/>
  <c r="AK242" i="288"/>
  <c r="AK241" i="288"/>
  <c r="AK240" i="288"/>
  <c r="AK239" i="288"/>
  <c r="AK238" i="288"/>
  <c r="AK237" i="288"/>
  <c r="AK236" i="288"/>
  <c r="AK235" i="288"/>
  <c r="AK234" i="288"/>
  <c r="AK233" i="288"/>
  <c r="AK232" i="288"/>
  <c r="AK231" i="288"/>
  <c r="AK230" i="288"/>
  <c r="AK229" i="288"/>
  <c r="AK228" i="288"/>
  <c r="AK227" i="288"/>
  <c r="AK226" i="288"/>
  <c r="AK225" i="288"/>
  <c r="AK224" i="288"/>
  <c r="AK223" i="288"/>
  <c r="AK222" i="288"/>
  <c r="AK221" i="288"/>
  <c r="AK220" i="288"/>
  <c r="AK219" i="288"/>
  <c r="AK218" i="288"/>
  <c r="AK217" i="288"/>
  <c r="AK216" i="288"/>
  <c r="AK215" i="288"/>
  <c r="AK214" i="288"/>
  <c r="AK213" i="288"/>
  <c r="AK212" i="288"/>
  <c r="AK211" i="288"/>
  <c r="AK210" i="288"/>
  <c r="AK209" i="288"/>
  <c r="AK208" i="288"/>
  <c r="AK207" i="288"/>
  <c r="AK206" i="288"/>
  <c r="AK205" i="288"/>
  <c r="AK204" i="288"/>
  <c r="AK203" i="288"/>
  <c r="AK202" i="288"/>
  <c r="AK201" i="288"/>
  <c r="AK200" i="288"/>
  <c r="AK199" i="288"/>
  <c r="AK198" i="288"/>
  <c r="AK197" i="288"/>
  <c r="AK196" i="288"/>
  <c r="AK195" i="288"/>
  <c r="AK194" i="288"/>
  <c r="AK193" i="288"/>
  <c r="AK192" i="288"/>
  <c r="AK191" i="288"/>
  <c r="AK190" i="288"/>
  <c r="AK189" i="288"/>
  <c r="AK188" i="288"/>
  <c r="AK187" i="288"/>
  <c r="AK186" i="288"/>
  <c r="AK185" i="288"/>
  <c r="AK184" i="288"/>
  <c r="AK183" i="288"/>
  <c r="AK182" i="288"/>
  <c r="AK181" i="288"/>
  <c r="AK180" i="288"/>
  <c r="AK179" i="288"/>
  <c r="AK178" i="288"/>
  <c r="AK177" i="288"/>
  <c r="AK176" i="288"/>
  <c r="AK175" i="288"/>
  <c r="AK174" i="288"/>
  <c r="AK173" i="288"/>
  <c r="AK172" i="288"/>
  <c r="AK171" i="288"/>
  <c r="AK170" i="288"/>
  <c r="AK169" i="288"/>
  <c r="AK168" i="288"/>
  <c r="AK167" i="288"/>
  <c r="AK166" i="288"/>
  <c r="AK165" i="288"/>
  <c r="AK164" i="288"/>
  <c r="AK163" i="288"/>
  <c r="AK162" i="288"/>
  <c r="AK161" i="288"/>
  <c r="AK160" i="288"/>
  <c r="AK159" i="288"/>
  <c r="AK158" i="288"/>
  <c r="AK157" i="288"/>
  <c r="AK156" i="288"/>
  <c r="AK155" i="288"/>
  <c r="AK154" i="288"/>
  <c r="AK153" i="288"/>
  <c r="AK152" i="288"/>
  <c r="AK151" i="288"/>
  <c r="AK150" i="288"/>
  <c r="AK149" i="288"/>
  <c r="AK148" i="288"/>
  <c r="AK147" i="288"/>
  <c r="AK146" i="288"/>
  <c r="AK145" i="288"/>
  <c r="AK144" i="288"/>
  <c r="AK143" i="288"/>
  <c r="AK142" i="288"/>
  <c r="AK141" i="288"/>
  <c r="AK140" i="288"/>
  <c r="AK139" i="288"/>
  <c r="AK138" i="288"/>
  <c r="AK137" i="288"/>
  <c r="AK136" i="288"/>
  <c r="AK135" i="288"/>
  <c r="AK134" i="288"/>
  <c r="AK133" i="288"/>
  <c r="AK132" i="288"/>
  <c r="AK131" i="288"/>
  <c r="AK130" i="288"/>
  <c r="AK129" i="288"/>
  <c r="AK128" i="288"/>
  <c r="AK127" i="288"/>
  <c r="AK126" i="288"/>
  <c r="AK125" i="288"/>
  <c r="AK124" i="288"/>
  <c r="AK123" i="288"/>
  <c r="AK122" i="288"/>
  <c r="AK121" i="288"/>
  <c r="AK120" i="288"/>
  <c r="AK119" i="288"/>
  <c r="AK118" i="288"/>
  <c r="AK117" i="288"/>
  <c r="AK116" i="288"/>
  <c r="AK115" i="288"/>
  <c r="AK114" i="288"/>
  <c r="AK113" i="288"/>
  <c r="AK112" i="288"/>
  <c r="AK111" i="288"/>
  <c r="AK110" i="288"/>
  <c r="AK109" i="288"/>
  <c r="AK108" i="288"/>
  <c r="AK107" i="288"/>
  <c r="AK106" i="288"/>
  <c r="AK105" i="288"/>
  <c r="AK104" i="288"/>
  <c r="AK103" i="288"/>
  <c r="AK102" i="288"/>
  <c r="AK101" i="288"/>
  <c r="AK100" i="288"/>
  <c r="AK99" i="288"/>
  <c r="AK98" i="288"/>
  <c r="AK97" i="288"/>
  <c r="AK96" i="288"/>
  <c r="AK95" i="288"/>
  <c r="AK94" i="288"/>
  <c r="AK93" i="288"/>
  <c r="AK92" i="288"/>
  <c r="AK91" i="288"/>
  <c r="AK90" i="288"/>
  <c r="AK89" i="288"/>
  <c r="AK88" i="288"/>
  <c r="AK87" i="288"/>
  <c r="AK86" i="288"/>
  <c r="AK85" i="288"/>
  <c r="AK84" i="288"/>
  <c r="AK83" i="288"/>
  <c r="AK82" i="288"/>
  <c r="AK81" i="288"/>
  <c r="AK80" i="288"/>
  <c r="AK79" i="288"/>
  <c r="AK78" i="288"/>
  <c r="AK77" i="288"/>
  <c r="AK76" i="288"/>
  <c r="AK75" i="288"/>
  <c r="AK74" i="288"/>
  <c r="AK73" i="288"/>
  <c r="AK72" i="288"/>
  <c r="AK71" i="288"/>
  <c r="AK70" i="288"/>
  <c r="AK69" i="288"/>
  <c r="AK68" i="288"/>
  <c r="AK67" i="288"/>
  <c r="AK66" i="288"/>
  <c r="AK65" i="288"/>
  <c r="AK64" i="288"/>
  <c r="AK63" i="288"/>
  <c r="AK62" i="288"/>
  <c r="AK61" i="288"/>
  <c r="AK60" i="288"/>
  <c r="AK59" i="288"/>
  <c r="AK58" i="288"/>
  <c r="AK57" i="288"/>
  <c r="AK56" i="288"/>
  <c r="AK55" i="288"/>
  <c r="AK54" i="288"/>
  <c r="AK53" i="288"/>
  <c r="AK52" i="288"/>
  <c r="AK51" i="288"/>
  <c r="AK50" i="288"/>
  <c r="AK49" i="288"/>
  <c r="AK48" i="288"/>
  <c r="AK47" i="288"/>
  <c r="AK46" i="288"/>
  <c r="AK45" i="288"/>
  <c r="AK44" i="288"/>
  <c r="AK43" i="288"/>
  <c r="AK42" i="288"/>
  <c r="AK41" i="288"/>
  <c r="AK40" i="288"/>
  <c r="AK39" i="288"/>
  <c r="AK38" i="288"/>
  <c r="AK37" i="288"/>
  <c r="AK36" i="288"/>
  <c r="AK35" i="288"/>
  <c r="AK34" i="288"/>
  <c r="AK33" i="288"/>
  <c r="AK32" i="288"/>
  <c r="AK31" i="288"/>
  <c r="AK30" i="288"/>
  <c r="AK29" i="288"/>
  <c r="AK28" i="288"/>
  <c r="AK27" i="288"/>
  <c r="AK26" i="288"/>
  <c r="AK25" i="288"/>
  <c r="AK24" i="288"/>
  <c r="AK23" i="288"/>
  <c r="AK22" i="288"/>
  <c r="AK21" i="288"/>
  <c r="AK20" i="288"/>
  <c r="AK19" i="288"/>
  <c r="AK18" i="288"/>
  <c r="AK17" i="288"/>
  <c r="AK16" i="288"/>
  <c r="AK15" i="288"/>
  <c r="AK14" i="288"/>
  <c r="AK13" i="288"/>
  <c r="AK12" i="288"/>
  <c r="AK11" i="288"/>
  <c r="AK10" i="288"/>
  <c r="AK9" i="288"/>
  <c r="AK8" i="288"/>
  <c r="AK7" i="288"/>
  <c r="AK6" i="288"/>
  <c r="AK5" i="288"/>
  <c r="AK4" i="288"/>
  <c r="AK3" i="288"/>
  <c r="AK2" i="288"/>
  <c r="J5" i="243"/>
  <c r="I5" i="243"/>
  <c r="H5" i="243"/>
  <c r="G5" i="243"/>
  <c r="F5" i="243"/>
  <c r="E5" i="243"/>
  <c r="J5" i="209"/>
  <c r="I5" i="209"/>
  <c r="H5" i="209"/>
  <c r="G5" i="209"/>
  <c r="F5" i="209"/>
  <c r="E5" i="209"/>
  <c r="J5" i="164"/>
  <c r="I5" i="164"/>
  <c r="H5" i="164"/>
  <c r="G5" i="164"/>
  <c r="F5" i="164"/>
  <c r="E5" i="164"/>
  <c r="J5" i="130"/>
  <c r="I5" i="130"/>
  <c r="H5" i="130"/>
  <c r="G5" i="130"/>
  <c r="F5" i="130"/>
  <c r="E5" i="130"/>
  <c r="J5" i="96"/>
  <c r="I5" i="96"/>
  <c r="H5" i="96"/>
  <c r="G5" i="96"/>
  <c r="F5" i="96"/>
  <c r="E5" i="96"/>
  <c r="B2" i="96"/>
  <c r="B2" i="130" s="1"/>
  <c r="H51" i="51"/>
  <c r="G51" i="51"/>
  <c r="D51" i="51"/>
  <c r="C51" i="51"/>
  <c r="H50" i="51"/>
  <c r="G50" i="51"/>
  <c r="D50" i="51"/>
  <c r="C50" i="51"/>
  <c r="H49" i="51"/>
  <c r="G49" i="51"/>
  <c r="D49" i="51"/>
  <c r="C49" i="51"/>
  <c r="H48" i="51"/>
  <c r="G48" i="51"/>
  <c r="D48" i="51"/>
  <c r="C48" i="51"/>
  <c r="H47" i="51"/>
  <c r="G47" i="51"/>
  <c r="D47" i="51"/>
  <c r="C47" i="51"/>
  <c r="H46" i="51"/>
  <c r="G46" i="51"/>
  <c r="D46" i="51"/>
  <c r="C46" i="51"/>
  <c r="H45" i="51"/>
  <c r="G45" i="51"/>
  <c r="D45" i="51"/>
  <c r="C45" i="51"/>
  <c r="H44" i="51"/>
  <c r="G44" i="51"/>
  <c r="D44" i="51"/>
  <c r="C44" i="51"/>
  <c r="H43" i="51"/>
  <c r="G43" i="51"/>
  <c r="D43" i="51"/>
  <c r="C43" i="51"/>
  <c r="H42" i="51"/>
  <c r="G42" i="51"/>
  <c r="D42" i="51"/>
  <c r="C42" i="51"/>
  <c r="H41" i="51"/>
  <c r="G41" i="51"/>
  <c r="D41" i="51"/>
  <c r="C41" i="51"/>
  <c r="H40" i="51"/>
  <c r="G40" i="51"/>
  <c r="D40" i="51"/>
  <c r="C40" i="51"/>
  <c r="H39" i="51"/>
  <c r="G39" i="51"/>
  <c r="D39" i="51"/>
  <c r="C39" i="51"/>
  <c r="H38" i="51"/>
  <c r="G38" i="51"/>
  <c r="D38" i="51"/>
  <c r="C38" i="51"/>
  <c r="H37" i="51"/>
  <c r="G37" i="51"/>
  <c r="D37" i="51"/>
  <c r="C37" i="51"/>
  <c r="H36" i="51"/>
  <c r="G36" i="51"/>
  <c r="D36" i="51"/>
  <c r="C36" i="51"/>
  <c r="H35" i="51"/>
  <c r="G35" i="51"/>
  <c r="D35" i="51"/>
  <c r="C35" i="51"/>
  <c r="H34" i="51"/>
  <c r="G34" i="51"/>
  <c r="D34" i="51"/>
  <c r="C34" i="51"/>
  <c r="H33" i="51"/>
  <c r="G33" i="51"/>
  <c r="D33" i="51"/>
  <c r="C33" i="51"/>
  <c r="H32" i="51"/>
  <c r="G32" i="51"/>
  <c r="D32" i="51"/>
  <c r="C32" i="51"/>
  <c r="H31" i="51"/>
  <c r="G31" i="51"/>
  <c r="D31" i="51"/>
  <c r="C31" i="51"/>
  <c r="H30" i="51"/>
  <c r="G30" i="51"/>
  <c r="D30" i="51"/>
  <c r="C30" i="51"/>
  <c r="H29" i="51"/>
  <c r="G29" i="51"/>
  <c r="D29" i="51"/>
  <c r="C29" i="51"/>
  <c r="H28" i="51"/>
  <c r="G28" i="51"/>
  <c r="D28" i="51"/>
  <c r="C28" i="51"/>
  <c r="J5" i="51"/>
  <c r="I5" i="51"/>
  <c r="H5" i="51"/>
  <c r="G5" i="51"/>
  <c r="F5" i="51"/>
  <c r="E5" i="51"/>
  <c r="B2" i="51"/>
  <c r="J5" i="28"/>
  <c r="I5" i="28"/>
  <c r="H5" i="28"/>
  <c r="G5" i="28"/>
  <c r="F5" i="28"/>
  <c r="E5" i="28"/>
  <c r="D5" i="28"/>
  <c r="D5" i="51" s="1"/>
  <c r="D5" i="96" s="1"/>
  <c r="D5" i="130" s="1"/>
  <c r="D5" i="164" s="1"/>
  <c r="D5" i="209" s="1"/>
  <c r="D5" i="243" s="1"/>
  <c r="B2" i="28"/>
  <c r="B2" i="164"/>
  <c r="C1170" i="5"/>
  <c r="H1170" i="5" s="1"/>
  <c r="G27" i="243"/>
  <c r="E1170" i="5"/>
  <c r="D27" i="243" s="1"/>
  <c r="C27" i="243" s="1"/>
  <c r="D1170" i="5"/>
  <c r="C1169" i="5"/>
  <c r="H1169" i="5"/>
  <c r="G26" i="243" s="1"/>
  <c r="D1169" i="5"/>
  <c r="C1168" i="5"/>
  <c r="I1168" i="5"/>
  <c r="H25" i="243"/>
  <c r="H1168" i="5"/>
  <c r="G25" i="243" s="1"/>
  <c r="E1168" i="5"/>
  <c r="D25" i="243"/>
  <c r="C25" i="243" s="1"/>
  <c r="D1168" i="5"/>
  <c r="C1167" i="5"/>
  <c r="I1167" i="5"/>
  <c r="H24" i="243" s="1"/>
  <c r="H1167" i="5"/>
  <c r="G24" i="243" s="1"/>
  <c r="E1167" i="5"/>
  <c r="D24" i="243" s="1"/>
  <c r="C24" i="243" s="1"/>
  <c r="D1167" i="5"/>
  <c r="C1166" i="5"/>
  <c r="H1166" i="5" s="1"/>
  <c r="G23" i="243" s="1"/>
  <c r="I1166" i="5"/>
  <c r="H23" i="243" s="1"/>
  <c r="E1166" i="5"/>
  <c r="D23" i="243" s="1"/>
  <c r="C23" i="243" s="1"/>
  <c r="C1165" i="5"/>
  <c r="I1165" i="5"/>
  <c r="H22" i="243" s="1"/>
  <c r="H1165" i="5"/>
  <c r="G22" i="243" s="1"/>
  <c r="E1165" i="5"/>
  <c r="D22" i="243" s="1"/>
  <c r="C22" i="243"/>
  <c r="D1165" i="5"/>
  <c r="C1164" i="5"/>
  <c r="H1164" i="5"/>
  <c r="G21" i="243"/>
  <c r="D1164" i="5"/>
  <c r="C1163" i="5"/>
  <c r="I1163" i="5"/>
  <c r="H20" i="243" s="1"/>
  <c r="H1163" i="5"/>
  <c r="G20" i="243" s="1"/>
  <c r="E1163" i="5"/>
  <c r="D20" i="243" s="1"/>
  <c r="C20" i="243" s="1"/>
  <c r="D1163" i="5"/>
  <c r="C1162" i="5"/>
  <c r="E1162" i="5"/>
  <c r="D19" i="243" s="1"/>
  <c r="C19" i="243" s="1"/>
  <c r="C1161" i="5"/>
  <c r="H1161" i="5" s="1"/>
  <c r="G18" i="243" s="1"/>
  <c r="I1161" i="5"/>
  <c r="H18" i="243" s="1"/>
  <c r="E1161" i="5"/>
  <c r="D18" i="243" s="1"/>
  <c r="C18" i="243"/>
  <c r="C1160" i="5"/>
  <c r="H1160" i="5"/>
  <c r="G17" i="243" s="1"/>
  <c r="D1160" i="5"/>
  <c r="C1159" i="5"/>
  <c r="I1159" i="5"/>
  <c r="H16" i="243" s="1"/>
  <c r="H1159" i="5"/>
  <c r="G16" i="243" s="1"/>
  <c r="E1159" i="5"/>
  <c r="D16" i="243" s="1"/>
  <c r="C16" i="243" s="1"/>
  <c r="D1159" i="5"/>
  <c r="C1158" i="5"/>
  <c r="H1158" i="5" s="1"/>
  <c r="G15" i="243" s="1"/>
  <c r="E1158" i="5"/>
  <c r="D15" i="243" s="1"/>
  <c r="C15" i="243" s="1"/>
  <c r="D1158" i="5"/>
  <c r="C1157" i="5"/>
  <c r="E1157" i="5" s="1"/>
  <c r="D14" i="243" s="1"/>
  <c r="C14" i="243" s="1"/>
  <c r="C1156" i="5"/>
  <c r="C1155" i="5"/>
  <c r="I1155" i="5"/>
  <c r="H12" i="243" s="1"/>
  <c r="H1155" i="5"/>
  <c r="G12" i="243" s="1"/>
  <c r="E1155" i="5"/>
  <c r="D12" i="243"/>
  <c r="C12" i="243" s="1"/>
  <c r="D1155" i="5"/>
  <c r="C1154" i="5"/>
  <c r="H1154" i="5" s="1"/>
  <c r="I1154" i="5"/>
  <c r="H11" i="243" s="1"/>
  <c r="G11" i="243"/>
  <c r="E1154" i="5"/>
  <c r="D11" i="243" s="1"/>
  <c r="C11" i="243" s="1"/>
  <c r="D1154" i="5"/>
  <c r="C1153" i="5"/>
  <c r="I1153" i="5" s="1"/>
  <c r="H10" i="243" s="1"/>
  <c r="H1153" i="5"/>
  <c r="G10" i="243" s="1"/>
  <c r="E1153" i="5"/>
  <c r="D10" i="243" s="1"/>
  <c r="C10" i="243" s="1"/>
  <c r="D1153" i="5"/>
  <c r="C1152" i="5"/>
  <c r="C1151" i="5"/>
  <c r="I1151" i="5"/>
  <c r="H8" i="243" s="1"/>
  <c r="H1151" i="5"/>
  <c r="G8" i="243" s="1"/>
  <c r="E1151" i="5"/>
  <c r="D8" i="243" s="1"/>
  <c r="C8" i="243" s="1"/>
  <c r="D1151" i="5"/>
  <c r="C1150" i="5"/>
  <c r="C1149" i="5"/>
  <c r="I1149" i="5"/>
  <c r="H6" i="243" s="1"/>
  <c r="H1149" i="5"/>
  <c r="G6" i="243" s="1"/>
  <c r="E1149" i="5"/>
  <c r="D6" i="243" s="1"/>
  <c r="C6" i="243" s="1"/>
  <c r="D1149" i="5"/>
  <c r="C1148" i="5"/>
  <c r="I1148" i="5" s="1"/>
  <c r="E1148" i="5"/>
  <c r="D477" i="209" s="1"/>
  <c r="C477" i="209" s="1"/>
  <c r="D1148" i="5"/>
  <c r="C1147" i="5"/>
  <c r="I1147" i="5"/>
  <c r="E1147" i="5"/>
  <c r="D476" i="209" s="1"/>
  <c r="C476" i="209" s="1"/>
  <c r="C1146" i="5"/>
  <c r="I1146" i="5"/>
  <c r="D1146" i="5"/>
  <c r="C1145" i="5"/>
  <c r="I1145" i="5"/>
  <c r="H1145" i="5"/>
  <c r="E1145" i="5"/>
  <c r="D474" i="209" s="1"/>
  <c r="C474" i="209" s="1"/>
  <c r="D1145" i="5"/>
  <c r="C1144" i="5"/>
  <c r="H1144" i="5"/>
  <c r="D1144" i="5"/>
  <c r="C1143" i="5"/>
  <c r="C1142" i="5"/>
  <c r="E1142" i="5" s="1"/>
  <c r="H1142" i="5"/>
  <c r="D471" i="209"/>
  <c r="C471" i="209" s="1"/>
  <c r="C1141" i="5"/>
  <c r="I1141" i="5"/>
  <c r="H1141" i="5"/>
  <c r="E1141" i="5"/>
  <c r="D470" i="209" s="1"/>
  <c r="C470" i="209" s="1"/>
  <c r="D1141" i="5"/>
  <c r="C1140" i="5"/>
  <c r="I1140" i="5" s="1"/>
  <c r="E1140" i="5"/>
  <c r="D469" i="209" s="1"/>
  <c r="C469" i="209" s="1"/>
  <c r="D1140" i="5"/>
  <c r="C1139" i="5"/>
  <c r="I1139" i="5"/>
  <c r="E1139" i="5"/>
  <c r="D468" i="209" s="1"/>
  <c r="C468" i="209" s="1"/>
  <c r="C1138" i="5"/>
  <c r="C1137" i="5"/>
  <c r="I1137" i="5"/>
  <c r="H1137" i="5"/>
  <c r="E1137" i="5"/>
  <c r="D466" i="209" s="1"/>
  <c r="C466" i="209" s="1"/>
  <c r="D1137" i="5"/>
  <c r="C1136" i="5"/>
  <c r="H1136" i="5"/>
  <c r="D1136" i="5"/>
  <c r="C1135" i="5"/>
  <c r="C1134" i="5"/>
  <c r="E1134" i="5" s="1"/>
  <c r="D463" i="209" s="1"/>
  <c r="C463" i="209" s="1"/>
  <c r="H1134" i="5"/>
  <c r="C1133" i="5"/>
  <c r="I1133" i="5"/>
  <c r="H1133" i="5"/>
  <c r="E1133" i="5"/>
  <c r="D462" i="209" s="1"/>
  <c r="C462" i="209"/>
  <c r="D1133" i="5"/>
  <c r="C1132" i="5"/>
  <c r="E1132" i="5"/>
  <c r="D461" i="209"/>
  <c r="C461" i="209" s="1"/>
  <c r="D1132" i="5"/>
  <c r="C1131" i="5"/>
  <c r="I1131" i="5"/>
  <c r="E1131" i="5"/>
  <c r="D460" i="209" s="1"/>
  <c r="C460" i="209" s="1"/>
  <c r="C1130" i="5"/>
  <c r="E1130" i="5" s="1"/>
  <c r="D459" i="209" s="1"/>
  <c r="C459" i="209" s="1"/>
  <c r="I1130" i="5"/>
  <c r="H1130" i="5"/>
  <c r="D1130" i="5"/>
  <c r="C1129" i="5"/>
  <c r="I1129" i="5"/>
  <c r="H1129" i="5"/>
  <c r="E1129" i="5"/>
  <c r="D458" i="209" s="1"/>
  <c r="C458" i="209" s="1"/>
  <c r="D1129" i="5"/>
  <c r="C1128" i="5"/>
  <c r="D1128" i="5"/>
  <c r="C1127" i="5"/>
  <c r="C1126" i="5"/>
  <c r="C1125" i="5"/>
  <c r="I1125" i="5"/>
  <c r="H1125" i="5"/>
  <c r="E1125" i="5"/>
  <c r="D454" i="209" s="1"/>
  <c r="C454" i="209" s="1"/>
  <c r="D1125" i="5"/>
  <c r="C1124" i="5"/>
  <c r="E1124" i="5"/>
  <c r="D453" i="209" s="1"/>
  <c r="C453" i="209" s="1"/>
  <c r="C1123" i="5"/>
  <c r="I1123" i="5"/>
  <c r="E1123" i="5"/>
  <c r="D452" i="209" s="1"/>
  <c r="C452" i="209" s="1"/>
  <c r="C1122" i="5"/>
  <c r="E1122" i="5" s="1"/>
  <c r="D451" i="209" s="1"/>
  <c r="C451" i="209" s="1"/>
  <c r="I1122" i="5"/>
  <c r="H1122" i="5"/>
  <c r="D1122" i="5"/>
  <c r="C1121" i="5"/>
  <c r="I1121" i="5"/>
  <c r="H1121" i="5"/>
  <c r="E1121" i="5"/>
  <c r="D450" i="209" s="1"/>
  <c r="C450" i="209"/>
  <c r="D1121" i="5"/>
  <c r="C1120" i="5"/>
  <c r="I1120" i="5" s="1"/>
  <c r="H1120" i="5"/>
  <c r="E1120" i="5"/>
  <c r="D449" i="209" s="1"/>
  <c r="C449" i="209" s="1"/>
  <c r="D1120" i="5"/>
  <c r="C1119" i="5"/>
  <c r="I1119" i="5"/>
  <c r="E1119" i="5"/>
  <c r="D448" i="209" s="1"/>
  <c r="C448" i="209" s="1"/>
  <c r="C1118" i="5"/>
  <c r="E1118" i="5" s="1"/>
  <c r="D447" i="209" s="1"/>
  <c r="C447" i="209" s="1"/>
  <c r="I1118" i="5"/>
  <c r="H1118" i="5"/>
  <c r="D1118" i="5"/>
  <c r="C1117" i="5"/>
  <c r="I1117" i="5"/>
  <c r="H1117" i="5"/>
  <c r="E1117" i="5"/>
  <c r="D446" i="209" s="1"/>
  <c r="C446" i="209" s="1"/>
  <c r="D1117" i="5"/>
  <c r="C1116" i="5"/>
  <c r="I1116" i="5" s="1"/>
  <c r="H1116" i="5"/>
  <c r="E1116" i="5"/>
  <c r="D445" i="209" s="1"/>
  <c r="C445" i="209" s="1"/>
  <c r="D1116" i="5"/>
  <c r="C1115" i="5"/>
  <c r="I1115" i="5" s="1"/>
  <c r="C1114" i="5"/>
  <c r="C1113" i="5"/>
  <c r="I1113" i="5"/>
  <c r="H1113" i="5"/>
  <c r="E1113" i="5"/>
  <c r="D442" i="209" s="1"/>
  <c r="C442" i="209" s="1"/>
  <c r="D1113" i="5"/>
  <c r="C1112" i="5"/>
  <c r="D1112" i="5"/>
  <c r="C1111" i="5"/>
  <c r="I1111" i="5"/>
  <c r="E1111" i="5"/>
  <c r="D440" i="209"/>
  <c r="C440" i="209" s="1"/>
  <c r="C1110" i="5"/>
  <c r="D1110" i="5"/>
  <c r="C1109" i="5"/>
  <c r="I1109" i="5"/>
  <c r="H1109" i="5"/>
  <c r="E1109" i="5"/>
  <c r="D438" i="209" s="1"/>
  <c r="C438" i="209" s="1"/>
  <c r="D1109" i="5"/>
  <c r="C1108" i="5"/>
  <c r="I1108" i="5" s="1"/>
  <c r="H1108" i="5"/>
  <c r="C1107" i="5"/>
  <c r="I1107" i="5"/>
  <c r="C1106" i="5"/>
  <c r="H1106" i="5"/>
  <c r="C1105" i="5"/>
  <c r="I1105" i="5"/>
  <c r="H1105" i="5"/>
  <c r="E1105" i="5"/>
  <c r="D434" i="209" s="1"/>
  <c r="C434" i="209"/>
  <c r="D1105" i="5"/>
  <c r="C1104" i="5"/>
  <c r="E1104" i="5" s="1"/>
  <c r="D433" i="209" s="1"/>
  <c r="C433" i="209" s="1"/>
  <c r="D1104" i="5"/>
  <c r="C1103" i="5"/>
  <c r="I1103" i="5"/>
  <c r="E1103" i="5"/>
  <c r="D432" i="209" s="1"/>
  <c r="C432" i="209" s="1"/>
  <c r="C1102" i="5"/>
  <c r="E1102" i="5" s="1"/>
  <c r="D431" i="209" s="1"/>
  <c r="C431" i="209" s="1"/>
  <c r="I1102" i="5"/>
  <c r="H1102" i="5"/>
  <c r="D1102" i="5"/>
  <c r="C1101" i="5"/>
  <c r="I1101" i="5"/>
  <c r="H1101" i="5"/>
  <c r="E1101" i="5"/>
  <c r="D430" i="209" s="1"/>
  <c r="C430" i="209" s="1"/>
  <c r="D1101" i="5"/>
  <c r="C1100" i="5"/>
  <c r="C1099" i="5"/>
  <c r="C1098" i="5"/>
  <c r="C1097" i="5"/>
  <c r="I1097" i="5"/>
  <c r="H1097" i="5"/>
  <c r="E1097" i="5"/>
  <c r="D426" i="209" s="1"/>
  <c r="C426" i="209" s="1"/>
  <c r="D1097" i="5"/>
  <c r="C1096" i="5"/>
  <c r="E1096" i="5"/>
  <c r="D425" i="209" s="1"/>
  <c r="C425" i="209" s="1"/>
  <c r="D1096" i="5"/>
  <c r="C1095" i="5"/>
  <c r="I1095" i="5"/>
  <c r="H1095" i="5"/>
  <c r="E1095" i="5"/>
  <c r="D424" i="209" s="1"/>
  <c r="C424" i="209" s="1"/>
  <c r="D1095" i="5"/>
  <c r="C1094" i="5"/>
  <c r="C1093" i="5"/>
  <c r="I1093" i="5" s="1"/>
  <c r="C1092" i="5"/>
  <c r="E1092" i="5" s="1"/>
  <c r="D421" i="209" s="1"/>
  <c r="C421" i="209" s="1"/>
  <c r="I1092" i="5"/>
  <c r="H1092" i="5"/>
  <c r="D1092" i="5"/>
  <c r="C1091" i="5"/>
  <c r="I1091" i="5"/>
  <c r="H1091" i="5"/>
  <c r="E1091" i="5"/>
  <c r="D420" i="209" s="1"/>
  <c r="C420" i="209" s="1"/>
  <c r="D1091" i="5"/>
  <c r="C1090" i="5"/>
  <c r="I1090" i="5" s="1"/>
  <c r="H1090" i="5"/>
  <c r="E1090" i="5"/>
  <c r="D419" i="209" s="1"/>
  <c r="C419" i="209" s="1"/>
  <c r="D1090" i="5"/>
  <c r="C1089" i="5"/>
  <c r="I1089" i="5"/>
  <c r="E1089" i="5"/>
  <c r="D418" i="209" s="1"/>
  <c r="C418" i="209" s="1"/>
  <c r="C1088" i="5"/>
  <c r="C1087" i="5"/>
  <c r="I1087" i="5"/>
  <c r="H1087" i="5"/>
  <c r="E1087" i="5"/>
  <c r="D416" i="209" s="1"/>
  <c r="C416" i="209" s="1"/>
  <c r="D1087" i="5"/>
  <c r="C1086" i="5"/>
  <c r="H1086" i="5" s="1"/>
  <c r="D1086" i="5"/>
  <c r="C1085" i="5"/>
  <c r="C1084" i="5"/>
  <c r="E1084" i="5" s="1"/>
  <c r="I1084" i="5"/>
  <c r="H1084" i="5"/>
  <c r="D413" i="209"/>
  <c r="C413" i="209" s="1"/>
  <c r="D1084" i="5"/>
  <c r="C1083" i="5"/>
  <c r="I1083" i="5"/>
  <c r="H1083" i="5"/>
  <c r="E1083" i="5"/>
  <c r="D412" i="209" s="1"/>
  <c r="C412" i="209"/>
  <c r="D1083" i="5"/>
  <c r="C1082" i="5"/>
  <c r="I1082" i="5" s="1"/>
  <c r="H1082" i="5"/>
  <c r="E1082" i="5"/>
  <c r="D411" i="209" s="1"/>
  <c r="C411" i="209" s="1"/>
  <c r="D1082" i="5"/>
  <c r="C1081" i="5"/>
  <c r="I1081" i="5"/>
  <c r="E1081" i="5"/>
  <c r="D410" i="209" s="1"/>
  <c r="C410" i="209" s="1"/>
  <c r="C1080" i="5"/>
  <c r="I1080" i="5"/>
  <c r="D1080" i="5"/>
  <c r="C1079" i="5"/>
  <c r="I1079" i="5"/>
  <c r="H1079" i="5"/>
  <c r="E1079" i="5"/>
  <c r="D408" i="209" s="1"/>
  <c r="C408" i="209" s="1"/>
  <c r="D1079" i="5"/>
  <c r="C1078" i="5"/>
  <c r="H1078" i="5"/>
  <c r="C1077" i="5"/>
  <c r="C1076" i="5"/>
  <c r="E1076" i="5" s="1"/>
  <c r="D405" i="209" s="1"/>
  <c r="C405" i="209" s="1"/>
  <c r="I1076" i="5"/>
  <c r="H1076" i="5"/>
  <c r="D1076" i="5"/>
  <c r="C1075" i="5"/>
  <c r="I1075" i="5"/>
  <c r="H1075" i="5"/>
  <c r="E1075" i="5"/>
  <c r="D404" i="209" s="1"/>
  <c r="C404" i="209" s="1"/>
  <c r="D1075" i="5"/>
  <c r="C1074" i="5"/>
  <c r="I1074" i="5" s="1"/>
  <c r="H1074" i="5"/>
  <c r="E1074" i="5"/>
  <c r="D403" i="209"/>
  <c r="C403" i="209" s="1"/>
  <c r="D1074" i="5"/>
  <c r="C1073" i="5"/>
  <c r="I1073" i="5"/>
  <c r="E1073" i="5"/>
  <c r="D402" i="209" s="1"/>
  <c r="C402" i="209" s="1"/>
  <c r="C1072" i="5"/>
  <c r="C1071" i="5"/>
  <c r="I1071" i="5"/>
  <c r="H1071" i="5"/>
  <c r="E1071" i="5"/>
  <c r="D400" i="209" s="1"/>
  <c r="C400" i="209" s="1"/>
  <c r="D1071" i="5"/>
  <c r="C1070" i="5"/>
  <c r="H1070" i="5" s="1"/>
  <c r="D1070" i="5"/>
  <c r="C1069" i="5"/>
  <c r="E1069" i="5" s="1"/>
  <c r="D398" i="209" s="1"/>
  <c r="C398" i="209" s="1"/>
  <c r="C1068" i="5"/>
  <c r="E1068" i="5" s="1"/>
  <c r="D397" i="209" s="1"/>
  <c r="C397" i="209" s="1"/>
  <c r="I1068" i="5"/>
  <c r="H1068" i="5"/>
  <c r="D1068" i="5"/>
  <c r="C1067" i="5"/>
  <c r="I1067" i="5"/>
  <c r="H1067" i="5"/>
  <c r="E1067" i="5"/>
  <c r="D396" i="209" s="1"/>
  <c r="C396" i="209" s="1"/>
  <c r="D1067" i="5"/>
  <c r="C1066" i="5"/>
  <c r="I1066" i="5" s="1"/>
  <c r="H1066" i="5"/>
  <c r="E1066" i="5"/>
  <c r="D395" i="209" s="1"/>
  <c r="C395" i="209" s="1"/>
  <c r="D1066" i="5"/>
  <c r="C1065" i="5"/>
  <c r="I1065" i="5" s="1"/>
  <c r="E1065" i="5"/>
  <c r="D394" i="209" s="1"/>
  <c r="C394" i="209" s="1"/>
  <c r="C1064" i="5"/>
  <c r="I1064" i="5" s="1"/>
  <c r="D1064" i="5"/>
  <c r="C1063" i="5"/>
  <c r="I1063" i="5"/>
  <c r="H1063" i="5"/>
  <c r="E1063" i="5"/>
  <c r="D392" i="209" s="1"/>
  <c r="C392" i="209" s="1"/>
  <c r="D1063" i="5"/>
  <c r="C1062" i="5"/>
  <c r="I1062" i="5"/>
  <c r="C1061" i="5"/>
  <c r="E1061" i="5" s="1"/>
  <c r="D390" i="209" s="1"/>
  <c r="C390" i="209" s="1"/>
  <c r="C1060" i="5"/>
  <c r="I1060" i="5"/>
  <c r="H1060" i="5"/>
  <c r="E1060" i="5"/>
  <c r="D389" i="209" s="1"/>
  <c r="C389" i="209" s="1"/>
  <c r="D1060" i="5"/>
  <c r="C1059" i="5"/>
  <c r="I1059" i="5" s="1"/>
  <c r="D1059" i="5"/>
  <c r="C1058" i="5"/>
  <c r="I1058" i="5" s="1"/>
  <c r="E1058" i="5"/>
  <c r="D387" i="209" s="1"/>
  <c r="C387" i="209" s="1"/>
  <c r="C1057" i="5"/>
  <c r="E1057" i="5" s="1"/>
  <c r="D386" i="209" s="1"/>
  <c r="C386" i="209" s="1"/>
  <c r="I1057" i="5"/>
  <c r="H1057" i="5"/>
  <c r="D1057" i="5"/>
  <c r="C1056" i="5"/>
  <c r="I1056" i="5"/>
  <c r="H1056" i="5"/>
  <c r="E1056" i="5"/>
  <c r="D385" i="209" s="1"/>
  <c r="C385" i="209" s="1"/>
  <c r="D1056" i="5"/>
  <c r="C1055" i="5"/>
  <c r="I1055" i="5" s="1"/>
  <c r="H1055" i="5"/>
  <c r="E1055" i="5"/>
  <c r="D384" i="209" s="1"/>
  <c r="C384" i="209" s="1"/>
  <c r="D1055" i="5"/>
  <c r="C1054" i="5"/>
  <c r="I1054" i="5"/>
  <c r="C1053" i="5"/>
  <c r="E1053" i="5" s="1"/>
  <c r="D382" i="209" s="1"/>
  <c r="C382" i="209" s="1"/>
  <c r="C1052" i="5"/>
  <c r="I1052" i="5"/>
  <c r="H1052" i="5"/>
  <c r="E1052" i="5"/>
  <c r="D381" i="209" s="1"/>
  <c r="C381" i="209" s="1"/>
  <c r="D1052" i="5"/>
  <c r="C1051" i="5"/>
  <c r="I1051" i="5" s="1"/>
  <c r="D1051" i="5"/>
  <c r="C1050" i="5"/>
  <c r="I1050" i="5" s="1"/>
  <c r="E1050" i="5"/>
  <c r="D379" i="209" s="1"/>
  <c r="C379" i="209" s="1"/>
  <c r="C1049" i="5"/>
  <c r="E1049" i="5" s="1"/>
  <c r="D378" i="209" s="1"/>
  <c r="C378" i="209" s="1"/>
  <c r="I1049" i="5"/>
  <c r="H1049" i="5"/>
  <c r="D1049" i="5"/>
  <c r="C1048" i="5"/>
  <c r="I1048" i="5"/>
  <c r="H1048" i="5"/>
  <c r="E1048" i="5"/>
  <c r="D377" i="209" s="1"/>
  <c r="C377" i="209" s="1"/>
  <c r="D1048" i="5"/>
  <c r="C1047" i="5"/>
  <c r="I1047" i="5" s="1"/>
  <c r="H1047" i="5"/>
  <c r="E1047" i="5"/>
  <c r="D376" i="209" s="1"/>
  <c r="C376" i="209" s="1"/>
  <c r="D1047" i="5"/>
  <c r="C1046" i="5"/>
  <c r="I1046" i="5"/>
  <c r="C1045" i="5"/>
  <c r="E1045" i="5" s="1"/>
  <c r="D374" i="209" s="1"/>
  <c r="C374" i="209" s="1"/>
  <c r="C1044" i="5"/>
  <c r="I1044" i="5"/>
  <c r="H1044" i="5"/>
  <c r="E1044" i="5"/>
  <c r="D373" i="209" s="1"/>
  <c r="C373" i="209" s="1"/>
  <c r="D1044" i="5"/>
  <c r="C1043" i="5"/>
  <c r="I1043" i="5" s="1"/>
  <c r="D1043" i="5"/>
  <c r="C1042" i="5"/>
  <c r="I1042" i="5" s="1"/>
  <c r="E1042" i="5"/>
  <c r="D371" i="209" s="1"/>
  <c r="C371" i="209" s="1"/>
  <c r="C1041" i="5"/>
  <c r="E1041" i="5" s="1"/>
  <c r="D370" i="209" s="1"/>
  <c r="C370" i="209" s="1"/>
  <c r="I1041" i="5"/>
  <c r="H1041" i="5"/>
  <c r="D1041" i="5"/>
  <c r="C1040" i="5"/>
  <c r="I1040" i="5"/>
  <c r="H1040" i="5"/>
  <c r="E1040" i="5"/>
  <c r="D369" i="209" s="1"/>
  <c r="C369" i="209" s="1"/>
  <c r="D1040" i="5"/>
  <c r="C1039" i="5"/>
  <c r="I1039" i="5" s="1"/>
  <c r="H1039" i="5"/>
  <c r="E1039" i="5"/>
  <c r="D368" i="209" s="1"/>
  <c r="C368" i="209" s="1"/>
  <c r="D1039" i="5"/>
  <c r="C1038" i="5"/>
  <c r="I1038" i="5" s="1"/>
  <c r="C1037" i="5"/>
  <c r="C1036" i="5"/>
  <c r="I1036" i="5"/>
  <c r="H1036" i="5"/>
  <c r="E1036" i="5"/>
  <c r="D365" i="209" s="1"/>
  <c r="C365" i="209" s="1"/>
  <c r="D1036" i="5"/>
  <c r="C1035" i="5"/>
  <c r="D1035" i="5" s="1"/>
  <c r="C1034" i="5"/>
  <c r="I1034" i="5" s="1"/>
  <c r="E1034" i="5"/>
  <c r="D363" i="209" s="1"/>
  <c r="C363" i="209" s="1"/>
  <c r="C1033" i="5"/>
  <c r="E1033" i="5" s="1"/>
  <c r="I1033" i="5"/>
  <c r="H1033" i="5"/>
  <c r="D362" i="209"/>
  <c r="C362" i="209" s="1"/>
  <c r="D1033" i="5"/>
  <c r="C1032" i="5"/>
  <c r="I1032" i="5"/>
  <c r="H1032" i="5"/>
  <c r="E1032" i="5"/>
  <c r="D361" i="209" s="1"/>
  <c r="C361" i="209"/>
  <c r="D1032" i="5"/>
  <c r="C1031" i="5"/>
  <c r="I1031" i="5" s="1"/>
  <c r="H1031" i="5"/>
  <c r="E1031" i="5"/>
  <c r="D360" i="209" s="1"/>
  <c r="C360" i="209" s="1"/>
  <c r="D1031" i="5"/>
  <c r="C1030" i="5"/>
  <c r="I1030" i="5" s="1"/>
  <c r="C1029" i="5"/>
  <c r="C1028" i="5"/>
  <c r="I1028" i="5"/>
  <c r="H1028" i="5"/>
  <c r="E1028" i="5"/>
  <c r="D357" i="209" s="1"/>
  <c r="C357" i="209" s="1"/>
  <c r="D1028" i="5"/>
  <c r="C1027" i="5"/>
  <c r="D1027" i="5" s="1"/>
  <c r="C1026" i="5"/>
  <c r="I1026" i="5" s="1"/>
  <c r="E1026" i="5"/>
  <c r="D355" i="209" s="1"/>
  <c r="C355" i="209" s="1"/>
  <c r="C1025" i="5"/>
  <c r="E1025" i="5" s="1"/>
  <c r="D354" i="209" s="1"/>
  <c r="C354" i="209" s="1"/>
  <c r="I1025" i="5"/>
  <c r="H1025" i="5"/>
  <c r="D1025" i="5"/>
  <c r="C1024" i="5"/>
  <c r="I1024" i="5"/>
  <c r="H1024" i="5"/>
  <c r="E1024" i="5"/>
  <c r="D353" i="209" s="1"/>
  <c r="C353" i="209" s="1"/>
  <c r="D1024" i="5"/>
  <c r="C1023" i="5"/>
  <c r="I1023" i="5" s="1"/>
  <c r="H1023" i="5"/>
  <c r="E1023" i="5"/>
  <c r="D352" i="209" s="1"/>
  <c r="C352" i="209" s="1"/>
  <c r="D1023" i="5"/>
  <c r="C1022" i="5"/>
  <c r="I1022" i="5" s="1"/>
  <c r="C1021" i="5"/>
  <c r="C1020" i="5"/>
  <c r="I1020" i="5"/>
  <c r="H1020" i="5"/>
  <c r="E1020" i="5"/>
  <c r="D349" i="209" s="1"/>
  <c r="C349" i="209" s="1"/>
  <c r="D1020" i="5"/>
  <c r="C1019" i="5"/>
  <c r="D1019" i="5" s="1"/>
  <c r="C1018" i="5"/>
  <c r="I1018" i="5" s="1"/>
  <c r="E1018" i="5"/>
  <c r="D347" i="209" s="1"/>
  <c r="C347" i="209" s="1"/>
  <c r="C1017" i="5"/>
  <c r="E1017" i="5" s="1"/>
  <c r="I1017" i="5"/>
  <c r="H1017" i="5"/>
  <c r="D346" i="209"/>
  <c r="C346" i="209" s="1"/>
  <c r="D1017" i="5"/>
  <c r="C1016" i="5"/>
  <c r="I1016" i="5"/>
  <c r="H1016" i="5"/>
  <c r="E1016" i="5"/>
  <c r="D345" i="209" s="1"/>
  <c r="C345" i="209"/>
  <c r="D1016" i="5"/>
  <c r="C1015" i="5"/>
  <c r="I1015" i="5" s="1"/>
  <c r="H1015" i="5"/>
  <c r="E1015" i="5"/>
  <c r="D344" i="209" s="1"/>
  <c r="C344" i="209" s="1"/>
  <c r="D1015" i="5"/>
  <c r="C1014" i="5"/>
  <c r="I1014" i="5"/>
  <c r="C1013" i="5"/>
  <c r="C1012" i="5"/>
  <c r="I1012" i="5"/>
  <c r="H1012" i="5"/>
  <c r="E1012" i="5"/>
  <c r="D341" i="209" s="1"/>
  <c r="C341" i="209" s="1"/>
  <c r="D1012" i="5"/>
  <c r="C1011" i="5"/>
  <c r="D1011" i="5" s="1"/>
  <c r="C1010" i="5"/>
  <c r="I1010" i="5" s="1"/>
  <c r="E1010" i="5"/>
  <c r="D339" i="209" s="1"/>
  <c r="C339" i="209" s="1"/>
  <c r="C1009" i="5"/>
  <c r="E1009" i="5" s="1"/>
  <c r="I1009" i="5"/>
  <c r="H1009" i="5"/>
  <c r="D338" i="209"/>
  <c r="C338" i="209" s="1"/>
  <c r="D1009" i="5"/>
  <c r="C1008" i="5"/>
  <c r="I1008" i="5"/>
  <c r="H1008" i="5"/>
  <c r="E1008" i="5"/>
  <c r="D337" i="209" s="1"/>
  <c r="C337" i="209"/>
  <c r="D1008" i="5"/>
  <c r="C1007" i="5"/>
  <c r="I1007" i="5" s="1"/>
  <c r="H1007" i="5"/>
  <c r="E1007" i="5"/>
  <c r="D336" i="209" s="1"/>
  <c r="C336" i="209" s="1"/>
  <c r="D1007" i="5"/>
  <c r="C1006" i="5"/>
  <c r="I1006" i="5"/>
  <c r="C1005" i="5"/>
  <c r="C1004" i="5"/>
  <c r="I1004" i="5"/>
  <c r="H1004" i="5"/>
  <c r="E1004" i="5"/>
  <c r="D333" i="209" s="1"/>
  <c r="C333" i="209" s="1"/>
  <c r="D1004" i="5"/>
  <c r="C1003" i="5"/>
  <c r="D1003" i="5" s="1"/>
  <c r="C1002" i="5"/>
  <c r="I1002" i="5" s="1"/>
  <c r="E1002" i="5"/>
  <c r="D331" i="209" s="1"/>
  <c r="C331" i="209" s="1"/>
  <c r="C1001" i="5"/>
  <c r="E1001" i="5" s="1"/>
  <c r="I1001" i="5"/>
  <c r="H1001" i="5"/>
  <c r="D330" i="209"/>
  <c r="C330" i="209" s="1"/>
  <c r="D1001" i="5"/>
  <c r="C1000" i="5"/>
  <c r="I1000" i="5"/>
  <c r="H1000" i="5"/>
  <c r="E1000" i="5"/>
  <c r="D329" i="209" s="1"/>
  <c r="C329" i="209"/>
  <c r="D1000" i="5"/>
  <c r="C999" i="5"/>
  <c r="I999" i="5" s="1"/>
  <c r="H999" i="5"/>
  <c r="E999" i="5"/>
  <c r="D328" i="209" s="1"/>
  <c r="C328" i="209" s="1"/>
  <c r="D999" i="5"/>
  <c r="C998" i="5"/>
  <c r="I998" i="5"/>
  <c r="C997" i="5"/>
  <c r="C996" i="5"/>
  <c r="I996" i="5"/>
  <c r="H477" i="209" s="1"/>
  <c r="H996" i="5"/>
  <c r="G477" i="209" s="1"/>
  <c r="E996" i="5"/>
  <c r="D325" i="209" s="1"/>
  <c r="C325" i="209" s="1"/>
  <c r="D996" i="5"/>
  <c r="C995" i="5"/>
  <c r="H995" i="5" s="1"/>
  <c r="I995" i="5"/>
  <c r="H476" i="209" s="1"/>
  <c r="G476" i="209"/>
  <c r="E995" i="5"/>
  <c r="D324" i="209" s="1"/>
  <c r="C324" i="209" s="1"/>
  <c r="D995" i="5"/>
  <c r="C994" i="5"/>
  <c r="I994" i="5" s="1"/>
  <c r="H475" i="209" s="1"/>
  <c r="H994" i="5"/>
  <c r="G475" i="209" s="1"/>
  <c r="E994" i="5"/>
  <c r="D323" i="209" s="1"/>
  <c r="C323" i="209" s="1"/>
  <c r="D994" i="5"/>
  <c r="C993" i="5"/>
  <c r="C992" i="5"/>
  <c r="I992" i="5"/>
  <c r="H473" i="209" s="1"/>
  <c r="H992" i="5"/>
  <c r="G473" i="209" s="1"/>
  <c r="E992" i="5"/>
  <c r="D321" i="209"/>
  <c r="C321" i="209" s="1"/>
  <c r="D992" i="5"/>
  <c r="C991" i="5"/>
  <c r="I991" i="5" s="1"/>
  <c r="H472" i="209" s="1"/>
  <c r="C990" i="5"/>
  <c r="I990" i="5"/>
  <c r="H471" i="209" s="1"/>
  <c r="H990" i="5"/>
  <c r="G471" i="209" s="1"/>
  <c r="E990" i="5"/>
  <c r="D319" i="209" s="1"/>
  <c r="C319" i="209" s="1"/>
  <c r="D990" i="5"/>
  <c r="C989" i="5"/>
  <c r="H989" i="5"/>
  <c r="G470" i="209" s="1"/>
  <c r="D989" i="5"/>
  <c r="C988" i="5"/>
  <c r="I988" i="5"/>
  <c r="H469" i="209" s="1"/>
  <c r="H988" i="5"/>
  <c r="G469" i="209" s="1"/>
  <c r="E988" i="5"/>
  <c r="D317" i="209" s="1"/>
  <c r="C317" i="209" s="1"/>
  <c r="D988" i="5"/>
  <c r="C987" i="5"/>
  <c r="C986" i="5"/>
  <c r="I986" i="5"/>
  <c r="H467" i="209" s="1"/>
  <c r="E986" i="5"/>
  <c r="D315" i="209" s="1"/>
  <c r="C315" i="209" s="1"/>
  <c r="C985" i="5"/>
  <c r="H985" i="5"/>
  <c r="G466" i="209" s="1"/>
  <c r="D985" i="5"/>
  <c r="C984" i="5"/>
  <c r="I984" i="5"/>
  <c r="H465" i="209"/>
  <c r="H984" i="5"/>
  <c r="G465" i="209" s="1"/>
  <c r="E984" i="5"/>
  <c r="D313" i="209" s="1"/>
  <c r="C313" i="209" s="1"/>
  <c r="D984" i="5"/>
  <c r="C983" i="5"/>
  <c r="H983" i="5" s="1"/>
  <c r="G464" i="209" s="1"/>
  <c r="E983" i="5"/>
  <c r="D312" i="209" s="1"/>
  <c r="C312" i="209" s="1"/>
  <c r="D983" i="5"/>
  <c r="C982" i="5"/>
  <c r="C981" i="5"/>
  <c r="C980" i="5"/>
  <c r="I980" i="5"/>
  <c r="H461" i="209" s="1"/>
  <c r="H980" i="5"/>
  <c r="G461" i="209" s="1"/>
  <c r="E980" i="5"/>
  <c r="D309" i="209"/>
  <c r="C309" i="209" s="1"/>
  <c r="D980" i="5"/>
  <c r="C979" i="5"/>
  <c r="H979" i="5" s="1"/>
  <c r="I979" i="5"/>
  <c r="H460" i="209" s="1"/>
  <c r="G460" i="209"/>
  <c r="E979" i="5"/>
  <c r="D308" i="209"/>
  <c r="C308" i="209" s="1"/>
  <c r="D979" i="5"/>
  <c r="C978" i="5"/>
  <c r="I978" i="5" s="1"/>
  <c r="H459" i="209" s="1"/>
  <c r="H978" i="5"/>
  <c r="G459" i="209"/>
  <c r="E978" i="5"/>
  <c r="D307" i="209" s="1"/>
  <c r="C307" i="209" s="1"/>
  <c r="D978" i="5"/>
  <c r="C977" i="5"/>
  <c r="I977" i="5" s="1"/>
  <c r="H458" i="209" s="1"/>
  <c r="H977" i="5"/>
  <c r="G458" i="209" s="1"/>
  <c r="D977" i="5"/>
  <c r="C976" i="5"/>
  <c r="I976" i="5"/>
  <c r="H457" i="209"/>
  <c r="H976" i="5"/>
  <c r="G457" i="209" s="1"/>
  <c r="E976" i="5"/>
  <c r="D305" i="209" s="1"/>
  <c r="C305" i="209" s="1"/>
  <c r="D976" i="5"/>
  <c r="C975" i="5"/>
  <c r="H975" i="5" s="1"/>
  <c r="G456" i="209" s="1"/>
  <c r="E975" i="5"/>
  <c r="D304" i="209" s="1"/>
  <c r="C304" i="209" s="1"/>
  <c r="D975" i="5"/>
  <c r="C974" i="5"/>
  <c r="H974" i="5"/>
  <c r="G455" i="209"/>
  <c r="D974" i="5"/>
  <c r="C973" i="5"/>
  <c r="I973" i="5" s="1"/>
  <c r="H454" i="209" s="1"/>
  <c r="H973" i="5"/>
  <c r="G454" i="209" s="1"/>
  <c r="D973" i="5"/>
  <c r="C972" i="5"/>
  <c r="I972" i="5"/>
  <c r="H453" i="209"/>
  <c r="H972" i="5"/>
  <c r="G453" i="209" s="1"/>
  <c r="E972" i="5"/>
  <c r="D301" i="209" s="1"/>
  <c r="C301" i="209" s="1"/>
  <c r="D972" i="5"/>
  <c r="C971" i="5"/>
  <c r="C970" i="5"/>
  <c r="H970" i="5" s="1"/>
  <c r="G451" i="209" s="1"/>
  <c r="D970" i="5"/>
  <c r="C969" i="5"/>
  <c r="I969" i="5" s="1"/>
  <c r="H450" i="209"/>
  <c r="H969" i="5"/>
  <c r="G450" i="209" s="1"/>
  <c r="D969" i="5"/>
  <c r="C968" i="5"/>
  <c r="I968" i="5"/>
  <c r="H449" i="209" s="1"/>
  <c r="H968" i="5"/>
  <c r="G449" i="209" s="1"/>
  <c r="E968" i="5"/>
  <c r="D297" i="209" s="1"/>
  <c r="C297" i="209" s="1"/>
  <c r="D968" i="5"/>
  <c r="C967" i="5"/>
  <c r="H967" i="5" s="1"/>
  <c r="G448" i="209" s="1"/>
  <c r="I967" i="5"/>
  <c r="H448" i="209" s="1"/>
  <c r="D967" i="5"/>
  <c r="C966" i="5"/>
  <c r="D966" i="5"/>
  <c r="C965" i="5"/>
  <c r="I965" i="5" s="1"/>
  <c r="H446" i="209" s="1"/>
  <c r="H965" i="5"/>
  <c r="G446" i="209" s="1"/>
  <c r="D965" i="5"/>
  <c r="C964" i="5"/>
  <c r="I964" i="5"/>
  <c r="H445" i="209" s="1"/>
  <c r="H964" i="5"/>
  <c r="G445" i="209" s="1"/>
  <c r="E964" i="5"/>
  <c r="D293" i="209" s="1"/>
  <c r="C293" i="209" s="1"/>
  <c r="D964" i="5"/>
  <c r="C963" i="5"/>
  <c r="H963" i="5" s="1"/>
  <c r="G444" i="209" s="1"/>
  <c r="I963" i="5"/>
  <c r="H444" i="209" s="1"/>
  <c r="E963" i="5"/>
  <c r="D292" i="209" s="1"/>
  <c r="C292" i="209" s="1"/>
  <c r="D963" i="5"/>
  <c r="C962" i="5"/>
  <c r="H962" i="5"/>
  <c r="G443" i="209" s="1"/>
  <c r="D962" i="5"/>
  <c r="C961" i="5"/>
  <c r="I961" i="5" s="1"/>
  <c r="H442" i="209" s="1"/>
  <c r="H961" i="5"/>
  <c r="G442" i="209" s="1"/>
  <c r="D961" i="5"/>
  <c r="C960" i="5"/>
  <c r="I960" i="5"/>
  <c r="H441" i="209"/>
  <c r="H960" i="5"/>
  <c r="G441" i="209" s="1"/>
  <c r="E960" i="5"/>
  <c r="D289" i="209" s="1"/>
  <c r="C289" i="209" s="1"/>
  <c r="D960" i="5"/>
  <c r="C959" i="5"/>
  <c r="H959" i="5" s="1"/>
  <c r="G440" i="209" s="1"/>
  <c r="E959" i="5"/>
  <c r="D288" i="209" s="1"/>
  <c r="C288" i="209" s="1"/>
  <c r="D959" i="5"/>
  <c r="C958" i="5"/>
  <c r="H958" i="5"/>
  <c r="G439" i="209"/>
  <c r="D958" i="5"/>
  <c r="C957" i="5"/>
  <c r="I957" i="5" s="1"/>
  <c r="H438" i="209" s="1"/>
  <c r="H957" i="5"/>
  <c r="G438" i="209" s="1"/>
  <c r="D957" i="5"/>
  <c r="C956" i="5"/>
  <c r="I956" i="5"/>
  <c r="H437" i="209"/>
  <c r="H956" i="5"/>
  <c r="G437" i="209" s="1"/>
  <c r="E956" i="5"/>
  <c r="D285" i="209" s="1"/>
  <c r="C285" i="209" s="1"/>
  <c r="D956" i="5"/>
  <c r="C955" i="5"/>
  <c r="D955" i="5" s="1"/>
  <c r="C954" i="5"/>
  <c r="H954" i="5" s="1"/>
  <c r="G435" i="209" s="1"/>
  <c r="D954" i="5"/>
  <c r="C953" i="5"/>
  <c r="I953" i="5" s="1"/>
  <c r="H434" i="209"/>
  <c r="H953" i="5"/>
  <c r="G434" i="209" s="1"/>
  <c r="D953" i="5"/>
  <c r="C952" i="5"/>
  <c r="I952" i="5"/>
  <c r="H433" i="209" s="1"/>
  <c r="H952" i="5"/>
  <c r="G433" i="209" s="1"/>
  <c r="E952" i="5"/>
  <c r="D281" i="209" s="1"/>
  <c r="C281" i="209" s="1"/>
  <c r="D952" i="5"/>
  <c r="C951" i="5"/>
  <c r="H951" i="5" s="1"/>
  <c r="I951" i="5"/>
  <c r="H432" i="209" s="1"/>
  <c r="G432" i="209"/>
  <c r="D951" i="5"/>
  <c r="C950" i="5"/>
  <c r="C949" i="5"/>
  <c r="I949" i="5" s="1"/>
  <c r="H430" i="209" s="1"/>
  <c r="H949" i="5"/>
  <c r="G430" i="209" s="1"/>
  <c r="D949" i="5"/>
  <c r="C948" i="5"/>
  <c r="I948" i="5"/>
  <c r="H429" i="209" s="1"/>
  <c r="H948" i="5"/>
  <c r="G429" i="209" s="1"/>
  <c r="E948" i="5"/>
  <c r="D277" i="209"/>
  <c r="C277" i="209" s="1"/>
  <c r="D948" i="5"/>
  <c r="C947" i="5"/>
  <c r="H947" i="5" s="1"/>
  <c r="G428" i="209" s="1"/>
  <c r="I947" i="5"/>
  <c r="H428" i="209" s="1"/>
  <c r="E947" i="5"/>
  <c r="D276" i="209" s="1"/>
  <c r="C276" i="209" s="1"/>
  <c r="D947" i="5"/>
  <c r="C946" i="5"/>
  <c r="I946" i="5"/>
  <c r="H427" i="209" s="1"/>
  <c r="H946" i="5"/>
  <c r="G427" i="209" s="1"/>
  <c r="E946" i="5"/>
  <c r="D275" i="209" s="1"/>
  <c r="C275" i="209" s="1"/>
  <c r="D946" i="5"/>
  <c r="C945" i="5"/>
  <c r="H945" i="5" s="1"/>
  <c r="G426" i="209"/>
  <c r="C944" i="5"/>
  <c r="I944" i="5"/>
  <c r="H425" i="209" s="1"/>
  <c r="H944" i="5"/>
  <c r="G425" i="209" s="1"/>
  <c r="E944" i="5"/>
  <c r="D273" i="209" s="1"/>
  <c r="C273" i="209" s="1"/>
  <c r="D944" i="5"/>
  <c r="C943" i="5"/>
  <c r="E943" i="5" s="1"/>
  <c r="D272" i="209" s="1"/>
  <c r="C272" i="209" s="1"/>
  <c r="C942" i="5"/>
  <c r="I942" i="5"/>
  <c r="H423" i="209" s="1"/>
  <c r="H942" i="5"/>
  <c r="G423" i="209" s="1"/>
  <c r="E942" i="5"/>
  <c r="D271" i="209" s="1"/>
  <c r="C271" i="209" s="1"/>
  <c r="D942" i="5"/>
  <c r="C941" i="5"/>
  <c r="H941" i="5"/>
  <c r="G422" i="209" s="1"/>
  <c r="D941" i="5"/>
  <c r="C940" i="5"/>
  <c r="I940" i="5"/>
  <c r="H421" i="209"/>
  <c r="H940" i="5"/>
  <c r="G421" i="209" s="1"/>
  <c r="E940" i="5"/>
  <c r="D269" i="209" s="1"/>
  <c r="C269" i="209" s="1"/>
  <c r="D940" i="5"/>
  <c r="C939" i="5"/>
  <c r="H939" i="5" s="1"/>
  <c r="G420" i="209" s="1"/>
  <c r="E939" i="5"/>
  <c r="D268" i="209" s="1"/>
  <c r="C268" i="209" s="1"/>
  <c r="C938" i="5"/>
  <c r="E938" i="5" s="1"/>
  <c r="D267" i="209" s="1"/>
  <c r="C267" i="209" s="1"/>
  <c r="C937" i="5"/>
  <c r="H937" i="5"/>
  <c r="G418" i="209" s="1"/>
  <c r="D937" i="5"/>
  <c r="C936" i="5"/>
  <c r="I936" i="5"/>
  <c r="H417" i="209" s="1"/>
  <c r="H936" i="5"/>
  <c r="G417" i="209" s="1"/>
  <c r="E936" i="5"/>
  <c r="D265" i="209"/>
  <c r="C265" i="209" s="1"/>
  <c r="D936" i="5"/>
  <c r="C935" i="5"/>
  <c r="H935" i="5" s="1"/>
  <c r="I935" i="5"/>
  <c r="H416" i="209" s="1"/>
  <c r="G416" i="209"/>
  <c r="E935" i="5"/>
  <c r="D264" i="209"/>
  <c r="C264" i="209" s="1"/>
  <c r="D935" i="5"/>
  <c r="C934" i="5"/>
  <c r="I934" i="5" s="1"/>
  <c r="H415" i="209" s="1"/>
  <c r="E934" i="5"/>
  <c r="D263" i="209" s="1"/>
  <c r="C263" i="209" s="1"/>
  <c r="C933" i="5"/>
  <c r="C932" i="5"/>
  <c r="I932" i="5"/>
  <c r="H413" i="209" s="1"/>
  <c r="H932" i="5"/>
  <c r="G413" i="209" s="1"/>
  <c r="E932" i="5"/>
  <c r="D261" i="209" s="1"/>
  <c r="C261" i="209" s="1"/>
  <c r="D932" i="5"/>
  <c r="C931" i="5"/>
  <c r="H931" i="5" s="1"/>
  <c r="G412" i="209" s="1"/>
  <c r="I931" i="5"/>
  <c r="H412" i="209" s="1"/>
  <c r="E931" i="5"/>
  <c r="D260" i="209"/>
  <c r="C260" i="209" s="1"/>
  <c r="D931" i="5"/>
  <c r="C930" i="5"/>
  <c r="I930" i="5"/>
  <c r="H411" i="209" s="1"/>
  <c r="H930" i="5"/>
  <c r="G411" i="209" s="1"/>
  <c r="E930" i="5"/>
  <c r="D259" i="209" s="1"/>
  <c r="C259" i="209"/>
  <c r="D930" i="5"/>
  <c r="C929" i="5"/>
  <c r="H929" i="5" s="1"/>
  <c r="G410" i="209" s="1"/>
  <c r="C928" i="5"/>
  <c r="I928" i="5"/>
  <c r="H409" i="209" s="1"/>
  <c r="H928" i="5"/>
  <c r="G409" i="209" s="1"/>
  <c r="E928" i="5"/>
  <c r="D257" i="209" s="1"/>
  <c r="C257" i="209" s="1"/>
  <c r="D928" i="5"/>
  <c r="C927" i="5"/>
  <c r="E927" i="5" s="1"/>
  <c r="D256" i="209" s="1"/>
  <c r="C256" i="209" s="1"/>
  <c r="C926" i="5"/>
  <c r="I926" i="5"/>
  <c r="H407" i="209" s="1"/>
  <c r="H926" i="5"/>
  <c r="G407" i="209" s="1"/>
  <c r="E926" i="5"/>
  <c r="D255" i="209" s="1"/>
  <c r="C255" i="209" s="1"/>
  <c r="D926" i="5"/>
  <c r="C925" i="5"/>
  <c r="H925" i="5"/>
  <c r="G406" i="209" s="1"/>
  <c r="D925" i="5"/>
  <c r="C924" i="5"/>
  <c r="I924" i="5"/>
  <c r="H405" i="209"/>
  <c r="H924" i="5"/>
  <c r="G405" i="209" s="1"/>
  <c r="E924" i="5"/>
  <c r="D253" i="209" s="1"/>
  <c r="C253" i="209" s="1"/>
  <c r="D924" i="5"/>
  <c r="C923" i="5"/>
  <c r="H923" i="5" s="1"/>
  <c r="G404" i="209" s="1"/>
  <c r="E923" i="5"/>
  <c r="D252" i="209" s="1"/>
  <c r="C252" i="209" s="1"/>
  <c r="C922" i="5"/>
  <c r="E922" i="5" s="1"/>
  <c r="D251" i="209" s="1"/>
  <c r="C251" i="209" s="1"/>
  <c r="C921" i="5"/>
  <c r="H921" i="5"/>
  <c r="G402" i="209" s="1"/>
  <c r="D921" i="5"/>
  <c r="C920" i="5"/>
  <c r="I920" i="5"/>
  <c r="H401" i="209" s="1"/>
  <c r="H920" i="5"/>
  <c r="G401" i="209" s="1"/>
  <c r="E920" i="5"/>
  <c r="D249" i="209"/>
  <c r="C249" i="209" s="1"/>
  <c r="D920" i="5"/>
  <c r="C919" i="5"/>
  <c r="H919" i="5" s="1"/>
  <c r="I919" i="5"/>
  <c r="H400" i="209" s="1"/>
  <c r="G400" i="209"/>
  <c r="E919" i="5"/>
  <c r="D248" i="209"/>
  <c r="C248" i="209" s="1"/>
  <c r="D919" i="5"/>
  <c r="C918" i="5"/>
  <c r="I918" i="5" s="1"/>
  <c r="H399" i="209" s="1"/>
  <c r="E918" i="5"/>
  <c r="D247" i="209" s="1"/>
  <c r="C247" i="209" s="1"/>
  <c r="C917" i="5"/>
  <c r="C916" i="5"/>
  <c r="I916" i="5"/>
  <c r="H397" i="209" s="1"/>
  <c r="H916" i="5"/>
  <c r="G397" i="209" s="1"/>
  <c r="E916" i="5"/>
  <c r="D245" i="209" s="1"/>
  <c r="C245" i="209" s="1"/>
  <c r="D916" i="5"/>
  <c r="C915" i="5"/>
  <c r="H915" i="5" s="1"/>
  <c r="G396" i="209" s="1"/>
  <c r="I915" i="5"/>
  <c r="H396" i="209" s="1"/>
  <c r="E915" i="5"/>
  <c r="D244" i="209"/>
  <c r="C244" i="209" s="1"/>
  <c r="D915" i="5"/>
  <c r="C914" i="5"/>
  <c r="I914" i="5"/>
  <c r="H395" i="209" s="1"/>
  <c r="H914" i="5"/>
  <c r="G395" i="209" s="1"/>
  <c r="E914" i="5"/>
  <c r="D243" i="209" s="1"/>
  <c r="C243" i="209"/>
  <c r="D914" i="5"/>
  <c r="C913" i="5"/>
  <c r="H913" i="5" s="1"/>
  <c r="G394" i="209" s="1"/>
  <c r="C912" i="5"/>
  <c r="I912" i="5"/>
  <c r="H393" i="209" s="1"/>
  <c r="H912" i="5"/>
  <c r="G393" i="209" s="1"/>
  <c r="E912" i="5"/>
  <c r="D241" i="209" s="1"/>
  <c r="C241" i="209" s="1"/>
  <c r="D912" i="5"/>
  <c r="C911" i="5"/>
  <c r="C910" i="5"/>
  <c r="I910" i="5"/>
  <c r="H391" i="209" s="1"/>
  <c r="H910" i="5"/>
  <c r="G391" i="209" s="1"/>
  <c r="E910" i="5"/>
  <c r="D239" i="209" s="1"/>
  <c r="C239" i="209" s="1"/>
  <c r="D910" i="5"/>
  <c r="C909" i="5"/>
  <c r="H909" i="5"/>
  <c r="G390" i="209" s="1"/>
  <c r="D909" i="5"/>
  <c r="C908" i="5"/>
  <c r="I908" i="5"/>
  <c r="H389" i="209"/>
  <c r="H908" i="5"/>
  <c r="G389" i="209" s="1"/>
  <c r="E908" i="5"/>
  <c r="D237" i="209" s="1"/>
  <c r="C237" i="209" s="1"/>
  <c r="D908" i="5"/>
  <c r="C907" i="5"/>
  <c r="E907" i="5" s="1"/>
  <c r="D236" i="209" s="1"/>
  <c r="C236" i="209" s="1"/>
  <c r="C906" i="5"/>
  <c r="C905" i="5"/>
  <c r="H905" i="5"/>
  <c r="G386" i="209" s="1"/>
  <c r="D905" i="5"/>
  <c r="C904" i="5"/>
  <c r="I904" i="5"/>
  <c r="H385" i="209" s="1"/>
  <c r="H904" i="5"/>
  <c r="G385" i="209" s="1"/>
  <c r="E904" i="5"/>
  <c r="D233" i="209"/>
  <c r="C233" i="209" s="1"/>
  <c r="D904" i="5"/>
  <c r="C903" i="5"/>
  <c r="H903" i="5" s="1"/>
  <c r="I903" i="5"/>
  <c r="H384" i="209" s="1"/>
  <c r="G384" i="209"/>
  <c r="E903" i="5"/>
  <c r="D232" i="209"/>
  <c r="C232" i="209" s="1"/>
  <c r="D903" i="5"/>
  <c r="C902" i="5"/>
  <c r="C901" i="5"/>
  <c r="C900" i="5"/>
  <c r="I900" i="5"/>
  <c r="H381" i="209" s="1"/>
  <c r="H900" i="5"/>
  <c r="G381" i="209" s="1"/>
  <c r="E900" i="5"/>
  <c r="D229" i="209"/>
  <c r="C229" i="209" s="1"/>
  <c r="D900" i="5"/>
  <c r="C899" i="5"/>
  <c r="H899" i="5" s="1"/>
  <c r="G380" i="209" s="1"/>
  <c r="I899" i="5"/>
  <c r="H380" i="209" s="1"/>
  <c r="E899" i="5"/>
  <c r="D228" i="209" s="1"/>
  <c r="C228" i="209" s="1"/>
  <c r="D899" i="5"/>
  <c r="C898" i="5"/>
  <c r="I898" i="5"/>
  <c r="H379" i="209" s="1"/>
  <c r="H898" i="5"/>
  <c r="G379" i="209"/>
  <c r="E898" i="5"/>
  <c r="D227" i="209" s="1"/>
  <c r="C227" i="209"/>
  <c r="D898" i="5"/>
  <c r="C897" i="5"/>
  <c r="C896" i="5"/>
  <c r="I896" i="5"/>
  <c r="H377" i="209" s="1"/>
  <c r="H896" i="5"/>
  <c r="G377" i="209" s="1"/>
  <c r="E896" i="5"/>
  <c r="D225" i="209" s="1"/>
  <c r="C225" i="209" s="1"/>
  <c r="D896" i="5"/>
  <c r="C895" i="5"/>
  <c r="I895" i="5" s="1"/>
  <c r="H376" i="209" s="1"/>
  <c r="C894" i="5"/>
  <c r="I894" i="5"/>
  <c r="H375" i="209" s="1"/>
  <c r="H894" i="5"/>
  <c r="G375" i="209" s="1"/>
  <c r="E894" i="5"/>
  <c r="D223" i="209" s="1"/>
  <c r="C223" i="209" s="1"/>
  <c r="D894" i="5"/>
  <c r="C893" i="5"/>
  <c r="H893" i="5"/>
  <c r="G374" i="209" s="1"/>
  <c r="D893" i="5"/>
  <c r="C892" i="5"/>
  <c r="I892" i="5"/>
  <c r="H373" i="209"/>
  <c r="H892" i="5"/>
  <c r="G373" i="209" s="1"/>
  <c r="E892" i="5"/>
  <c r="D221" i="209" s="1"/>
  <c r="C221" i="209" s="1"/>
  <c r="D892" i="5"/>
  <c r="C891" i="5"/>
  <c r="E891" i="5" s="1"/>
  <c r="D220" i="209" s="1"/>
  <c r="C220" i="209" s="1"/>
  <c r="C890" i="5"/>
  <c r="C889" i="5"/>
  <c r="H889" i="5"/>
  <c r="G370" i="209" s="1"/>
  <c r="D889" i="5"/>
  <c r="C888" i="5"/>
  <c r="I888" i="5"/>
  <c r="H369" i="209" s="1"/>
  <c r="H888" i="5"/>
  <c r="G369" i="209" s="1"/>
  <c r="E888" i="5"/>
  <c r="D217" i="209"/>
  <c r="C217" i="209" s="1"/>
  <c r="D888" i="5"/>
  <c r="C887" i="5"/>
  <c r="H887" i="5" s="1"/>
  <c r="I887" i="5"/>
  <c r="H368" i="209" s="1"/>
  <c r="G368" i="209"/>
  <c r="E887" i="5"/>
  <c r="D216" i="209"/>
  <c r="C216" i="209" s="1"/>
  <c r="D887" i="5"/>
  <c r="C886" i="5"/>
  <c r="C885" i="5"/>
  <c r="C884" i="5"/>
  <c r="I884" i="5"/>
  <c r="H365" i="209" s="1"/>
  <c r="H884" i="5"/>
  <c r="G365" i="209" s="1"/>
  <c r="E884" i="5"/>
  <c r="D213" i="209"/>
  <c r="C213" i="209" s="1"/>
  <c r="D884" i="5"/>
  <c r="C883" i="5"/>
  <c r="H883" i="5" s="1"/>
  <c r="G364" i="209" s="1"/>
  <c r="I883" i="5"/>
  <c r="H364" i="209" s="1"/>
  <c r="E883" i="5"/>
  <c r="D212" i="209" s="1"/>
  <c r="C212" i="209" s="1"/>
  <c r="D883" i="5"/>
  <c r="C882" i="5"/>
  <c r="I882" i="5"/>
  <c r="H363" i="209" s="1"/>
  <c r="H882" i="5"/>
  <c r="G363" i="209"/>
  <c r="E882" i="5"/>
  <c r="D211" i="209" s="1"/>
  <c r="C211" i="209"/>
  <c r="D882" i="5"/>
  <c r="C881" i="5"/>
  <c r="C880" i="5"/>
  <c r="I880" i="5"/>
  <c r="H361" i="209" s="1"/>
  <c r="H880" i="5"/>
  <c r="G361" i="209" s="1"/>
  <c r="E880" i="5"/>
  <c r="D209" i="209" s="1"/>
  <c r="C209" i="209" s="1"/>
  <c r="D880" i="5"/>
  <c r="C879" i="5"/>
  <c r="I879" i="5" s="1"/>
  <c r="H360" i="209" s="1"/>
  <c r="C878" i="5"/>
  <c r="I878" i="5"/>
  <c r="H359" i="209" s="1"/>
  <c r="H878" i="5"/>
  <c r="G359" i="209" s="1"/>
  <c r="E878" i="5"/>
  <c r="D207" i="209" s="1"/>
  <c r="C207" i="209" s="1"/>
  <c r="D878" i="5"/>
  <c r="C877" i="5"/>
  <c r="H877" i="5"/>
  <c r="G358" i="209" s="1"/>
  <c r="D877" i="5"/>
  <c r="C876" i="5"/>
  <c r="I876" i="5"/>
  <c r="H357" i="209"/>
  <c r="H876" i="5"/>
  <c r="G357" i="209" s="1"/>
  <c r="E876" i="5"/>
  <c r="D205" i="209" s="1"/>
  <c r="C205" i="209" s="1"/>
  <c r="D876" i="5"/>
  <c r="C875" i="5"/>
  <c r="E875" i="5" s="1"/>
  <c r="D204" i="209" s="1"/>
  <c r="C204" i="209" s="1"/>
  <c r="C874" i="5"/>
  <c r="C873" i="5"/>
  <c r="H873" i="5"/>
  <c r="G354" i="209" s="1"/>
  <c r="D873" i="5"/>
  <c r="C872" i="5"/>
  <c r="I872" i="5"/>
  <c r="H353" i="209" s="1"/>
  <c r="H872" i="5"/>
  <c r="G353" i="209" s="1"/>
  <c r="E872" i="5"/>
  <c r="D201" i="209"/>
  <c r="C201" i="209" s="1"/>
  <c r="D872" i="5"/>
  <c r="C871" i="5"/>
  <c r="H871" i="5" s="1"/>
  <c r="I871" i="5"/>
  <c r="H352" i="209" s="1"/>
  <c r="G352" i="209"/>
  <c r="E871" i="5"/>
  <c r="D200" i="209"/>
  <c r="C200" i="209" s="1"/>
  <c r="D871" i="5"/>
  <c r="C870" i="5"/>
  <c r="C869" i="5"/>
  <c r="C868" i="5"/>
  <c r="I868" i="5"/>
  <c r="H349" i="209" s="1"/>
  <c r="H868" i="5"/>
  <c r="G349" i="209" s="1"/>
  <c r="E868" i="5"/>
  <c r="D197" i="209"/>
  <c r="C197" i="209" s="1"/>
  <c r="D868" i="5"/>
  <c r="C867" i="5"/>
  <c r="H867" i="5" s="1"/>
  <c r="G348" i="209" s="1"/>
  <c r="I867" i="5"/>
  <c r="H348" i="209" s="1"/>
  <c r="E867" i="5"/>
  <c r="D196" i="209" s="1"/>
  <c r="C196" i="209" s="1"/>
  <c r="D867" i="5"/>
  <c r="C866" i="5"/>
  <c r="I866" i="5"/>
  <c r="H347" i="209" s="1"/>
  <c r="H866" i="5"/>
  <c r="G347" i="209"/>
  <c r="E866" i="5"/>
  <c r="D195" i="209" s="1"/>
  <c r="C195" i="209"/>
  <c r="D866" i="5"/>
  <c r="C865" i="5"/>
  <c r="C864" i="5"/>
  <c r="I864" i="5"/>
  <c r="H345" i="209" s="1"/>
  <c r="H864" i="5"/>
  <c r="G345" i="209" s="1"/>
  <c r="E864" i="5"/>
  <c r="D193" i="209" s="1"/>
  <c r="C193" i="209" s="1"/>
  <c r="D864" i="5"/>
  <c r="C863" i="5"/>
  <c r="I863" i="5" s="1"/>
  <c r="H344" i="209" s="1"/>
  <c r="C862" i="5"/>
  <c r="I862" i="5"/>
  <c r="H343" i="209" s="1"/>
  <c r="H862" i="5"/>
  <c r="G343" i="209" s="1"/>
  <c r="E862" i="5"/>
  <c r="D191" i="209" s="1"/>
  <c r="C191" i="209" s="1"/>
  <c r="D862" i="5"/>
  <c r="C861" i="5"/>
  <c r="H861" i="5"/>
  <c r="G342" i="209" s="1"/>
  <c r="D861" i="5"/>
  <c r="C860" i="5"/>
  <c r="I860" i="5"/>
  <c r="H341" i="209"/>
  <c r="H860" i="5"/>
  <c r="G341" i="209" s="1"/>
  <c r="E860" i="5"/>
  <c r="D189" i="209" s="1"/>
  <c r="C189" i="209" s="1"/>
  <c r="D860" i="5"/>
  <c r="C859" i="5"/>
  <c r="E859" i="5" s="1"/>
  <c r="D188" i="209" s="1"/>
  <c r="C188" i="209" s="1"/>
  <c r="C858" i="5"/>
  <c r="C857" i="5"/>
  <c r="H857" i="5"/>
  <c r="G338" i="209" s="1"/>
  <c r="D857" i="5"/>
  <c r="C856" i="5"/>
  <c r="I856" i="5"/>
  <c r="H337" i="209" s="1"/>
  <c r="H856" i="5"/>
  <c r="G337" i="209" s="1"/>
  <c r="E856" i="5"/>
  <c r="D185" i="209"/>
  <c r="C185" i="209" s="1"/>
  <c r="D856" i="5"/>
  <c r="C855" i="5"/>
  <c r="H855" i="5" s="1"/>
  <c r="I855" i="5"/>
  <c r="H336" i="209" s="1"/>
  <c r="G336" i="209"/>
  <c r="E855" i="5"/>
  <c r="D184" i="209"/>
  <c r="C184" i="209" s="1"/>
  <c r="D855" i="5"/>
  <c r="C854" i="5"/>
  <c r="C853" i="5"/>
  <c r="C852" i="5"/>
  <c r="I852" i="5"/>
  <c r="H333" i="209" s="1"/>
  <c r="H852" i="5"/>
  <c r="G333" i="209" s="1"/>
  <c r="E852" i="5"/>
  <c r="D181" i="209"/>
  <c r="C181" i="209" s="1"/>
  <c r="D852" i="5"/>
  <c r="C851" i="5"/>
  <c r="H851" i="5" s="1"/>
  <c r="G332" i="209" s="1"/>
  <c r="I851" i="5"/>
  <c r="H332" i="209" s="1"/>
  <c r="E851" i="5"/>
  <c r="D180" i="209" s="1"/>
  <c r="C180" i="209" s="1"/>
  <c r="D851" i="5"/>
  <c r="C850" i="5"/>
  <c r="I850" i="5"/>
  <c r="H331" i="209" s="1"/>
  <c r="H850" i="5"/>
  <c r="G331" i="209"/>
  <c r="E850" i="5"/>
  <c r="D179" i="209" s="1"/>
  <c r="C179" i="209"/>
  <c r="D850" i="5"/>
  <c r="C849" i="5"/>
  <c r="C848" i="5"/>
  <c r="I848" i="5"/>
  <c r="H329" i="209" s="1"/>
  <c r="H848" i="5"/>
  <c r="G329" i="209" s="1"/>
  <c r="E848" i="5"/>
  <c r="D177" i="209" s="1"/>
  <c r="C177" i="209" s="1"/>
  <c r="D848" i="5"/>
  <c r="C847" i="5"/>
  <c r="I847" i="5" s="1"/>
  <c r="H328" i="209" s="1"/>
  <c r="C846" i="5"/>
  <c r="I846" i="5"/>
  <c r="H327" i="209" s="1"/>
  <c r="H846" i="5"/>
  <c r="G327" i="209" s="1"/>
  <c r="E846" i="5"/>
  <c r="D175" i="209" s="1"/>
  <c r="C175" i="209"/>
  <c r="D846" i="5"/>
  <c r="C845" i="5"/>
  <c r="H845" i="5"/>
  <c r="G326" i="209" s="1"/>
  <c r="D845" i="5"/>
  <c r="C844" i="5"/>
  <c r="I844" i="5"/>
  <c r="H325" i="209" s="1"/>
  <c r="H844" i="5"/>
  <c r="G325" i="209" s="1"/>
  <c r="E844" i="5"/>
  <c r="D173" i="209" s="1"/>
  <c r="C173" i="209" s="1"/>
  <c r="D844" i="5"/>
  <c r="C843" i="5"/>
  <c r="E843" i="5"/>
  <c r="D172" i="209" s="1"/>
  <c r="C172" i="209" s="1"/>
  <c r="C842" i="5"/>
  <c r="C841" i="5"/>
  <c r="H841" i="5"/>
  <c r="G322" i="209" s="1"/>
  <c r="D841" i="5"/>
  <c r="C840" i="5"/>
  <c r="I840" i="5"/>
  <c r="H321" i="209" s="1"/>
  <c r="H840" i="5"/>
  <c r="G321" i="209" s="1"/>
  <c r="E840" i="5"/>
  <c r="D169" i="209"/>
  <c r="C169" i="209" s="1"/>
  <c r="D840" i="5"/>
  <c r="C839" i="5"/>
  <c r="H839" i="5" s="1"/>
  <c r="I839" i="5"/>
  <c r="H320" i="209" s="1"/>
  <c r="G320" i="209"/>
  <c r="E839" i="5"/>
  <c r="D168" i="209"/>
  <c r="C168" i="209" s="1"/>
  <c r="D839" i="5"/>
  <c r="C838" i="5"/>
  <c r="C837" i="5"/>
  <c r="C836" i="5"/>
  <c r="I836" i="5"/>
  <c r="H317" i="209" s="1"/>
  <c r="H836" i="5"/>
  <c r="G317" i="209" s="1"/>
  <c r="E836" i="5"/>
  <c r="D165" i="209"/>
  <c r="C165" i="209" s="1"/>
  <c r="D836" i="5"/>
  <c r="C835" i="5"/>
  <c r="H835" i="5" s="1"/>
  <c r="G316" i="209" s="1"/>
  <c r="I835" i="5"/>
  <c r="H316" i="209" s="1"/>
  <c r="E835" i="5"/>
  <c r="D164" i="209" s="1"/>
  <c r="C164" i="209" s="1"/>
  <c r="D835" i="5"/>
  <c r="C834" i="5"/>
  <c r="I834" i="5"/>
  <c r="H315" i="209" s="1"/>
  <c r="H834" i="5"/>
  <c r="G315" i="209"/>
  <c r="E834" i="5"/>
  <c r="D163" i="209" s="1"/>
  <c r="C163" i="209"/>
  <c r="D834" i="5"/>
  <c r="C833" i="5"/>
  <c r="C832" i="5"/>
  <c r="I832" i="5"/>
  <c r="H313" i="209" s="1"/>
  <c r="H832" i="5"/>
  <c r="G313" i="209" s="1"/>
  <c r="E832" i="5"/>
  <c r="D161" i="209" s="1"/>
  <c r="C161" i="209" s="1"/>
  <c r="D832" i="5"/>
  <c r="C831" i="5"/>
  <c r="I831" i="5"/>
  <c r="H312" i="209" s="1"/>
  <c r="E831" i="5"/>
  <c r="D160" i="209"/>
  <c r="C160" i="209" s="1"/>
  <c r="C830" i="5"/>
  <c r="I830" i="5"/>
  <c r="H311" i="209" s="1"/>
  <c r="H830" i="5"/>
  <c r="G311" i="209" s="1"/>
  <c r="E830" i="5"/>
  <c r="D159" i="209" s="1"/>
  <c r="C159" i="209" s="1"/>
  <c r="D830" i="5"/>
  <c r="C829" i="5"/>
  <c r="I829" i="5"/>
  <c r="H310" i="209" s="1"/>
  <c r="H829" i="5"/>
  <c r="G310" i="209" s="1"/>
  <c r="E829" i="5"/>
  <c r="D158" i="209"/>
  <c r="C158" i="209" s="1"/>
  <c r="D829" i="5"/>
  <c r="C828" i="5"/>
  <c r="H828" i="5" s="1"/>
  <c r="G309" i="209" s="1"/>
  <c r="I828" i="5"/>
  <c r="H309" i="209" s="1"/>
  <c r="E828" i="5"/>
  <c r="D157" i="209" s="1"/>
  <c r="C157" i="209" s="1"/>
  <c r="D828" i="5"/>
  <c r="C827" i="5"/>
  <c r="H827" i="5" s="1"/>
  <c r="G308" i="209" s="1"/>
  <c r="I827" i="5"/>
  <c r="H308" i="209" s="1"/>
  <c r="E827" i="5"/>
  <c r="D156" i="209" s="1"/>
  <c r="C156" i="209" s="1"/>
  <c r="D827" i="5"/>
  <c r="C826" i="5"/>
  <c r="H826" i="5"/>
  <c r="G307" i="209" s="1"/>
  <c r="D826" i="5"/>
  <c r="C825" i="5"/>
  <c r="I825" i="5"/>
  <c r="H306" i="209" s="1"/>
  <c r="H825" i="5"/>
  <c r="G306" i="209" s="1"/>
  <c r="E825" i="5"/>
  <c r="D154" i="209"/>
  <c r="C154" i="209" s="1"/>
  <c r="D825" i="5"/>
  <c r="C824" i="5"/>
  <c r="H824" i="5" s="1"/>
  <c r="I824" i="5"/>
  <c r="H305" i="209" s="1"/>
  <c r="G305" i="209"/>
  <c r="E824" i="5"/>
  <c r="D153" i="209"/>
  <c r="C153" i="209" s="1"/>
  <c r="D824" i="5"/>
  <c r="C823" i="5"/>
  <c r="E823" i="5"/>
  <c r="D152" i="209" s="1"/>
  <c r="C152" i="209" s="1"/>
  <c r="C822" i="5"/>
  <c r="C821" i="5"/>
  <c r="I821" i="5"/>
  <c r="H302" i="209" s="1"/>
  <c r="H821" i="5"/>
  <c r="G302" i="209" s="1"/>
  <c r="E821" i="5"/>
  <c r="D150" i="209"/>
  <c r="C150" i="209" s="1"/>
  <c r="D821" i="5"/>
  <c r="C820" i="5"/>
  <c r="H820" i="5" s="1"/>
  <c r="G301" i="209" s="1"/>
  <c r="I820" i="5"/>
  <c r="H301" i="209" s="1"/>
  <c r="E820" i="5"/>
  <c r="D149" i="209" s="1"/>
  <c r="C149" i="209" s="1"/>
  <c r="D820" i="5"/>
  <c r="C819" i="5"/>
  <c r="I819" i="5"/>
  <c r="H300" i="209" s="1"/>
  <c r="H819" i="5"/>
  <c r="G300" i="209"/>
  <c r="E819" i="5"/>
  <c r="D148" i="209" s="1"/>
  <c r="C148" i="209"/>
  <c r="D819" i="5"/>
  <c r="C818" i="5"/>
  <c r="C817" i="5"/>
  <c r="I817" i="5"/>
  <c r="H298" i="209" s="1"/>
  <c r="H817" i="5"/>
  <c r="G298" i="209" s="1"/>
  <c r="E817" i="5"/>
  <c r="D146" i="209" s="1"/>
  <c r="C146" i="209" s="1"/>
  <c r="D817" i="5"/>
  <c r="C816" i="5"/>
  <c r="H816" i="5" s="1"/>
  <c r="G297" i="209" s="1"/>
  <c r="I816" i="5"/>
  <c r="H297" i="209" s="1"/>
  <c r="E816" i="5"/>
  <c r="D145" i="209"/>
  <c r="C145" i="209" s="1"/>
  <c r="C815" i="5"/>
  <c r="I815" i="5"/>
  <c r="H296" i="209" s="1"/>
  <c r="H815" i="5"/>
  <c r="G296" i="209" s="1"/>
  <c r="E815" i="5"/>
  <c r="D144" i="209" s="1"/>
  <c r="C144" i="209" s="1"/>
  <c r="D815" i="5"/>
  <c r="C814" i="5"/>
  <c r="H814" i="5"/>
  <c r="G295" i="209" s="1"/>
  <c r="D814" i="5"/>
  <c r="C813" i="5"/>
  <c r="I813" i="5"/>
  <c r="H294" i="209" s="1"/>
  <c r="H813" i="5"/>
  <c r="G294" i="209" s="1"/>
  <c r="E813" i="5"/>
  <c r="D142" i="209" s="1"/>
  <c r="C142" i="209" s="1"/>
  <c r="D813" i="5"/>
  <c r="C812" i="5"/>
  <c r="E812" i="5" s="1"/>
  <c r="D141" i="209" s="1"/>
  <c r="C141" i="209" s="1"/>
  <c r="C811" i="5"/>
  <c r="H811" i="5" s="1"/>
  <c r="G292" i="209" s="1"/>
  <c r="I811" i="5"/>
  <c r="H292" i="209" s="1"/>
  <c r="E811" i="5"/>
  <c r="D140" i="209" s="1"/>
  <c r="C140" i="209" s="1"/>
  <c r="C810" i="5"/>
  <c r="H810" i="5"/>
  <c r="G291" i="209" s="1"/>
  <c r="D810" i="5"/>
  <c r="C809" i="5"/>
  <c r="I809" i="5"/>
  <c r="H290" i="209" s="1"/>
  <c r="H809" i="5"/>
  <c r="G290" i="209" s="1"/>
  <c r="E809" i="5"/>
  <c r="D138" i="209" s="1"/>
  <c r="C138" i="209" s="1"/>
  <c r="D809" i="5"/>
  <c r="C808" i="5"/>
  <c r="H808" i="5" s="1"/>
  <c r="G289" i="209"/>
  <c r="E808" i="5"/>
  <c r="D137" i="209" s="1"/>
  <c r="C137" i="209" s="1"/>
  <c r="D808" i="5"/>
  <c r="C807" i="5"/>
  <c r="E807" i="5" s="1"/>
  <c r="D136" i="209" s="1"/>
  <c r="C136" i="209" s="1"/>
  <c r="C806" i="5"/>
  <c r="C805" i="5"/>
  <c r="I805" i="5"/>
  <c r="H286" i="209" s="1"/>
  <c r="H805" i="5"/>
  <c r="G286" i="209" s="1"/>
  <c r="E805" i="5"/>
  <c r="D134" i="209"/>
  <c r="C134" i="209" s="1"/>
  <c r="D805" i="5"/>
  <c r="C804" i="5"/>
  <c r="H804" i="5" s="1"/>
  <c r="I804" i="5"/>
  <c r="H285" i="209" s="1"/>
  <c r="G285" i="209"/>
  <c r="E804" i="5"/>
  <c r="D133" i="209"/>
  <c r="C133" i="209" s="1"/>
  <c r="D804" i="5"/>
  <c r="C803" i="5"/>
  <c r="I803" i="5" s="1"/>
  <c r="H284" i="209" s="1"/>
  <c r="H803" i="5"/>
  <c r="G284" i="209"/>
  <c r="E803" i="5"/>
  <c r="D132" i="209" s="1"/>
  <c r="C132" i="209" s="1"/>
  <c r="D803" i="5"/>
  <c r="C802" i="5"/>
  <c r="C801" i="5"/>
  <c r="I801" i="5"/>
  <c r="H282" i="209" s="1"/>
  <c r="H801" i="5"/>
  <c r="G282" i="209" s="1"/>
  <c r="E801" i="5"/>
  <c r="D130" i="209"/>
  <c r="C130" i="209" s="1"/>
  <c r="D801" i="5"/>
  <c r="C800" i="5"/>
  <c r="H800" i="5" s="1"/>
  <c r="G281" i="209" s="1"/>
  <c r="I800" i="5"/>
  <c r="H281" i="209" s="1"/>
  <c r="E800" i="5"/>
  <c r="D129" i="209" s="1"/>
  <c r="C129" i="209" s="1"/>
  <c r="C799" i="5"/>
  <c r="I799" i="5"/>
  <c r="H280" i="209" s="1"/>
  <c r="H799" i="5"/>
  <c r="G280" i="209" s="1"/>
  <c r="E799" i="5"/>
  <c r="D128" i="209" s="1"/>
  <c r="C128" i="209"/>
  <c r="D799" i="5"/>
  <c r="C798" i="5"/>
  <c r="H798" i="5"/>
  <c r="G279" i="209"/>
  <c r="D798" i="5"/>
  <c r="C797" i="5"/>
  <c r="I797" i="5"/>
  <c r="H278" i="209" s="1"/>
  <c r="H797" i="5"/>
  <c r="G278" i="209" s="1"/>
  <c r="E797" i="5"/>
  <c r="D126" i="209" s="1"/>
  <c r="C126" i="209" s="1"/>
  <c r="D797" i="5"/>
  <c r="C796" i="5"/>
  <c r="E796" i="5" s="1"/>
  <c r="D125" i="209" s="1"/>
  <c r="C125" i="209" s="1"/>
  <c r="C795" i="5"/>
  <c r="H795" i="5" s="1"/>
  <c r="G276" i="209" s="1"/>
  <c r="I795" i="5"/>
  <c r="H276" i="209" s="1"/>
  <c r="E795" i="5"/>
  <c r="D124" i="209" s="1"/>
  <c r="C124" i="209" s="1"/>
  <c r="C794" i="5"/>
  <c r="H794" i="5"/>
  <c r="G275" i="209" s="1"/>
  <c r="D794" i="5"/>
  <c r="C793" i="5"/>
  <c r="I793" i="5"/>
  <c r="H274" i="209" s="1"/>
  <c r="H793" i="5"/>
  <c r="G274" i="209" s="1"/>
  <c r="E793" i="5"/>
  <c r="D122" i="209" s="1"/>
  <c r="C122" i="209" s="1"/>
  <c r="D793" i="5"/>
  <c r="C792" i="5"/>
  <c r="H792" i="5" s="1"/>
  <c r="G273" i="209"/>
  <c r="E792" i="5"/>
  <c r="D121" i="209" s="1"/>
  <c r="C121" i="209" s="1"/>
  <c r="D792" i="5"/>
  <c r="C791" i="5"/>
  <c r="E791" i="5"/>
  <c r="D120" i="209" s="1"/>
  <c r="C120" i="209" s="1"/>
  <c r="C790" i="5"/>
  <c r="C789" i="5"/>
  <c r="I789" i="5"/>
  <c r="H270" i="209"/>
  <c r="H789" i="5"/>
  <c r="G270" i="209" s="1"/>
  <c r="E789" i="5"/>
  <c r="D118" i="209" s="1"/>
  <c r="C118" i="209"/>
  <c r="D789" i="5"/>
  <c r="C788" i="5"/>
  <c r="H788" i="5" s="1"/>
  <c r="G269" i="209" s="1"/>
  <c r="I788" i="5"/>
  <c r="H269" i="209"/>
  <c r="E788" i="5"/>
  <c r="D117" i="209" s="1"/>
  <c r="C117" i="209" s="1"/>
  <c r="D788" i="5"/>
  <c r="C787" i="5"/>
  <c r="I787" i="5" s="1"/>
  <c r="H268" i="209" s="1"/>
  <c r="H787" i="5"/>
  <c r="G268" i="209" s="1"/>
  <c r="E787" i="5"/>
  <c r="D116" i="209" s="1"/>
  <c r="C116" i="209" s="1"/>
  <c r="D787" i="5"/>
  <c r="C786" i="5"/>
  <c r="C785" i="5"/>
  <c r="I785" i="5"/>
  <c r="H266" i="209" s="1"/>
  <c r="H785" i="5"/>
  <c r="G266" i="209" s="1"/>
  <c r="E785" i="5"/>
  <c r="D114" i="209" s="1"/>
  <c r="C114" i="209" s="1"/>
  <c r="D785" i="5"/>
  <c r="C784" i="5"/>
  <c r="H784" i="5" s="1"/>
  <c r="G265" i="209" s="1"/>
  <c r="I784" i="5"/>
  <c r="H265" i="209" s="1"/>
  <c r="E784" i="5"/>
  <c r="D113" i="209"/>
  <c r="C113" i="209" s="1"/>
  <c r="C783" i="5"/>
  <c r="I783" i="5"/>
  <c r="H264" i="209" s="1"/>
  <c r="H783" i="5"/>
  <c r="G264" i="209" s="1"/>
  <c r="E783" i="5"/>
  <c r="D112" i="209" s="1"/>
  <c r="C112" i="209" s="1"/>
  <c r="D783" i="5"/>
  <c r="C782" i="5"/>
  <c r="H782" i="5"/>
  <c r="G263" i="209" s="1"/>
  <c r="D782" i="5"/>
  <c r="C781" i="5"/>
  <c r="I781" i="5"/>
  <c r="H262" i="209" s="1"/>
  <c r="H781" i="5"/>
  <c r="G262" i="209" s="1"/>
  <c r="E781" i="5"/>
  <c r="D110" i="209" s="1"/>
  <c r="C110" i="209" s="1"/>
  <c r="D781" i="5"/>
  <c r="C780" i="5"/>
  <c r="E780" i="5"/>
  <c r="D109" i="209" s="1"/>
  <c r="C109" i="209" s="1"/>
  <c r="C779" i="5"/>
  <c r="H779" i="5" s="1"/>
  <c r="G260" i="209" s="1"/>
  <c r="I779" i="5"/>
  <c r="H260" i="209" s="1"/>
  <c r="E779" i="5"/>
  <c r="D108" i="209" s="1"/>
  <c r="C108" i="209" s="1"/>
  <c r="C778" i="5"/>
  <c r="H778" i="5"/>
  <c r="G259" i="209" s="1"/>
  <c r="D778" i="5"/>
  <c r="C777" i="5"/>
  <c r="I777" i="5"/>
  <c r="H258" i="209" s="1"/>
  <c r="H777" i="5"/>
  <c r="G258" i="209" s="1"/>
  <c r="E777" i="5"/>
  <c r="D106" i="209" s="1"/>
  <c r="C106" i="209" s="1"/>
  <c r="D777" i="5"/>
  <c r="C776" i="5"/>
  <c r="H776" i="5" s="1"/>
  <c r="G257" i="209"/>
  <c r="E776" i="5"/>
  <c r="D105" i="209" s="1"/>
  <c r="C105" i="209" s="1"/>
  <c r="D776" i="5"/>
  <c r="C775" i="5"/>
  <c r="E775" i="5"/>
  <c r="D104" i="209" s="1"/>
  <c r="C104" i="209" s="1"/>
  <c r="C774" i="5"/>
  <c r="C773" i="5"/>
  <c r="I773" i="5"/>
  <c r="H254" i="209"/>
  <c r="H773" i="5"/>
  <c r="G254" i="209" s="1"/>
  <c r="E773" i="5"/>
  <c r="D102" i="209" s="1"/>
  <c r="C102" i="209" s="1"/>
  <c r="D773" i="5"/>
  <c r="C772" i="5"/>
  <c r="H772" i="5" s="1"/>
  <c r="G253" i="209" s="1"/>
  <c r="I772" i="5"/>
  <c r="H253" i="209"/>
  <c r="E772" i="5"/>
  <c r="D101" i="209" s="1"/>
  <c r="C101" i="209" s="1"/>
  <c r="D772" i="5"/>
  <c r="C771" i="5"/>
  <c r="I771" i="5" s="1"/>
  <c r="H252" i="209" s="1"/>
  <c r="H771" i="5"/>
  <c r="G252" i="209" s="1"/>
  <c r="E771" i="5"/>
  <c r="D100" i="209" s="1"/>
  <c r="C100" i="209" s="1"/>
  <c r="D771" i="5"/>
  <c r="C770" i="5"/>
  <c r="C769" i="5"/>
  <c r="I769" i="5"/>
  <c r="H250" i="209" s="1"/>
  <c r="H769" i="5"/>
  <c r="G250" i="209" s="1"/>
  <c r="E769" i="5"/>
  <c r="D98" i="209" s="1"/>
  <c r="C98" i="209" s="1"/>
  <c r="D769" i="5"/>
  <c r="C768" i="5"/>
  <c r="H768" i="5" s="1"/>
  <c r="G249" i="209" s="1"/>
  <c r="I768" i="5"/>
  <c r="H249" i="209" s="1"/>
  <c r="E768" i="5"/>
  <c r="D97" i="209"/>
  <c r="C97" i="209" s="1"/>
  <c r="C767" i="5"/>
  <c r="I767" i="5"/>
  <c r="H248" i="209" s="1"/>
  <c r="H767" i="5"/>
  <c r="G248" i="209" s="1"/>
  <c r="E767" i="5"/>
  <c r="D96" i="209" s="1"/>
  <c r="C96" i="209" s="1"/>
  <c r="D767" i="5"/>
  <c r="C766" i="5"/>
  <c r="H766" i="5"/>
  <c r="G247" i="209" s="1"/>
  <c r="D766" i="5"/>
  <c r="C765" i="5"/>
  <c r="I765" i="5"/>
  <c r="H246" i="209" s="1"/>
  <c r="H765" i="5"/>
  <c r="G246" i="209" s="1"/>
  <c r="E765" i="5"/>
  <c r="D94" i="209" s="1"/>
  <c r="C94" i="209" s="1"/>
  <c r="D765" i="5"/>
  <c r="C764" i="5"/>
  <c r="E764" i="5"/>
  <c r="D93" i="209" s="1"/>
  <c r="C93" i="209" s="1"/>
  <c r="C763" i="5"/>
  <c r="I763" i="5" s="1"/>
  <c r="H244" i="209" s="1"/>
  <c r="C762" i="5"/>
  <c r="H762" i="5"/>
  <c r="G243" i="209" s="1"/>
  <c r="D762" i="5"/>
  <c r="C761" i="5"/>
  <c r="I761" i="5"/>
  <c r="H242" i="209"/>
  <c r="H761" i="5"/>
  <c r="G242" i="209" s="1"/>
  <c r="E761" i="5"/>
  <c r="D90" i="209" s="1"/>
  <c r="C90" i="209" s="1"/>
  <c r="D761" i="5"/>
  <c r="C760" i="5"/>
  <c r="H760" i="5" s="1"/>
  <c r="G241" i="209"/>
  <c r="E760" i="5"/>
  <c r="D89" i="209" s="1"/>
  <c r="C89" i="209" s="1"/>
  <c r="D760" i="5"/>
  <c r="C759" i="5"/>
  <c r="E759" i="5"/>
  <c r="D88" i="209" s="1"/>
  <c r="C88" i="209" s="1"/>
  <c r="C758" i="5"/>
  <c r="C757" i="5"/>
  <c r="I757" i="5"/>
  <c r="H238" i="209"/>
  <c r="H757" i="5"/>
  <c r="G238" i="209" s="1"/>
  <c r="E757" i="5"/>
  <c r="D86" i="209" s="1"/>
  <c r="C86" i="209" s="1"/>
  <c r="D757" i="5"/>
  <c r="C756" i="5"/>
  <c r="H756" i="5" s="1"/>
  <c r="G237" i="209" s="1"/>
  <c r="I756" i="5"/>
  <c r="H237" i="209"/>
  <c r="E756" i="5"/>
  <c r="D85" i="209" s="1"/>
  <c r="C85" i="209" s="1"/>
  <c r="D756" i="5"/>
  <c r="C755" i="5"/>
  <c r="I755" i="5" s="1"/>
  <c r="H236" i="209" s="1"/>
  <c r="H755" i="5"/>
  <c r="G236" i="209" s="1"/>
  <c r="E755" i="5"/>
  <c r="D84" i="209" s="1"/>
  <c r="C84" i="209" s="1"/>
  <c r="D755" i="5"/>
  <c r="C754" i="5"/>
  <c r="C753" i="5"/>
  <c r="I753" i="5"/>
  <c r="H234" i="209" s="1"/>
  <c r="H753" i="5"/>
  <c r="G234" i="209" s="1"/>
  <c r="E753" i="5"/>
  <c r="D82" i="209"/>
  <c r="C82" i="209" s="1"/>
  <c r="D753" i="5"/>
  <c r="C752" i="5"/>
  <c r="I752" i="5"/>
  <c r="H233" i="209" s="1"/>
  <c r="E752" i="5"/>
  <c r="D81" i="209" s="1"/>
  <c r="C81" i="209" s="1"/>
  <c r="C751" i="5"/>
  <c r="I751" i="5"/>
  <c r="H232" i="209" s="1"/>
  <c r="H751" i="5"/>
  <c r="G232" i="209" s="1"/>
  <c r="E751" i="5"/>
  <c r="D80" i="209" s="1"/>
  <c r="C80" i="209" s="1"/>
  <c r="D751" i="5"/>
  <c r="C750" i="5"/>
  <c r="H750" i="5"/>
  <c r="G231" i="209" s="1"/>
  <c r="D750" i="5"/>
  <c r="C749" i="5"/>
  <c r="I749" i="5"/>
  <c r="H230" i="209" s="1"/>
  <c r="H749" i="5"/>
  <c r="G230" i="209" s="1"/>
  <c r="E749" i="5"/>
  <c r="D78" i="209" s="1"/>
  <c r="C78" i="209" s="1"/>
  <c r="D749" i="5"/>
  <c r="C748" i="5"/>
  <c r="C747" i="5"/>
  <c r="C746" i="5"/>
  <c r="H746" i="5"/>
  <c r="G227" i="209" s="1"/>
  <c r="D746" i="5"/>
  <c r="C745" i="5"/>
  <c r="I745" i="5"/>
  <c r="H226" i="209"/>
  <c r="H745" i="5"/>
  <c r="G226" i="209" s="1"/>
  <c r="E745" i="5"/>
  <c r="D74" i="209" s="1"/>
  <c r="C74" i="209" s="1"/>
  <c r="D745" i="5"/>
  <c r="C744" i="5"/>
  <c r="H744" i="5" s="1"/>
  <c r="G225" i="209" s="1"/>
  <c r="E744" i="5"/>
  <c r="D73" i="209" s="1"/>
  <c r="C73" i="209" s="1"/>
  <c r="D744" i="5"/>
  <c r="C743" i="5"/>
  <c r="C742" i="5"/>
  <c r="C741" i="5"/>
  <c r="I741" i="5"/>
  <c r="H222" i="209" s="1"/>
  <c r="H741" i="5"/>
  <c r="G222" i="209" s="1"/>
  <c r="E741" i="5"/>
  <c r="D70" i="209"/>
  <c r="C70" i="209" s="1"/>
  <c r="D741" i="5"/>
  <c r="C740" i="5"/>
  <c r="H740" i="5" s="1"/>
  <c r="G221" i="209" s="1"/>
  <c r="I740" i="5"/>
  <c r="H221" i="209" s="1"/>
  <c r="E740" i="5"/>
  <c r="D69" i="209" s="1"/>
  <c r="C69" i="209" s="1"/>
  <c r="D740" i="5"/>
  <c r="C739" i="5"/>
  <c r="I739" i="5" s="1"/>
  <c r="H220" i="209" s="1"/>
  <c r="H739" i="5"/>
  <c r="G220" i="209" s="1"/>
  <c r="E739" i="5"/>
  <c r="D68" i="209" s="1"/>
  <c r="C68" i="209" s="1"/>
  <c r="D739" i="5"/>
  <c r="C738" i="5"/>
  <c r="C737" i="5"/>
  <c r="I737" i="5"/>
  <c r="H218" i="209" s="1"/>
  <c r="H737" i="5"/>
  <c r="G218" i="209" s="1"/>
  <c r="E737" i="5"/>
  <c r="D66" i="209"/>
  <c r="C66" i="209" s="1"/>
  <c r="D737" i="5"/>
  <c r="C736" i="5"/>
  <c r="I736" i="5" s="1"/>
  <c r="H217" i="209" s="1"/>
  <c r="C735" i="5"/>
  <c r="I735" i="5"/>
  <c r="H216" i="209" s="1"/>
  <c r="H735" i="5"/>
  <c r="G216" i="209" s="1"/>
  <c r="E735" i="5"/>
  <c r="D64" i="209" s="1"/>
  <c r="C64" i="209"/>
  <c r="D735" i="5"/>
  <c r="C734" i="5"/>
  <c r="H734" i="5"/>
  <c r="G215" i="209" s="1"/>
  <c r="D734" i="5"/>
  <c r="C733" i="5"/>
  <c r="I733" i="5"/>
  <c r="H214" i="209" s="1"/>
  <c r="H733" i="5"/>
  <c r="G214" i="209" s="1"/>
  <c r="E733" i="5"/>
  <c r="D62" i="209" s="1"/>
  <c r="C62" i="209" s="1"/>
  <c r="D733" i="5"/>
  <c r="C732" i="5"/>
  <c r="C731" i="5"/>
  <c r="I731" i="5"/>
  <c r="H212" i="209" s="1"/>
  <c r="E731" i="5"/>
  <c r="D60" i="209" s="1"/>
  <c r="C60" i="209" s="1"/>
  <c r="C730" i="5"/>
  <c r="H730" i="5"/>
  <c r="G211" i="209" s="1"/>
  <c r="D730" i="5"/>
  <c r="C729" i="5"/>
  <c r="I729" i="5"/>
  <c r="H210" i="209" s="1"/>
  <c r="H729" i="5"/>
  <c r="G210" i="209" s="1"/>
  <c r="E729" i="5"/>
  <c r="D58" i="209" s="1"/>
  <c r="C58" i="209"/>
  <c r="D729" i="5"/>
  <c r="C728" i="5"/>
  <c r="H728" i="5" s="1"/>
  <c r="G209" i="209" s="1"/>
  <c r="E728" i="5"/>
  <c r="D57" i="209" s="1"/>
  <c r="C57" i="209" s="1"/>
  <c r="D728" i="5"/>
  <c r="C727" i="5"/>
  <c r="C726" i="5"/>
  <c r="D726" i="5"/>
  <c r="C725" i="5"/>
  <c r="I725" i="5"/>
  <c r="H206" i="209" s="1"/>
  <c r="H725" i="5"/>
  <c r="G206" i="209" s="1"/>
  <c r="E725" i="5"/>
  <c r="D54" i="209"/>
  <c r="C54" i="209" s="1"/>
  <c r="D725" i="5"/>
  <c r="C724" i="5"/>
  <c r="H724" i="5" s="1"/>
  <c r="I724" i="5"/>
  <c r="H205" i="209" s="1"/>
  <c r="G205" i="209"/>
  <c r="E724" i="5"/>
  <c r="D53" i="209"/>
  <c r="C53" i="209" s="1"/>
  <c r="D724" i="5"/>
  <c r="C723" i="5"/>
  <c r="E723" i="5" s="1"/>
  <c r="D52" i="209" s="1"/>
  <c r="C52" i="209" s="1"/>
  <c r="C722" i="5"/>
  <c r="C721" i="5"/>
  <c r="I721" i="5"/>
  <c r="H202" i="209"/>
  <c r="H721" i="5"/>
  <c r="G202" i="209" s="1"/>
  <c r="E721" i="5"/>
  <c r="D50" i="209" s="1"/>
  <c r="C50" i="209" s="1"/>
  <c r="D721" i="5"/>
  <c r="C720" i="5"/>
  <c r="H720" i="5" s="1"/>
  <c r="G201" i="209" s="1"/>
  <c r="I720" i="5"/>
  <c r="H201" i="209"/>
  <c r="D720" i="5"/>
  <c r="C719" i="5"/>
  <c r="I719" i="5"/>
  <c r="H200" i="209" s="1"/>
  <c r="H719" i="5"/>
  <c r="G200" i="209" s="1"/>
  <c r="E719" i="5"/>
  <c r="D48" i="209" s="1"/>
  <c r="C48" i="209"/>
  <c r="D719" i="5"/>
  <c r="C718" i="5"/>
  <c r="H718" i="5"/>
  <c r="G199" i="209" s="1"/>
  <c r="D718" i="5"/>
  <c r="C717" i="5"/>
  <c r="I717" i="5"/>
  <c r="H198" i="209" s="1"/>
  <c r="H717" i="5"/>
  <c r="G198" i="209" s="1"/>
  <c r="E717" i="5"/>
  <c r="D46" i="209" s="1"/>
  <c r="C46" i="209" s="1"/>
  <c r="D717" i="5"/>
  <c r="C716" i="5"/>
  <c r="E716" i="5" s="1"/>
  <c r="D45" i="209" s="1"/>
  <c r="C45" i="209" s="1"/>
  <c r="I716" i="5"/>
  <c r="H197" i="209" s="1"/>
  <c r="C715" i="5"/>
  <c r="I715" i="5"/>
  <c r="H196" i="209" s="1"/>
  <c r="D715" i="5"/>
  <c r="C714" i="5"/>
  <c r="H714" i="5"/>
  <c r="G195" i="209" s="1"/>
  <c r="D714" i="5"/>
  <c r="C713" i="5"/>
  <c r="I713" i="5"/>
  <c r="H194" i="209" s="1"/>
  <c r="H713" i="5"/>
  <c r="G194" i="209" s="1"/>
  <c r="E713" i="5"/>
  <c r="D42" i="209" s="1"/>
  <c r="C42" i="209"/>
  <c r="D713" i="5"/>
  <c r="C712" i="5"/>
  <c r="E712" i="5" s="1"/>
  <c r="D41" i="209" s="1"/>
  <c r="C41" i="209" s="1"/>
  <c r="D712" i="5"/>
  <c r="C711" i="5"/>
  <c r="I711" i="5" s="1"/>
  <c r="H192" i="209" s="1"/>
  <c r="C710" i="5"/>
  <c r="C709" i="5"/>
  <c r="I709" i="5"/>
  <c r="H190" i="209"/>
  <c r="H709" i="5"/>
  <c r="G190" i="209" s="1"/>
  <c r="E709" i="5"/>
  <c r="D38" i="209"/>
  <c r="C38" i="209"/>
  <c r="D709" i="5"/>
  <c r="C708" i="5"/>
  <c r="H708" i="5" s="1"/>
  <c r="I708" i="5"/>
  <c r="H189" i="209" s="1"/>
  <c r="G189" i="209"/>
  <c r="E708" i="5"/>
  <c r="D37" i="209" s="1"/>
  <c r="C37" i="209" s="1"/>
  <c r="D708" i="5"/>
  <c r="C707" i="5"/>
  <c r="I707" i="5" s="1"/>
  <c r="H188" i="209" s="1"/>
  <c r="H707" i="5"/>
  <c r="G188" i="209" s="1"/>
  <c r="E707" i="5"/>
  <c r="D36" i="209" s="1"/>
  <c r="C36" i="209" s="1"/>
  <c r="D707" i="5"/>
  <c r="C706" i="5"/>
  <c r="C705" i="5"/>
  <c r="I705" i="5"/>
  <c r="H186" i="209" s="1"/>
  <c r="H705" i="5"/>
  <c r="G186" i="209" s="1"/>
  <c r="E705" i="5"/>
  <c r="D34" i="209" s="1"/>
  <c r="C34" i="209" s="1"/>
  <c r="D705" i="5"/>
  <c r="C704" i="5"/>
  <c r="I704" i="5" s="1"/>
  <c r="H185" i="209" s="1"/>
  <c r="C703" i="5"/>
  <c r="I703" i="5"/>
  <c r="H184" i="209" s="1"/>
  <c r="H703" i="5"/>
  <c r="G184" i="209"/>
  <c r="E703" i="5"/>
  <c r="D32" i="209" s="1"/>
  <c r="C32" i="209" s="1"/>
  <c r="D703" i="5"/>
  <c r="C702" i="5"/>
  <c r="C701" i="5"/>
  <c r="I701" i="5"/>
  <c r="H182" i="209" s="1"/>
  <c r="H701" i="5"/>
  <c r="G182" i="209" s="1"/>
  <c r="E701" i="5"/>
  <c r="D30" i="209" s="1"/>
  <c r="C30" i="209" s="1"/>
  <c r="D701" i="5"/>
  <c r="C700" i="5"/>
  <c r="I700" i="5"/>
  <c r="H181" i="209" s="1"/>
  <c r="C699" i="5"/>
  <c r="E699" i="5"/>
  <c r="D28" i="209" s="1"/>
  <c r="C28" i="209" s="1"/>
  <c r="C698" i="5"/>
  <c r="H698" i="5"/>
  <c r="G179" i="209" s="1"/>
  <c r="D698" i="5"/>
  <c r="C697" i="5"/>
  <c r="I697" i="5"/>
  <c r="H178" i="209"/>
  <c r="H697" i="5"/>
  <c r="G178" i="209" s="1"/>
  <c r="E697" i="5"/>
  <c r="D26" i="209" s="1"/>
  <c r="C26" i="209" s="1"/>
  <c r="D697" i="5"/>
  <c r="C696" i="5"/>
  <c r="C695" i="5"/>
  <c r="E695" i="5"/>
  <c r="D24" i="209" s="1"/>
  <c r="C24" i="209" s="1"/>
  <c r="C694" i="5"/>
  <c r="H694" i="5"/>
  <c r="G175" i="209" s="1"/>
  <c r="D694" i="5"/>
  <c r="C693" i="5"/>
  <c r="I693" i="5"/>
  <c r="H174" i="209" s="1"/>
  <c r="H693" i="5"/>
  <c r="G174" i="209" s="1"/>
  <c r="E693" i="5"/>
  <c r="D22" i="209" s="1"/>
  <c r="C22" i="209" s="1"/>
  <c r="D693" i="5"/>
  <c r="C692" i="5"/>
  <c r="H692" i="5" s="1"/>
  <c r="G173" i="209" s="1"/>
  <c r="I692" i="5"/>
  <c r="H173" i="209" s="1"/>
  <c r="E692" i="5"/>
  <c r="D21" i="209" s="1"/>
  <c r="C21" i="209" s="1"/>
  <c r="D692" i="5"/>
  <c r="C691" i="5"/>
  <c r="I691" i="5" s="1"/>
  <c r="H172" i="209" s="1"/>
  <c r="H691" i="5"/>
  <c r="G172" i="209" s="1"/>
  <c r="D691" i="5"/>
  <c r="C690" i="5"/>
  <c r="C689" i="5"/>
  <c r="I689" i="5"/>
  <c r="H170" i="209"/>
  <c r="H689" i="5"/>
  <c r="G170" i="209" s="1"/>
  <c r="E689" i="5"/>
  <c r="D18" i="209" s="1"/>
  <c r="C18" i="209" s="1"/>
  <c r="D689" i="5"/>
  <c r="C688" i="5"/>
  <c r="E688" i="5"/>
  <c r="D17" i="209"/>
  <c r="C17" i="209" s="1"/>
  <c r="C687" i="5"/>
  <c r="I687" i="5"/>
  <c r="H168" i="209" s="1"/>
  <c r="H687" i="5"/>
  <c r="G168" i="209" s="1"/>
  <c r="E687" i="5"/>
  <c r="D16" i="209" s="1"/>
  <c r="C16" i="209" s="1"/>
  <c r="D687" i="5"/>
  <c r="C686" i="5"/>
  <c r="H686" i="5"/>
  <c r="G167" i="209" s="1"/>
  <c r="D686" i="5"/>
  <c r="C685" i="5"/>
  <c r="I685" i="5"/>
  <c r="H166" i="209" s="1"/>
  <c r="H685" i="5"/>
  <c r="G166" i="209" s="1"/>
  <c r="E685" i="5"/>
  <c r="D14" i="209" s="1"/>
  <c r="C14" i="209" s="1"/>
  <c r="D685" i="5"/>
  <c r="C684" i="5"/>
  <c r="E684" i="5"/>
  <c r="D13" i="209" s="1"/>
  <c r="C13" i="209" s="1"/>
  <c r="C683" i="5"/>
  <c r="I683" i="5"/>
  <c r="H164" i="209" s="1"/>
  <c r="H683" i="5"/>
  <c r="G164" i="209" s="1"/>
  <c r="E683" i="5"/>
  <c r="D12" i="209" s="1"/>
  <c r="C12" i="209" s="1"/>
  <c r="D683" i="5"/>
  <c r="C682" i="5"/>
  <c r="H682" i="5"/>
  <c r="G163" i="209" s="1"/>
  <c r="D682" i="5"/>
  <c r="C681" i="5"/>
  <c r="I681" i="5"/>
  <c r="H162" i="209" s="1"/>
  <c r="H681" i="5"/>
  <c r="G162" i="209" s="1"/>
  <c r="E681" i="5"/>
  <c r="D10" i="209" s="1"/>
  <c r="C10" i="209"/>
  <c r="D681" i="5"/>
  <c r="C680" i="5"/>
  <c r="E680" i="5"/>
  <c r="D9" i="209" s="1"/>
  <c r="C9" i="209" s="1"/>
  <c r="C679" i="5"/>
  <c r="I679" i="5"/>
  <c r="H160" i="209" s="1"/>
  <c r="E679" i="5"/>
  <c r="D8" i="209" s="1"/>
  <c r="C8" i="209" s="1"/>
  <c r="C678" i="5"/>
  <c r="H678" i="5"/>
  <c r="G159" i="209" s="1"/>
  <c r="D678" i="5"/>
  <c r="C677" i="5"/>
  <c r="I677" i="5"/>
  <c r="H158" i="209"/>
  <c r="H677" i="5"/>
  <c r="G158" i="209" s="1"/>
  <c r="E677" i="5"/>
  <c r="D6" i="209" s="1"/>
  <c r="C6" i="209" s="1"/>
  <c r="D677" i="5"/>
  <c r="C676" i="5"/>
  <c r="H676" i="5" s="1"/>
  <c r="G157" i="209" s="1"/>
  <c r="I676" i="5"/>
  <c r="H157" i="209"/>
  <c r="E676" i="5"/>
  <c r="D676" i="5"/>
  <c r="C675" i="5"/>
  <c r="I675" i="5"/>
  <c r="H156" i="209" s="1"/>
  <c r="H675" i="5"/>
  <c r="G156" i="209" s="1"/>
  <c r="E675" i="5"/>
  <c r="D675" i="5"/>
  <c r="C674" i="5"/>
  <c r="H674" i="5"/>
  <c r="G155" i="209"/>
  <c r="D674" i="5"/>
  <c r="C673" i="5"/>
  <c r="H673" i="5"/>
  <c r="G154" i="209" s="1"/>
  <c r="C672" i="5"/>
  <c r="E672" i="5"/>
  <c r="D672" i="5"/>
  <c r="C671" i="5"/>
  <c r="I671" i="5"/>
  <c r="H152" i="209" s="1"/>
  <c r="H671" i="5"/>
  <c r="G152" i="209" s="1"/>
  <c r="E671" i="5"/>
  <c r="D671" i="5"/>
  <c r="C670" i="5"/>
  <c r="D670" i="5" s="1"/>
  <c r="C669" i="5"/>
  <c r="H669" i="5"/>
  <c r="G150" i="209" s="1"/>
  <c r="C668" i="5"/>
  <c r="H668" i="5" s="1"/>
  <c r="G149" i="209" s="1"/>
  <c r="I668" i="5"/>
  <c r="H149" i="209" s="1"/>
  <c r="E668" i="5"/>
  <c r="D668" i="5"/>
  <c r="C667" i="5"/>
  <c r="I667" i="5"/>
  <c r="H148" i="209" s="1"/>
  <c r="H667" i="5"/>
  <c r="G148" i="209" s="1"/>
  <c r="E667" i="5"/>
  <c r="D667" i="5"/>
  <c r="C666" i="5"/>
  <c r="H666" i="5"/>
  <c r="G147" i="209" s="1"/>
  <c r="D666" i="5"/>
  <c r="C665" i="5"/>
  <c r="I665" i="5" s="1"/>
  <c r="H146" i="209" s="1"/>
  <c r="C664" i="5"/>
  <c r="H664" i="5" s="1"/>
  <c r="G145" i="209" s="1"/>
  <c r="I664" i="5"/>
  <c r="H145" i="209" s="1"/>
  <c r="C663" i="5"/>
  <c r="I663" i="5"/>
  <c r="H144" i="209" s="1"/>
  <c r="H663" i="5"/>
  <c r="G144" i="209" s="1"/>
  <c r="E663" i="5"/>
  <c r="D663" i="5"/>
  <c r="C662" i="5"/>
  <c r="C661" i="5"/>
  <c r="H661" i="5" s="1"/>
  <c r="G142" i="209" s="1"/>
  <c r="C660" i="5"/>
  <c r="H660" i="5" s="1"/>
  <c r="G141" i="209" s="1"/>
  <c r="I660" i="5"/>
  <c r="H141" i="209" s="1"/>
  <c r="E660" i="5"/>
  <c r="D660" i="5"/>
  <c r="C659" i="5"/>
  <c r="I659" i="5"/>
  <c r="H140" i="209"/>
  <c r="H659" i="5"/>
  <c r="G140" i="209" s="1"/>
  <c r="E659" i="5"/>
  <c r="D659" i="5"/>
  <c r="C658" i="5"/>
  <c r="C657" i="5"/>
  <c r="I657" i="5"/>
  <c r="H138" i="209" s="1"/>
  <c r="C656" i="5"/>
  <c r="C655" i="5"/>
  <c r="I655" i="5"/>
  <c r="H136" i="209" s="1"/>
  <c r="H655" i="5"/>
  <c r="G136" i="209" s="1"/>
  <c r="E655" i="5"/>
  <c r="D655" i="5"/>
  <c r="C654" i="5"/>
  <c r="H654" i="5"/>
  <c r="G135" i="209" s="1"/>
  <c r="D654" i="5"/>
  <c r="C653" i="5"/>
  <c r="D653" i="5" s="1"/>
  <c r="I653" i="5"/>
  <c r="H134" i="209" s="1"/>
  <c r="H653" i="5"/>
  <c r="G134" i="209" s="1"/>
  <c r="E653" i="5"/>
  <c r="C652" i="5"/>
  <c r="H652" i="5" s="1"/>
  <c r="G133" i="209" s="1"/>
  <c r="I652" i="5"/>
  <c r="H133" i="209" s="1"/>
  <c r="E652" i="5"/>
  <c r="D652" i="5"/>
  <c r="C651" i="5"/>
  <c r="I651" i="5"/>
  <c r="H132" i="209"/>
  <c r="H651" i="5"/>
  <c r="G132" i="209" s="1"/>
  <c r="E651" i="5"/>
  <c r="D651" i="5"/>
  <c r="C650" i="5"/>
  <c r="D650" i="5"/>
  <c r="C649" i="5"/>
  <c r="D649" i="5" s="1"/>
  <c r="E649" i="5"/>
  <c r="C648" i="5"/>
  <c r="H648" i="5" s="1"/>
  <c r="G129" i="209" s="1"/>
  <c r="E648" i="5"/>
  <c r="C647" i="5"/>
  <c r="I647" i="5"/>
  <c r="H128" i="209" s="1"/>
  <c r="H647" i="5"/>
  <c r="G128" i="209" s="1"/>
  <c r="E647" i="5"/>
  <c r="D647" i="5"/>
  <c r="C646" i="5"/>
  <c r="H646" i="5"/>
  <c r="G127" i="209"/>
  <c r="D646" i="5"/>
  <c r="C645" i="5"/>
  <c r="D645" i="5" s="1"/>
  <c r="I645" i="5"/>
  <c r="H126" i="209" s="1"/>
  <c r="H645" i="5"/>
  <c r="G126" i="209" s="1"/>
  <c r="E645" i="5"/>
  <c r="C644" i="5"/>
  <c r="H644" i="5" s="1"/>
  <c r="G125" i="209" s="1"/>
  <c r="I644" i="5"/>
  <c r="H125" i="209" s="1"/>
  <c r="E644" i="5"/>
  <c r="D644" i="5"/>
  <c r="C643" i="5"/>
  <c r="I643" i="5"/>
  <c r="H124" i="209"/>
  <c r="H643" i="5"/>
  <c r="G124" i="209" s="1"/>
  <c r="E643" i="5"/>
  <c r="D643" i="5"/>
  <c r="C642" i="5"/>
  <c r="D642" i="5"/>
  <c r="C641" i="5"/>
  <c r="D641" i="5" s="1"/>
  <c r="E641" i="5"/>
  <c r="C640" i="5"/>
  <c r="H640" i="5" s="1"/>
  <c r="G121" i="209" s="1"/>
  <c r="E640" i="5"/>
  <c r="C639" i="5"/>
  <c r="I639" i="5"/>
  <c r="H120" i="209" s="1"/>
  <c r="H639" i="5"/>
  <c r="G120" i="209" s="1"/>
  <c r="E639" i="5"/>
  <c r="D639" i="5"/>
  <c r="C638" i="5"/>
  <c r="H638" i="5"/>
  <c r="G119" i="209"/>
  <c r="D638" i="5"/>
  <c r="C637" i="5"/>
  <c r="D637" i="5" s="1"/>
  <c r="I637" i="5"/>
  <c r="H118" i="209" s="1"/>
  <c r="H637" i="5"/>
  <c r="G118" i="209" s="1"/>
  <c r="E637" i="5"/>
  <c r="C636" i="5"/>
  <c r="H636" i="5" s="1"/>
  <c r="G117" i="209" s="1"/>
  <c r="I636" i="5"/>
  <c r="H117" i="209" s="1"/>
  <c r="E636" i="5"/>
  <c r="D636" i="5"/>
  <c r="C635" i="5"/>
  <c r="I635" i="5"/>
  <c r="H116" i="209"/>
  <c r="H635" i="5"/>
  <c r="G116" i="209" s="1"/>
  <c r="E635" i="5"/>
  <c r="D635" i="5"/>
  <c r="C634" i="5"/>
  <c r="D634" i="5"/>
  <c r="C633" i="5"/>
  <c r="D633" i="5" s="1"/>
  <c r="E633" i="5"/>
  <c r="C632" i="5"/>
  <c r="H632" i="5" s="1"/>
  <c r="G113" i="209" s="1"/>
  <c r="E632" i="5"/>
  <c r="C631" i="5"/>
  <c r="I631" i="5"/>
  <c r="H112" i="209" s="1"/>
  <c r="H631" i="5"/>
  <c r="G112" i="209" s="1"/>
  <c r="E631" i="5"/>
  <c r="D631" i="5"/>
  <c r="C630" i="5"/>
  <c r="H630" i="5"/>
  <c r="G111" i="209"/>
  <c r="D630" i="5"/>
  <c r="C629" i="5"/>
  <c r="D629" i="5" s="1"/>
  <c r="I629" i="5"/>
  <c r="H110" i="209" s="1"/>
  <c r="H629" i="5"/>
  <c r="G110" i="209" s="1"/>
  <c r="E629" i="5"/>
  <c r="C628" i="5"/>
  <c r="H628" i="5" s="1"/>
  <c r="G109" i="209" s="1"/>
  <c r="I628" i="5"/>
  <c r="H109" i="209" s="1"/>
  <c r="E628" i="5"/>
  <c r="D628" i="5"/>
  <c r="C627" i="5"/>
  <c r="I627" i="5"/>
  <c r="H108" i="209"/>
  <c r="H627" i="5"/>
  <c r="G108" i="209" s="1"/>
  <c r="E627" i="5"/>
  <c r="D627" i="5"/>
  <c r="C626" i="5"/>
  <c r="D626" i="5"/>
  <c r="C625" i="5"/>
  <c r="D625" i="5" s="1"/>
  <c r="E625" i="5"/>
  <c r="C624" i="5"/>
  <c r="H624" i="5" s="1"/>
  <c r="G105" i="209" s="1"/>
  <c r="E624" i="5"/>
  <c r="C623" i="5"/>
  <c r="I623" i="5"/>
  <c r="H104" i="209" s="1"/>
  <c r="H623" i="5"/>
  <c r="G104" i="209" s="1"/>
  <c r="E623" i="5"/>
  <c r="D623" i="5"/>
  <c r="C622" i="5"/>
  <c r="H622" i="5"/>
  <c r="G103" i="209"/>
  <c r="D622" i="5"/>
  <c r="C621" i="5"/>
  <c r="D621" i="5" s="1"/>
  <c r="I621" i="5"/>
  <c r="H102" i="209" s="1"/>
  <c r="H621" i="5"/>
  <c r="G102" i="209" s="1"/>
  <c r="E621" i="5"/>
  <c r="C620" i="5"/>
  <c r="H620" i="5" s="1"/>
  <c r="G101" i="209" s="1"/>
  <c r="I620" i="5"/>
  <c r="H101" i="209" s="1"/>
  <c r="E620" i="5"/>
  <c r="D620" i="5"/>
  <c r="C619" i="5"/>
  <c r="I619" i="5"/>
  <c r="H100" i="209"/>
  <c r="H619" i="5"/>
  <c r="G100" i="209" s="1"/>
  <c r="E619" i="5"/>
  <c r="D619" i="5"/>
  <c r="C618" i="5"/>
  <c r="D618" i="5"/>
  <c r="C617" i="5"/>
  <c r="D617" i="5" s="1"/>
  <c r="E617" i="5"/>
  <c r="C616" i="5"/>
  <c r="H616" i="5" s="1"/>
  <c r="G97" i="209" s="1"/>
  <c r="I616" i="5"/>
  <c r="H97" i="209"/>
  <c r="E616" i="5"/>
  <c r="D616" i="5"/>
  <c r="C615" i="5"/>
  <c r="I615" i="5"/>
  <c r="H96" i="209" s="1"/>
  <c r="H615" i="5"/>
  <c r="G96" i="209" s="1"/>
  <c r="E615" i="5"/>
  <c r="D615" i="5"/>
  <c r="C614" i="5"/>
  <c r="H614" i="5"/>
  <c r="G95" i="209" s="1"/>
  <c r="D614" i="5"/>
  <c r="C613" i="5"/>
  <c r="D613" i="5" s="1"/>
  <c r="I613" i="5"/>
  <c r="H94" i="209" s="1"/>
  <c r="H613" i="5"/>
  <c r="G94" i="209" s="1"/>
  <c r="E613" i="5"/>
  <c r="C612" i="5"/>
  <c r="H612" i="5" s="1"/>
  <c r="G93" i="209" s="1"/>
  <c r="I612" i="5"/>
  <c r="H93" i="209" s="1"/>
  <c r="E612" i="5"/>
  <c r="D612" i="5"/>
  <c r="C611" i="5"/>
  <c r="I611" i="5"/>
  <c r="H92" i="209" s="1"/>
  <c r="H611" i="5"/>
  <c r="G92" i="209" s="1"/>
  <c r="E611" i="5"/>
  <c r="D611" i="5"/>
  <c r="C610" i="5"/>
  <c r="D610" i="5"/>
  <c r="C609" i="5"/>
  <c r="D609" i="5" s="1"/>
  <c r="E609" i="5"/>
  <c r="C608" i="5"/>
  <c r="H608" i="5" s="1"/>
  <c r="I608" i="5"/>
  <c r="H89" i="209" s="1"/>
  <c r="G89" i="209"/>
  <c r="E608" i="5"/>
  <c r="D608" i="5"/>
  <c r="C607" i="5"/>
  <c r="I607" i="5"/>
  <c r="H88" i="209" s="1"/>
  <c r="H607" i="5"/>
  <c r="G88" i="209" s="1"/>
  <c r="E607" i="5"/>
  <c r="D607" i="5"/>
  <c r="C606" i="5"/>
  <c r="H606" i="5"/>
  <c r="G87" i="209"/>
  <c r="D606" i="5"/>
  <c r="C605" i="5"/>
  <c r="D605" i="5" s="1"/>
  <c r="I605" i="5"/>
  <c r="H86" i="209" s="1"/>
  <c r="H605" i="5"/>
  <c r="G86" i="209" s="1"/>
  <c r="E605" i="5"/>
  <c r="C604" i="5"/>
  <c r="H604" i="5" s="1"/>
  <c r="G85" i="209" s="1"/>
  <c r="I604" i="5"/>
  <c r="H85" i="209" s="1"/>
  <c r="E604" i="5"/>
  <c r="D604" i="5"/>
  <c r="C603" i="5"/>
  <c r="I603" i="5"/>
  <c r="H84" i="209"/>
  <c r="H603" i="5"/>
  <c r="G84" i="209" s="1"/>
  <c r="E603" i="5"/>
  <c r="D603" i="5"/>
  <c r="C602" i="5"/>
  <c r="D602" i="5"/>
  <c r="C601" i="5"/>
  <c r="D601" i="5" s="1"/>
  <c r="E601" i="5"/>
  <c r="C600" i="5"/>
  <c r="H600" i="5" s="1"/>
  <c r="G81" i="209" s="1"/>
  <c r="I600" i="5"/>
  <c r="H81" i="209"/>
  <c r="E600" i="5"/>
  <c r="D600" i="5"/>
  <c r="C599" i="5"/>
  <c r="I599" i="5"/>
  <c r="H80" i="209" s="1"/>
  <c r="H599" i="5"/>
  <c r="G80" i="209" s="1"/>
  <c r="E599" i="5"/>
  <c r="D599" i="5"/>
  <c r="C598" i="5"/>
  <c r="H598" i="5"/>
  <c r="G79" i="209" s="1"/>
  <c r="D598" i="5"/>
  <c r="C597" i="5"/>
  <c r="D597" i="5" s="1"/>
  <c r="I597" i="5"/>
  <c r="H78" i="209" s="1"/>
  <c r="H597" i="5"/>
  <c r="G78" i="209" s="1"/>
  <c r="E597" i="5"/>
  <c r="C596" i="5"/>
  <c r="H596" i="5" s="1"/>
  <c r="G77" i="209" s="1"/>
  <c r="I596" i="5"/>
  <c r="H77" i="209" s="1"/>
  <c r="E596" i="5"/>
  <c r="D596" i="5"/>
  <c r="C595" i="5"/>
  <c r="I595" i="5"/>
  <c r="H76" i="209" s="1"/>
  <c r="H595" i="5"/>
  <c r="G76" i="209" s="1"/>
  <c r="E595" i="5"/>
  <c r="D595" i="5"/>
  <c r="C594" i="5"/>
  <c r="D594" i="5"/>
  <c r="C593" i="5"/>
  <c r="E593" i="5"/>
  <c r="C592" i="5"/>
  <c r="H592" i="5" s="1"/>
  <c r="I592" i="5"/>
  <c r="H73" i="209" s="1"/>
  <c r="G73" i="209"/>
  <c r="E592" i="5"/>
  <c r="D592" i="5"/>
  <c r="C591" i="5"/>
  <c r="I591" i="5"/>
  <c r="H72" i="209" s="1"/>
  <c r="H591" i="5"/>
  <c r="G72" i="209" s="1"/>
  <c r="E591" i="5"/>
  <c r="D591" i="5"/>
  <c r="C590" i="5"/>
  <c r="H590" i="5"/>
  <c r="G71" i="209"/>
  <c r="D590" i="5"/>
  <c r="C589" i="5"/>
  <c r="D589" i="5" s="1"/>
  <c r="I589" i="5"/>
  <c r="H70" i="209" s="1"/>
  <c r="H589" i="5"/>
  <c r="G70" i="209" s="1"/>
  <c r="E589" i="5"/>
  <c r="C588" i="5"/>
  <c r="H588" i="5" s="1"/>
  <c r="G69" i="209" s="1"/>
  <c r="I588" i="5"/>
  <c r="H69" i="209" s="1"/>
  <c r="E588" i="5"/>
  <c r="D588" i="5"/>
  <c r="C587" i="5"/>
  <c r="I587" i="5"/>
  <c r="H68" i="209"/>
  <c r="H587" i="5"/>
  <c r="G68" i="209" s="1"/>
  <c r="E587" i="5"/>
  <c r="D587" i="5"/>
  <c r="C586" i="5"/>
  <c r="D586" i="5"/>
  <c r="C585" i="5"/>
  <c r="C584" i="5"/>
  <c r="H584" i="5" s="1"/>
  <c r="I584" i="5"/>
  <c r="H65" i="209" s="1"/>
  <c r="G65" i="209"/>
  <c r="E584" i="5"/>
  <c r="D584" i="5"/>
  <c r="C583" i="5"/>
  <c r="I583" i="5"/>
  <c r="H64" i="209" s="1"/>
  <c r="H583" i="5"/>
  <c r="G64" i="209" s="1"/>
  <c r="E583" i="5"/>
  <c r="D583" i="5"/>
  <c r="C582" i="5"/>
  <c r="H582" i="5"/>
  <c r="G63" i="209"/>
  <c r="D582" i="5"/>
  <c r="C581" i="5"/>
  <c r="D581" i="5" s="1"/>
  <c r="I581" i="5"/>
  <c r="H62" i="209" s="1"/>
  <c r="H581" i="5"/>
  <c r="G62" i="209" s="1"/>
  <c r="E581" i="5"/>
  <c r="C580" i="5"/>
  <c r="H580" i="5" s="1"/>
  <c r="G61" i="209" s="1"/>
  <c r="I580" i="5"/>
  <c r="H61" i="209" s="1"/>
  <c r="E580" i="5"/>
  <c r="D580" i="5"/>
  <c r="C579" i="5"/>
  <c r="I579" i="5"/>
  <c r="H60" i="209"/>
  <c r="H579" i="5"/>
  <c r="G60" i="209" s="1"/>
  <c r="E579" i="5"/>
  <c r="D579" i="5"/>
  <c r="C578" i="5"/>
  <c r="D578" i="5"/>
  <c r="C577" i="5"/>
  <c r="E577" i="5"/>
  <c r="C576" i="5"/>
  <c r="H576" i="5" s="1"/>
  <c r="G57" i="209" s="1"/>
  <c r="I576" i="5"/>
  <c r="H57" i="209"/>
  <c r="E576" i="5"/>
  <c r="D576" i="5"/>
  <c r="C575" i="5"/>
  <c r="I575" i="5"/>
  <c r="H56" i="209" s="1"/>
  <c r="H575" i="5"/>
  <c r="G56" i="209" s="1"/>
  <c r="E575" i="5"/>
  <c r="D575" i="5"/>
  <c r="C574" i="5"/>
  <c r="H574" i="5"/>
  <c r="G55" i="209" s="1"/>
  <c r="D574" i="5"/>
  <c r="C573" i="5"/>
  <c r="D573" i="5" s="1"/>
  <c r="I573" i="5"/>
  <c r="H54" i="209" s="1"/>
  <c r="H573" i="5"/>
  <c r="G54" i="209" s="1"/>
  <c r="E573" i="5"/>
  <c r="C572" i="5"/>
  <c r="H572" i="5" s="1"/>
  <c r="G53" i="209" s="1"/>
  <c r="I572" i="5"/>
  <c r="H53" i="209" s="1"/>
  <c r="E572" i="5"/>
  <c r="D572" i="5"/>
  <c r="C571" i="5"/>
  <c r="I571" i="5"/>
  <c r="H52" i="209" s="1"/>
  <c r="H571" i="5"/>
  <c r="G52" i="209" s="1"/>
  <c r="E571" i="5"/>
  <c r="D571" i="5"/>
  <c r="C570" i="5"/>
  <c r="D570" i="5"/>
  <c r="C569" i="5"/>
  <c r="C568" i="5"/>
  <c r="H568" i="5" s="1"/>
  <c r="G49" i="209" s="1"/>
  <c r="I568" i="5"/>
  <c r="H49" i="209"/>
  <c r="E568" i="5"/>
  <c r="D568" i="5"/>
  <c r="C567" i="5"/>
  <c r="I567" i="5"/>
  <c r="H48" i="209" s="1"/>
  <c r="H567" i="5"/>
  <c r="G48" i="209" s="1"/>
  <c r="E567" i="5"/>
  <c r="D567" i="5"/>
  <c r="C566" i="5"/>
  <c r="H566" i="5"/>
  <c r="G47" i="209" s="1"/>
  <c r="D566" i="5"/>
  <c r="C565" i="5"/>
  <c r="D565" i="5" s="1"/>
  <c r="I565" i="5"/>
  <c r="H46" i="209" s="1"/>
  <c r="H565" i="5"/>
  <c r="G46" i="209" s="1"/>
  <c r="E565" i="5"/>
  <c r="C564" i="5"/>
  <c r="H564" i="5" s="1"/>
  <c r="G45" i="209" s="1"/>
  <c r="I564" i="5"/>
  <c r="H45" i="209" s="1"/>
  <c r="E564" i="5"/>
  <c r="D564" i="5"/>
  <c r="C563" i="5"/>
  <c r="I563" i="5"/>
  <c r="H44" i="209" s="1"/>
  <c r="H563" i="5"/>
  <c r="G44" i="209" s="1"/>
  <c r="E563" i="5"/>
  <c r="D563" i="5"/>
  <c r="C562" i="5"/>
  <c r="D562" i="5"/>
  <c r="C561" i="5"/>
  <c r="E561" i="5" s="1"/>
  <c r="C560" i="5"/>
  <c r="H560" i="5" s="1"/>
  <c r="G41" i="209" s="1"/>
  <c r="I560" i="5"/>
  <c r="H41" i="209"/>
  <c r="E560" i="5"/>
  <c r="D560" i="5"/>
  <c r="C559" i="5"/>
  <c r="I559" i="5"/>
  <c r="H40" i="209" s="1"/>
  <c r="H559" i="5"/>
  <c r="G40" i="209" s="1"/>
  <c r="E559" i="5"/>
  <c r="D559" i="5"/>
  <c r="C558" i="5"/>
  <c r="H558" i="5"/>
  <c r="G39" i="209" s="1"/>
  <c r="D558" i="5"/>
  <c r="C557" i="5"/>
  <c r="D557" i="5" s="1"/>
  <c r="I557" i="5"/>
  <c r="H38" i="209" s="1"/>
  <c r="H557" i="5"/>
  <c r="G38" i="209" s="1"/>
  <c r="E557" i="5"/>
  <c r="C556" i="5"/>
  <c r="H556" i="5" s="1"/>
  <c r="G37" i="209" s="1"/>
  <c r="I556" i="5"/>
  <c r="H37" i="209" s="1"/>
  <c r="E556" i="5"/>
  <c r="D556" i="5"/>
  <c r="C555" i="5"/>
  <c r="I555" i="5"/>
  <c r="H36" i="209" s="1"/>
  <c r="H555" i="5"/>
  <c r="G36" i="209" s="1"/>
  <c r="E555" i="5"/>
  <c r="D555" i="5"/>
  <c r="C554" i="5"/>
  <c r="D554" i="5"/>
  <c r="C553" i="5"/>
  <c r="C552" i="5"/>
  <c r="H552" i="5" s="1"/>
  <c r="G33" i="209" s="1"/>
  <c r="I552" i="5"/>
  <c r="H33" i="209"/>
  <c r="E552" i="5"/>
  <c r="D552" i="5"/>
  <c r="C551" i="5"/>
  <c r="I551" i="5"/>
  <c r="H32" i="209" s="1"/>
  <c r="H551" i="5"/>
  <c r="G32" i="209" s="1"/>
  <c r="E551" i="5"/>
  <c r="D551" i="5"/>
  <c r="C550" i="5"/>
  <c r="H550" i="5"/>
  <c r="G31" i="209" s="1"/>
  <c r="D550" i="5"/>
  <c r="C549" i="5"/>
  <c r="D549" i="5" s="1"/>
  <c r="I549" i="5"/>
  <c r="H30" i="209" s="1"/>
  <c r="H549" i="5"/>
  <c r="G30" i="209" s="1"/>
  <c r="E549" i="5"/>
  <c r="C548" i="5"/>
  <c r="H548" i="5" s="1"/>
  <c r="G29" i="209" s="1"/>
  <c r="I548" i="5"/>
  <c r="H29" i="209" s="1"/>
  <c r="E548" i="5"/>
  <c r="D548" i="5"/>
  <c r="C547" i="5"/>
  <c r="I547" i="5"/>
  <c r="H28" i="209" s="1"/>
  <c r="H547" i="5"/>
  <c r="G28" i="209" s="1"/>
  <c r="E547" i="5"/>
  <c r="D547" i="5"/>
  <c r="C546" i="5"/>
  <c r="D546" i="5"/>
  <c r="C545" i="5"/>
  <c r="E545" i="5" s="1"/>
  <c r="C544" i="5"/>
  <c r="H544" i="5" s="1"/>
  <c r="G25" i="209" s="1"/>
  <c r="I544" i="5"/>
  <c r="H25" i="209"/>
  <c r="E544" i="5"/>
  <c r="D544" i="5"/>
  <c r="C543" i="5"/>
  <c r="I543" i="5"/>
  <c r="H24" i="209" s="1"/>
  <c r="H543" i="5"/>
  <c r="G24" i="209" s="1"/>
  <c r="E543" i="5"/>
  <c r="D543" i="5"/>
  <c r="C542" i="5"/>
  <c r="H542" i="5"/>
  <c r="G23" i="209" s="1"/>
  <c r="D542" i="5"/>
  <c r="C541" i="5"/>
  <c r="D541" i="5" s="1"/>
  <c r="I541" i="5"/>
  <c r="H22" i="209" s="1"/>
  <c r="H541" i="5"/>
  <c r="G22" i="209" s="1"/>
  <c r="E541" i="5"/>
  <c r="C540" i="5"/>
  <c r="H540" i="5" s="1"/>
  <c r="G21" i="209" s="1"/>
  <c r="I540" i="5"/>
  <c r="H21" i="209" s="1"/>
  <c r="E540" i="5"/>
  <c r="D540" i="5"/>
  <c r="C539" i="5"/>
  <c r="I539" i="5"/>
  <c r="H20" i="209" s="1"/>
  <c r="H539" i="5"/>
  <c r="G20" i="209" s="1"/>
  <c r="E539" i="5"/>
  <c r="D539" i="5"/>
  <c r="C538" i="5"/>
  <c r="D538" i="5"/>
  <c r="C537" i="5"/>
  <c r="C536" i="5"/>
  <c r="H536" i="5" s="1"/>
  <c r="G17" i="209" s="1"/>
  <c r="I536" i="5"/>
  <c r="H17" i="209"/>
  <c r="E536" i="5"/>
  <c r="D536" i="5"/>
  <c r="C535" i="5"/>
  <c r="I535" i="5"/>
  <c r="H16" i="209" s="1"/>
  <c r="H535" i="5"/>
  <c r="G16" i="209" s="1"/>
  <c r="E535" i="5"/>
  <c r="D535" i="5"/>
  <c r="C534" i="5"/>
  <c r="H534" i="5"/>
  <c r="G15" i="209" s="1"/>
  <c r="D534" i="5"/>
  <c r="C533" i="5"/>
  <c r="D533" i="5" s="1"/>
  <c r="I533" i="5"/>
  <c r="H14" i="209" s="1"/>
  <c r="H533" i="5"/>
  <c r="G14" i="209" s="1"/>
  <c r="E533" i="5"/>
  <c r="C532" i="5"/>
  <c r="H532" i="5" s="1"/>
  <c r="G13" i="209" s="1"/>
  <c r="I532" i="5"/>
  <c r="H13" i="209" s="1"/>
  <c r="E532" i="5"/>
  <c r="D532" i="5"/>
  <c r="C531" i="5"/>
  <c r="I531" i="5"/>
  <c r="H12" i="209" s="1"/>
  <c r="H531" i="5"/>
  <c r="G12" i="209" s="1"/>
  <c r="E531" i="5"/>
  <c r="D531" i="5"/>
  <c r="C530" i="5"/>
  <c r="D530" i="5"/>
  <c r="C529" i="5"/>
  <c r="E529" i="5" s="1"/>
  <c r="C528" i="5"/>
  <c r="H528" i="5" s="1"/>
  <c r="G9" i="209" s="1"/>
  <c r="I528" i="5"/>
  <c r="H9" i="209"/>
  <c r="E528" i="5"/>
  <c r="D528" i="5"/>
  <c r="C527" i="5"/>
  <c r="I527" i="5"/>
  <c r="H8" i="209" s="1"/>
  <c r="H527" i="5"/>
  <c r="G8" i="209" s="1"/>
  <c r="E527" i="5"/>
  <c r="D527" i="5"/>
  <c r="C526" i="5"/>
  <c r="C525" i="5"/>
  <c r="D525" i="5" s="1"/>
  <c r="I525" i="5"/>
  <c r="H6" i="209" s="1"/>
  <c r="E525" i="5"/>
  <c r="C524" i="5"/>
  <c r="H524" i="5" s="1"/>
  <c r="G325" i="164" s="1"/>
  <c r="I524" i="5"/>
  <c r="H325" i="164" s="1"/>
  <c r="E524" i="5"/>
  <c r="D325" i="164" s="1"/>
  <c r="C325" i="164" s="1"/>
  <c r="D524" i="5"/>
  <c r="C523" i="5"/>
  <c r="H523" i="5" s="1"/>
  <c r="G324" i="164" s="1"/>
  <c r="I523" i="5"/>
  <c r="H324" i="164" s="1"/>
  <c r="E523" i="5"/>
  <c r="D324" i="164" s="1"/>
  <c r="C324" i="164" s="1"/>
  <c r="D523" i="5"/>
  <c r="C522" i="5"/>
  <c r="D522" i="5"/>
  <c r="C521" i="5"/>
  <c r="I521" i="5"/>
  <c r="H322" i="164" s="1"/>
  <c r="H521" i="5"/>
  <c r="G322" i="164" s="1"/>
  <c r="E521" i="5"/>
  <c r="D322" i="164"/>
  <c r="C322" i="164" s="1"/>
  <c r="D521" i="5"/>
  <c r="C520" i="5"/>
  <c r="H520" i="5" s="1"/>
  <c r="G321" i="164" s="1"/>
  <c r="I520" i="5"/>
  <c r="H321" i="164" s="1"/>
  <c r="E520" i="5"/>
  <c r="D321" i="164" s="1"/>
  <c r="C321" i="164" s="1"/>
  <c r="D520" i="5"/>
  <c r="C519" i="5"/>
  <c r="H519" i="5" s="1"/>
  <c r="G320" i="164" s="1"/>
  <c r="I519" i="5"/>
  <c r="H320" i="164" s="1"/>
  <c r="E519" i="5"/>
  <c r="D320" i="164" s="1"/>
  <c r="C320" i="164" s="1"/>
  <c r="D519" i="5"/>
  <c r="C518" i="5"/>
  <c r="D518" i="5"/>
  <c r="C517" i="5"/>
  <c r="I517" i="5"/>
  <c r="H318" i="164" s="1"/>
  <c r="H517" i="5"/>
  <c r="G318" i="164" s="1"/>
  <c r="E517" i="5"/>
  <c r="D318" i="164"/>
  <c r="C318" i="164" s="1"/>
  <c r="D517" i="5"/>
  <c r="C516" i="5"/>
  <c r="H516" i="5" s="1"/>
  <c r="G317" i="164" s="1"/>
  <c r="I516" i="5"/>
  <c r="H317" i="164" s="1"/>
  <c r="E516" i="5"/>
  <c r="D317" i="164" s="1"/>
  <c r="C317" i="164" s="1"/>
  <c r="D516" i="5"/>
  <c r="C515" i="5"/>
  <c r="H515" i="5" s="1"/>
  <c r="G316" i="164" s="1"/>
  <c r="I515" i="5"/>
  <c r="H316" i="164" s="1"/>
  <c r="E515" i="5"/>
  <c r="D316" i="164" s="1"/>
  <c r="C316" i="164" s="1"/>
  <c r="D515" i="5"/>
  <c r="C514" i="5"/>
  <c r="C513" i="5"/>
  <c r="I513" i="5"/>
  <c r="H314" i="164"/>
  <c r="H513" i="5"/>
  <c r="G314" i="164" s="1"/>
  <c r="E513" i="5"/>
  <c r="D314" i="164" s="1"/>
  <c r="C314" i="164"/>
  <c r="D513" i="5"/>
  <c r="C512" i="5"/>
  <c r="H512" i="5" s="1"/>
  <c r="G313" i="164" s="1"/>
  <c r="I512" i="5"/>
  <c r="H313" i="164"/>
  <c r="E512" i="5"/>
  <c r="D313" i="164"/>
  <c r="C313" i="164" s="1"/>
  <c r="D512" i="5"/>
  <c r="C511" i="5"/>
  <c r="H511" i="5" s="1"/>
  <c r="G312" i="164" s="1"/>
  <c r="I511" i="5"/>
  <c r="H312" i="164" s="1"/>
  <c r="E511" i="5"/>
  <c r="D312" i="164" s="1"/>
  <c r="C312" i="164" s="1"/>
  <c r="D511" i="5"/>
  <c r="C510" i="5"/>
  <c r="D510" i="5" s="1"/>
  <c r="C509" i="5"/>
  <c r="I509" i="5"/>
  <c r="H310" i="164" s="1"/>
  <c r="H509" i="5"/>
  <c r="G310" i="164" s="1"/>
  <c r="E509" i="5"/>
  <c r="D310" i="164"/>
  <c r="C310" i="164" s="1"/>
  <c r="D509" i="5"/>
  <c r="C508" i="5"/>
  <c r="H508" i="5" s="1"/>
  <c r="G309" i="164" s="1"/>
  <c r="I508" i="5"/>
  <c r="H309" i="164" s="1"/>
  <c r="E508" i="5"/>
  <c r="D309" i="164" s="1"/>
  <c r="C309" i="164" s="1"/>
  <c r="D508" i="5"/>
  <c r="C507" i="5"/>
  <c r="H507" i="5" s="1"/>
  <c r="G308" i="164" s="1"/>
  <c r="I507" i="5"/>
  <c r="H308" i="164" s="1"/>
  <c r="E507" i="5"/>
  <c r="D308" i="164" s="1"/>
  <c r="C308" i="164" s="1"/>
  <c r="D507" i="5"/>
  <c r="C506" i="5"/>
  <c r="D506" i="5"/>
  <c r="C505" i="5"/>
  <c r="I505" i="5"/>
  <c r="H306" i="164" s="1"/>
  <c r="H505" i="5"/>
  <c r="G306" i="164" s="1"/>
  <c r="E505" i="5"/>
  <c r="D306" i="164"/>
  <c r="C306" i="164" s="1"/>
  <c r="D505" i="5"/>
  <c r="C504" i="5"/>
  <c r="H504" i="5" s="1"/>
  <c r="G305" i="164" s="1"/>
  <c r="I504" i="5"/>
  <c r="H305" i="164" s="1"/>
  <c r="E504" i="5"/>
  <c r="D305" i="164" s="1"/>
  <c r="C305" i="164" s="1"/>
  <c r="D504" i="5"/>
  <c r="C503" i="5"/>
  <c r="H503" i="5" s="1"/>
  <c r="G304" i="164" s="1"/>
  <c r="I503" i="5"/>
  <c r="H304" i="164" s="1"/>
  <c r="E503" i="5"/>
  <c r="D304" i="164" s="1"/>
  <c r="C304" i="164" s="1"/>
  <c r="D503" i="5"/>
  <c r="C502" i="5"/>
  <c r="D502" i="5"/>
  <c r="C501" i="5"/>
  <c r="I501" i="5"/>
  <c r="H302" i="164" s="1"/>
  <c r="H501" i="5"/>
  <c r="G302" i="164" s="1"/>
  <c r="E501" i="5"/>
  <c r="D302" i="164"/>
  <c r="C302" i="164" s="1"/>
  <c r="D501" i="5"/>
  <c r="C500" i="5"/>
  <c r="H500" i="5" s="1"/>
  <c r="G301" i="164" s="1"/>
  <c r="I500" i="5"/>
  <c r="H301" i="164" s="1"/>
  <c r="E500" i="5"/>
  <c r="D301" i="164" s="1"/>
  <c r="C301" i="164" s="1"/>
  <c r="D500" i="5"/>
  <c r="C499" i="5"/>
  <c r="H499" i="5" s="1"/>
  <c r="G300" i="164" s="1"/>
  <c r="D499" i="5"/>
  <c r="C498" i="5"/>
  <c r="H498" i="5" s="1"/>
  <c r="G299" i="164" s="1"/>
  <c r="D498" i="5"/>
  <c r="C497" i="5"/>
  <c r="I497" i="5"/>
  <c r="H298" i="164" s="1"/>
  <c r="H497" i="5"/>
  <c r="G298" i="164" s="1"/>
  <c r="E497" i="5"/>
  <c r="D298" i="164"/>
  <c r="C298" i="164" s="1"/>
  <c r="D497" i="5"/>
  <c r="C496" i="5"/>
  <c r="H496" i="5" s="1"/>
  <c r="G297" i="164" s="1"/>
  <c r="I496" i="5"/>
  <c r="H297" i="164" s="1"/>
  <c r="E496" i="5"/>
  <c r="D297" i="164" s="1"/>
  <c r="C297" i="164" s="1"/>
  <c r="D496" i="5"/>
  <c r="C495" i="5"/>
  <c r="H495" i="5" s="1"/>
  <c r="G296" i="164" s="1"/>
  <c r="D495" i="5"/>
  <c r="C494" i="5"/>
  <c r="H494" i="5" s="1"/>
  <c r="G295" i="164" s="1"/>
  <c r="D494" i="5"/>
  <c r="C493" i="5"/>
  <c r="I493" i="5"/>
  <c r="H294" i="164"/>
  <c r="H493" i="5"/>
  <c r="G294" i="164" s="1"/>
  <c r="E493" i="5"/>
  <c r="D294" i="164" s="1"/>
  <c r="C294" i="164" s="1"/>
  <c r="D493" i="5"/>
  <c r="C492" i="5"/>
  <c r="H492" i="5" s="1"/>
  <c r="G293" i="164" s="1"/>
  <c r="I492" i="5"/>
  <c r="H293" i="164"/>
  <c r="E492" i="5"/>
  <c r="D293" i="164" s="1"/>
  <c r="C293" i="164" s="1"/>
  <c r="D492" i="5"/>
  <c r="C491" i="5"/>
  <c r="H491" i="5" s="1"/>
  <c r="G292" i="164" s="1"/>
  <c r="D491" i="5"/>
  <c r="C490" i="5"/>
  <c r="H490" i="5" s="1"/>
  <c r="G291" i="164" s="1"/>
  <c r="D490" i="5"/>
  <c r="C489" i="5"/>
  <c r="I489" i="5"/>
  <c r="H290" i="164" s="1"/>
  <c r="H489" i="5"/>
  <c r="G290" i="164" s="1"/>
  <c r="E489" i="5"/>
  <c r="D290" i="164"/>
  <c r="C290" i="164" s="1"/>
  <c r="D489" i="5"/>
  <c r="C488" i="5"/>
  <c r="H488" i="5" s="1"/>
  <c r="G289" i="164" s="1"/>
  <c r="I488" i="5"/>
  <c r="H289" i="164" s="1"/>
  <c r="E488" i="5"/>
  <c r="D289" i="164" s="1"/>
  <c r="C289" i="164" s="1"/>
  <c r="D488" i="5"/>
  <c r="C487" i="5"/>
  <c r="D487" i="5" s="1"/>
  <c r="C486" i="5"/>
  <c r="H486" i="5" s="1"/>
  <c r="G287" i="164" s="1"/>
  <c r="D486" i="5"/>
  <c r="C485" i="5"/>
  <c r="I485" i="5"/>
  <c r="H286" i="164" s="1"/>
  <c r="H485" i="5"/>
  <c r="G286" i="164" s="1"/>
  <c r="E485" i="5"/>
  <c r="D286" i="164"/>
  <c r="C286" i="164" s="1"/>
  <c r="D485" i="5"/>
  <c r="C484" i="5"/>
  <c r="H484" i="5" s="1"/>
  <c r="G285" i="164" s="1"/>
  <c r="I484" i="5"/>
  <c r="H285" i="164" s="1"/>
  <c r="E484" i="5"/>
  <c r="D285" i="164" s="1"/>
  <c r="C285" i="164" s="1"/>
  <c r="D484" i="5"/>
  <c r="C483" i="5"/>
  <c r="D483" i="5"/>
  <c r="C482" i="5"/>
  <c r="H482" i="5" s="1"/>
  <c r="G283" i="164" s="1"/>
  <c r="D482" i="5"/>
  <c r="C481" i="5"/>
  <c r="I481" i="5"/>
  <c r="H282" i="164"/>
  <c r="H481" i="5"/>
  <c r="G282" i="164" s="1"/>
  <c r="E481" i="5"/>
  <c r="D282" i="164" s="1"/>
  <c r="C282" i="164"/>
  <c r="D481" i="5"/>
  <c r="C480" i="5"/>
  <c r="H480" i="5" s="1"/>
  <c r="G281" i="164" s="1"/>
  <c r="I480" i="5"/>
  <c r="H281" i="164"/>
  <c r="E480" i="5"/>
  <c r="D281" i="164" s="1"/>
  <c r="C281" i="164" s="1"/>
  <c r="D480" i="5"/>
  <c r="C479" i="5"/>
  <c r="D479" i="5" s="1"/>
  <c r="C478" i="5"/>
  <c r="H478" i="5" s="1"/>
  <c r="G279" i="164" s="1"/>
  <c r="D478" i="5"/>
  <c r="C477" i="5"/>
  <c r="I477" i="5"/>
  <c r="H278" i="164"/>
  <c r="H477" i="5"/>
  <c r="G278" i="164" s="1"/>
  <c r="E477" i="5"/>
  <c r="D278" i="164" s="1"/>
  <c r="C278" i="164" s="1"/>
  <c r="D477" i="5"/>
  <c r="C476" i="5"/>
  <c r="H476" i="5" s="1"/>
  <c r="G277" i="164" s="1"/>
  <c r="I476" i="5"/>
  <c r="H277" i="164"/>
  <c r="E476" i="5"/>
  <c r="D277" i="164" s="1"/>
  <c r="C277" i="164" s="1"/>
  <c r="D476" i="5"/>
  <c r="C475" i="5"/>
  <c r="D475" i="5"/>
  <c r="C474" i="5"/>
  <c r="H474" i="5" s="1"/>
  <c r="G275" i="164" s="1"/>
  <c r="D474" i="5"/>
  <c r="C473" i="5"/>
  <c r="I473" i="5"/>
  <c r="H274" i="164" s="1"/>
  <c r="H473" i="5"/>
  <c r="G274" i="164" s="1"/>
  <c r="E473" i="5"/>
  <c r="D274" i="164"/>
  <c r="C274" i="164" s="1"/>
  <c r="D473" i="5"/>
  <c r="C472" i="5"/>
  <c r="H472" i="5" s="1"/>
  <c r="G273" i="164" s="1"/>
  <c r="I472" i="5"/>
  <c r="H273" i="164" s="1"/>
  <c r="E472" i="5"/>
  <c r="D273" i="164" s="1"/>
  <c r="C273" i="164" s="1"/>
  <c r="D472" i="5"/>
  <c r="C471" i="5"/>
  <c r="D471" i="5" s="1"/>
  <c r="C470" i="5"/>
  <c r="H470" i="5" s="1"/>
  <c r="G271" i="164" s="1"/>
  <c r="D470" i="5"/>
  <c r="C469" i="5"/>
  <c r="I469" i="5"/>
  <c r="H270" i="164" s="1"/>
  <c r="H469" i="5"/>
  <c r="G270" i="164" s="1"/>
  <c r="E469" i="5"/>
  <c r="D270" i="164"/>
  <c r="C270" i="164" s="1"/>
  <c r="D469" i="5"/>
  <c r="C468" i="5"/>
  <c r="H468" i="5" s="1"/>
  <c r="G269" i="164" s="1"/>
  <c r="I468" i="5"/>
  <c r="H269" i="164" s="1"/>
  <c r="E468" i="5"/>
  <c r="D269" i="164" s="1"/>
  <c r="C269" i="164" s="1"/>
  <c r="D468" i="5"/>
  <c r="C467" i="5"/>
  <c r="C466" i="5"/>
  <c r="H466" i="5"/>
  <c r="G267" i="164" s="1"/>
  <c r="D466" i="5"/>
  <c r="C465" i="5"/>
  <c r="I465" i="5"/>
  <c r="H266" i="164" s="1"/>
  <c r="H465" i="5"/>
  <c r="G266" i="164" s="1"/>
  <c r="E465" i="5"/>
  <c r="D266" i="164" s="1"/>
  <c r="C266" i="164" s="1"/>
  <c r="D465" i="5"/>
  <c r="C464" i="5"/>
  <c r="H464" i="5" s="1"/>
  <c r="G265" i="164"/>
  <c r="E464" i="5"/>
  <c r="D265" i="164" s="1"/>
  <c r="C265" i="164" s="1"/>
  <c r="C463" i="5"/>
  <c r="E463" i="5" s="1"/>
  <c r="D264" i="164" s="1"/>
  <c r="C264" i="164" s="1"/>
  <c r="C462" i="5"/>
  <c r="H462" i="5"/>
  <c r="G263" i="164" s="1"/>
  <c r="D462" i="5"/>
  <c r="C461" i="5"/>
  <c r="I461" i="5"/>
  <c r="H262" i="164"/>
  <c r="H461" i="5"/>
  <c r="G262" i="164" s="1"/>
  <c r="E461" i="5"/>
  <c r="D262" i="164" s="1"/>
  <c r="C262" i="164" s="1"/>
  <c r="D461" i="5"/>
  <c r="C460" i="5"/>
  <c r="H460" i="5" s="1"/>
  <c r="G261" i="164"/>
  <c r="E460" i="5"/>
  <c r="D261" i="164" s="1"/>
  <c r="C261" i="164" s="1"/>
  <c r="D460" i="5"/>
  <c r="C459" i="5"/>
  <c r="I459" i="5" s="1"/>
  <c r="H260" i="164" s="1"/>
  <c r="E459" i="5"/>
  <c r="D260" i="164" s="1"/>
  <c r="C260" i="164" s="1"/>
  <c r="C458" i="5"/>
  <c r="C457" i="5"/>
  <c r="I457" i="5"/>
  <c r="H258" i="164" s="1"/>
  <c r="H457" i="5"/>
  <c r="G258" i="164" s="1"/>
  <c r="E457" i="5"/>
  <c r="D258" i="164"/>
  <c r="C258" i="164" s="1"/>
  <c r="D457" i="5"/>
  <c r="C456" i="5"/>
  <c r="H456" i="5" s="1"/>
  <c r="G257" i="164" s="1"/>
  <c r="I456" i="5"/>
  <c r="H257" i="164" s="1"/>
  <c r="E456" i="5"/>
  <c r="D257" i="164"/>
  <c r="C257" i="164" s="1"/>
  <c r="D456" i="5"/>
  <c r="C455" i="5"/>
  <c r="I455" i="5" s="1"/>
  <c r="H256" i="164" s="1"/>
  <c r="H455" i="5"/>
  <c r="G256" i="164" s="1"/>
  <c r="E455" i="5"/>
  <c r="D256" i="164" s="1"/>
  <c r="C256" i="164" s="1"/>
  <c r="D455" i="5"/>
  <c r="C454" i="5"/>
  <c r="H454" i="5" s="1"/>
  <c r="G255" i="164" s="1"/>
  <c r="C453" i="5"/>
  <c r="I453" i="5"/>
  <c r="H254" i="164" s="1"/>
  <c r="H453" i="5"/>
  <c r="G254" i="164" s="1"/>
  <c r="E453" i="5"/>
  <c r="D254" i="164" s="1"/>
  <c r="C254" i="164" s="1"/>
  <c r="D453" i="5"/>
  <c r="C452" i="5"/>
  <c r="E452" i="5"/>
  <c r="D253" i="164" s="1"/>
  <c r="C253" i="164" s="1"/>
  <c r="C451" i="5"/>
  <c r="I451" i="5"/>
  <c r="H252" i="164" s="1"/>
  <c r="H451" i="5"/>
  <c r="G252" i="164" s="1"/>
  <c r="E451" i="5"/>
  <c r="D252" i="164" s="1"/>
  <c r="C252" i="164"/>
  <c r="D451" i="5"/>
  <c r="C450" i="5"/>
  <c r="H450" i="5"/>
  <c r="G251" i="164" s="1"/>
  <c r="D450" i="5"/>
  <c r="C449" i="5"/>
  <c r="I449" i="5"/>
  <c r="H250" i="164" s="1"/>
  <c r="H449" i="5"/>
  <c r="G250" i="164" s="1"/>
  <c r="E449" i="5"/>
  <c r="D250" i="164" s="1"/>
  <c r="C250" i="164" s="1"/>
  <c r="D449" i="5"/>
  <c r="C448" i="5"/>
  <c r="H448" i="5" s="1"/>
  <c r="G249" i="164" s="1"/>
  <c r="E448" i="5"/>
  <c r="D249" i="164" s="1"/>
  <c r="C249" i="164" s="1"/>
  <c r="C447" i="5"/>
  <c r="E447" i="5"/>
  <c r="D248" i="164" s="1"/>
  <c r="C248" i="164" s="1"/>
  <c r="C446" i="5"/>
  <c r="H446" i="5"/>
  <c r="G247" i="164" s="1"/>
  <c r="D446" i="5"/>
  <c r="C445" i="5"/>
  <c r="I445" i="5"/>
  <c r="H246" i="164"/>
  <c r="H445" i="5"/>
  <c r="G246" i="164" s="1"/>
  <c r="E445" i="5"/>
  <c r="D246" i="164" s="1"/>
  <c r="C246" i="164" s="1"/>
  <c r="D445" i="5"/>
  <c r="C444" i="5"/>
  <c r="H444" i="5" s="1"/>
  <c r="G245" i="164" s="1"/>
  <c r="E444" i="5"/>
  <c r="D245" i="164" s="1"/>
  <c r="C245" i="164" s="1"/>
  <c r="D444" i="5"/>
  <c r="C443" i="5"/>
  <c r="I443" i="5" s="1"/>
  <c r="H244" i="164" s="1"/>
  <c r="E443" i="5"/>
  <c r="D244" i="164" s="1"/>
  <c r="C244" i="164" s="1"/>
  <c r="C442" i="5"/>
  <c r="C441" i="5"/>
  <c r="I441" i="5"/>
  <c r="H242" i="164" s="1"/>
  <c r="H441" i="5"/>
  <c r="G242" i="164" s="1"/>
  <c r="E441" i="5"/>
  <c r="D242" i="164" s="1"/>
  <c r="C242" i="164" s="1"/>
  <c r="D441" i="5"/>
  <c r="C440" i="5"/>
  <c r="H440" i="5" s="1"/>
  <c r="I440" i="5"/>
  <c r="H241" i="164" s="1"/>
  <c r="G241" i="164"/>
  <c r="E440" i="5"/>
  <c r="D241" i="164" s="1"/>
  <c r="C241" i="164" s="1"/>
  <c r="D440" i="5"/>
  <c r="C439" i="5"/>
  <c r="I439" i="5" s="1"/>
  <c r="H240" i="164" s="1"/>
  <c r="H439" i="5"/>
  <c r="G240" i="164" s="1"/>
  <c r="E439" i="5"/>
  <c r="D240" i="164" s="1"/>
  <c r="C240" i="164" s="1"/>
  <c r="D439" i="5"/>
  <c r="C438" i="5"/>
  <c r="H438" i="5" s="1"/>
  <c r="G239" i="164"/>
  <c r="C437" i="5"/>
  <c r="I437" i="5"/>
  <c r="H238" i="164" s="1"/>
  <c r="H437" i="5"/>
  <c r="G238" i="164" s="1"/>
  <c r="E437" i="5"/>
  <c r="D238" i="164" s="1"/>
  <c r="C238" i="164" s="1"/>
  <c r="D437" i="5"/>
  <c r="C436" i="5"/>
  <c r="E436" i="5" s="1"/>
  <c r="D237" i="164" s="1"/>
  <c r="C237" i="164" s="1"/>
  <c r="C435" i="5"/>
  <c r="I435" i="5"/>
  <c r="H236" i="164" s="1"/>
  <c r="H435" i="5"/>
  <c r="G236" i="164" s="1"/>
  <c r="E435" i="5"/>
  <c r="D236" i="164" s="1"/>
  <c r="C236" i="164" s="1"/>
  <c r="D435" i="5"/>
  <c r="C434" i="5"/>
  <c r="H434" i="5"/>
  <c r="G235" i="164" s="1"/>
  <c r="D434" i="5"/>
  <c r="C433" i="5"/>
  <c r="I433" i="5"/>
  <c r="H234" i="164" s="1"/>
  <c r="H433" i="5"/>
  <c r="G234" i="164" s="1"/>
  <c r="E433" i="5"/>
  <c r="D234" i="164" s="1"/>
  <c r="C234" i="164" s="1"/>
  <c r="D433" i="5"/>
  <c r="C432" i="5"/>
  <c r="H432" i="5" s="1"/>
  <c r="G233" i="164"/>
  <c r="E432" i="5"/>
  <c r="D233" i="164" s="1"/>
  <c r="C233" i="164" s="1"/>
  <c r="C431" i="5"/>
  <c r="E431" i="5" s="1"/>
  <c r="D232" i="164" s="1"/>
  <c r="C232" i="164" s="1"/>
  <c r="C430" i="5"/>
  <c r="H430" i="5"/>
  <c r="G231" i="164" s="1"/>
  <c r="D430" i="5"/>
  <c r="C429" i="5"/>
  <c r="I429" i="5"/>
  <c r="H230" i="164"/>
  <c r="H429" i="5"/>
  <c r="G230" i="164" s="1"/>
  <c r="E429" i="5"/>
  <c r="D230" i="164" s="1"/>
  <c r="C230" i="164" s="1"/>
  <c r="D429" i="5"/>
  <c r="C428" i="5"/>
  <c r="H428" i="5" s="1"/>
  <c r="G229" i="164"/>
  <c r="E428" i="5"/>
  <c r="D229" i="164" s="1"/>
  <c r="C229" i="164" s="1"/>
  <c r="D428" i="5"/>
  <c r="C427" i="5"/>
  <c r="I427" i="5" s="1"/>
  <c r="H228" i="164" s="1"/>
  <c r="E427" i="5"/>
  <c r="D228" i="164" s="1"/>
  <c r="C228" i="164" s="1"/>
  <c r="C426" i="5"/>
  <c r="C425" i="5"/>
  <c r="I425" i="5"/>
  <c r="H226" i="164" s="1"/>
  <c r="H425" i="5"/>
  <c r="G226" i="164" s="1"/>
  <c r="E425" i="5"/>
  <c r="D226" i="164"/>
  <c r="C226" i="164" s="1"/>
  <c r="D425" i="5"/>
  <c r="C424" i="5"/>
  <c r="H424" i="5" s="1"/>
  <c r="I424" i="5"/>
  <c r="H225" i="164" s="1"/>
  <c r="G225" i="164"/>
  <c r="E424" i="5"/>
  <c r="D225" i="164"/>
  <c r="C225" i="164" s="1"/>
  <c r="D424" i="5"/>
  <c r="C423" i="5"/>
  <c r="I423" i="5" s="1"/>
  <c r="H224" i="164" s="1"/>
  <c r="H423" i="5"/>
  <c r="G224" i="164" s="1"/>
  <c r="E423" i="5"/>
  <c r="D224" i="164" s="1"/>
  <c r="C224" i="164" s="1"/>
  <c r="D423" i="5"/>
  <c r="C422" i="5"/>
  <c r="H422" i="5" s="1"/>
  <c r="G223" i="164" s="1"/>
  <c r="C421" i="5"/>
  <c r="I421" i="5"/>
  <c r="H222" i="164" s="1"/>
  <c r="H421" i="5"/>
  <c r="G222" i="164" s="1"/>
  <c r="E421" i="5"/>
  <c r="D222" i="164" s="1"/>
  <c r="C222" i="164" s="1"/>
  <c r="D421" i="5"/>
  <c r="C420" i="5"/>
  <c r="E420" i="5"/>
  <c r="D221" i="164" s="1"/>
  <c r="C221" i="164" s="1"/>
  <c r="C419" i="5"/>
  <c r="I419" i="5"/>
  <c r="H220" i="164" s="1"/>
  <c r="H419" i="5"/>
  <c r="G220" i="164" s="1"/>
  <c r="E419" i="5"/>
  <c r="D220" i="164" s="1"/>
  <c r="C220" i="164"/>
  <c r="D419" i="5"/>
  <c r="C418" i="5"/>
  <c r="H418" i="5"/>
  <c r="G219" i="164" s="1"/>
  <c r="D418" i="5"/>
  <c r="C417" i="5"/>
  <c r="I417" i="5"/>
  <c r="H218" i="164" s="1"/>
  <c r="H417" i="5"/>
  <c r="G218" i="164" s="1"/>
  <c r="E417" i="5"/>
  <c r="D218" i="164" s="1"/>
  <c r="C218" i="164" s="1"/>
  <c r="D417" i="5"/>
  <c r="C416" i="5"/>
  <c r="E416" i="5" s="1"/>
  <c r="D217" i="164" s="1"/>
  <c r="C217" i="164" s="1"/>
  <c r="C415" i="5"/>
  <c r="E415" i="5" s="1"/>
  <c r="D216" i="164" s="1"/>
  <c r="C216" i="164" s="1"/>
  <c r="I415" i="5"/>
  <c r="H216" i="164" s="1"/>
  <c r="C414" i="5"/>
  <c r="H414" i="5"/>
  <c r="G215" i="164" s="1"/>
  <c r="D414" i="5"/>
  <c r="C413" i="5"/>
  <c r="I413" i="5"/>
  <c r="H214" i="164"/>
  <c r="H413" i="5"/>
  <c r="G214" i="164" s="1"/>
  <c r="E413" i="5"/>
  <c r="D214" i="164" s="1"/>
  <c r="C214" i="164" s="1"/>
  <c r="D413" i="5"/>
  <c r="C412" i="5"/>
  <c r="H412" i="5" s="1"/>
  <c r="G213" i="164" s="1"/>
  <c r="E412" i="5"/>
  <c r="D213" i="164" s="1"/>
  <c r="C213" i="164" s="1"/>
  <c r="D412" i="5"/>
  <c r="C411" i="5"/>
  <c r="E411" i="5" s="1"/>
  <c r="D212" i="164" s="1"/>
  <c r="C212" i="164" s="1"/>
  <c r="C410" i="5"/>
  <c r="C409" i="5"/>
  <c r="I409" i="5"/>
  <c r="H210" i="164" s="1"/>
  <c r="H409" i="5"/>
  <c r="G210" i="164" s="1"/>
  <c r="E409" i="5"/>
  <c r="D210" i="164"/>
  <c r="C210" i="164" s="1"/>
  <c r="D409" i="5"/>
  <c r="C408" i="5"/>
  <c r="H408" i="5" s="1"/>
  <c r="I408" i="5"/>
  <c r="H209" i="164" s="1"/>
  <c r="G209" i="164"/>
  <c r="E408" i="5"/>
  <c r="D209" i="164"/>
  <c r="C209" i="164" s="1"/>
  <c r="D408" i="5"/>
  <c r="C407" i="5"/>
  <c r="I407" i="5" s="1"/>
  <c r="H208" i="164" s="1"/>
  <c r="H407" i="5"/>
  <c r="G208" i="164"/>
  <c r="E407" i="5"/>
  <c r="D208" i="164" s="1"/>
  <c r="C208" i="164" s="1"/>
  <c r="D407" i="5"/>
  <c r="C406" i="5"/>
  <c r="C405" i="5"/>
  <c r="I405" i="5"/>
  <c r="H206" i="164" s="1"/>
  <c r="H405" i="5"/>
  <c r="G206" i="164" s="1"/>
  <c r="E405" i="5"/>
  <c r="D206" i="164" s="1"/>
  <c r="C206" i="164" s="1"/>
  <c r="D405" i="5"/>
  <c r="C404" i="5"/>
  <c r="I404" i="5" s="1"/>
  <c r="H205" i="164" s="1"/>
  <c r="C403" i="5"/>
  <c r="I403" i="5"/>
  <c r="H204" i="164" s="1"/>
  <c r="H403" i="5"/>
  <c r="G204" i="164" s="1"/>
  <c r="E403" i="5"/>
  <c r="D204" i="164" s="1"/>
  <c r="C204" i="164"/>
  <c r="D403" i="5"/>
  <c r="C402" i="5"/>
  <c r="H402" i="5"/>
  <c r="G203" i="164"/>
  <c r="D402" i="5"/>
  <c r="C401" i="5"/>
  <c r="I401" i="5"/>
  <c r="H202" i="164" s="1"/>
  <c r="H401" i="5"/>
  <c r="G202" i="164" s="1"/>
  <c r="E401" i="5"/>
  <c r="D202" i="164" s="1"/>
  <c r="C202" i="164" s="1"/>
  <c r="D401" i="5"/>
  <c r="C400" i="5"/>
  <c r="E400" i="5" s="1"/>
  <c r="D201" i="164" s="1"/>
  <c r="C201" i="164" s="1"/>
  <c r="C399" i="5"/>
  <c r="I399" i="5"/>
  <c r="H200" i="164" s="1"/>
  <c r="E399" i="5"/>
  <c r="D200" i="164" s="1"/>
  <c r="C200" i="164" s="1"/>
  <c r="C398" i="5"/>
  <c r="H398" i="5"/>
  <c r="G199" i="164" s="1"/>
  <c r="D398" i="5"/>
  <c r="C397" i="5"/>
  <c r="I397" i="5"/>
  <c r="H198" i="164"/>
  <c r="H397" i="5"/>
  <c r="G198" i="164" s="1"/>
  <c r="E397" i="5"/>
  <c r="D198" i="164" s="1"/>
  <c r="C198" i="164" s="1"/>
  <c r="D397" i="5"/>
  <c r="C396" i="5"/>
  <c r="H396" i="5" s="1"/>
  <c r="G197" i="164"/>
  <c r="E396" i="5"/>
  <c r="D197" i="164" s="1"/>
  <c r="C197" i="164" s="1"/>
  <c r="D396" i="5"/>
  <c r="C395" i="5"/>
  <c r="E395" i="5" s="1"/>
  <c r="D196" i="164" s="1"/>
  <c r="C196" i="164" s="1"/>
  <c r="C394" i="5"/>
  <c r="C393" i="5"/>
  <c r="I393" i="5"/>
  <c r="H194" i="164" s="1"/>
  <c r="H393" i="5"/>
  <c r="G194" i="164" s="1"/>
  <c r="E393" i="5"/>
  <c r="D194" i="164"/>
  <c r="C194" i="164" s="1"/>
  <c r="D393" i="5"/>
  <c r="C392" i="5"/>
  <c r="H392" i="5" s="1"/>
  <c r="I392" i="5"/>
  <c r="H193" i="164" s="1"/>
  <c r="G193" i="164"/>
  <c r="E392" i="5"/>
  <c r="D193" i="164"/>
  <c r="C193" i="164" s="1"/>
  <c r="D392" i="5"/>
  <c r="C391" i="5"/>
  <c r="I391" i="5" s="1"/>
  <c r="H192" i="164" s="1"/>
  <c r="H391" i="5"/>
  <c r="G192" i="164"/>
  <c r="E391" i="5"/>
  <c r="D192" i="164" s="1"/>
  <c r="C192" i="164" s="1"/>
  <c r="D391" i="5"/>
  <c r="C390" i="5"/>
  <c r="C389" i="5"/>
  <c r="I389" i="5"/>
  <c r="H190" i="164" s="1"/>
  <c r="H389" i="5"/>
  <c r="G190" i="164" s="1"/>
  <c r="E389" i="5"/>
  <c r="D190" i="164" s="1"/>
  <c r="C190" i="164" s="1"/>
  <c r="D389" i="5"/>
  <c r="C388" i="5"/>
  <c r="E388" i="5" s="1"/>
  <c r="D189" i="164" s="1"/>
  <c r="C189" i="164" s="1"/>
  <c r="I388" i="5"/>
  <c r="H189" i="164" s="1"/>
  <c r="C387" i="5"/>
  <c r="I387" i="5"/>
  <c r="H188" i="164" s="1"/>
  <c r="H387" i="5"/>
  <c r="G188" i="164" s="1"/>
  <c r="E387" i="5"/>
  <c r="D188" i="164" s="1"/>
  <c r="C188" i="164" s="1"/>
  <c r="D387" i="5"/>
  <c r="C386" i="5"/>
  <c r="H386" i="5"/>
  <c r="G187" i="164" s="1"/>
  <c r="D386" i="5"/>
  <c r="C385" i="5"/>
  <c r="I385" i="5"/>
  <c r="H186" i="164" s="1"/>
  <c r="H385" i="5"/>
  <c r="G186" i="164" s="1"/>
  <c r="E385" i="5"/>
  <c r="D186" i="164" s="1"/>
  <c r="C186" i="164" s="1"/>
  <c r="D385" i="5"/>
  <c r="C384" i="5"/>
  <c r="E384" i="5"/>
  <c r="D185" i="164" s="1"/>
  <c r="C185" i="164" s="1"/>
  <c r="C383" i="5"/>
  <c r="I383" i="5" s="1"/>
  <c r="H184" i="164" s="1"/>
  <c r="E383" i="5"/>
  <c r="D184" i="164" s="1"/>
  <c r="C184" i="164"/>
  <c r="C382" i="5"/>
  <c r="H382" i="5"/>
  <c r="G183" i="164" s="1"/>
  <c r="D382" i="5"/>
  <c r="C381" i="5"/>
  <c r="I381" i="5"/>
  <c r="H182" i="164"/>
  <c r="H381" i="5"/>
  <c r="G182" i="164" s="1"/>
  <c r="E381" i="5"/>
  <c r="D182" i="164" s="1"/>
  <c r="C182" i="164" s="1"/>
  <c r="D381" i="5"/>
  <c r="C380" i="5"/>
  <c r="H380" i="5" s="1"/>
  <c r="G181" i="164"/>
  <c r="E380" i="5"/>
  <c r="D181" i="164" s="1"/>
  <c r="C181" i="164" s="1"/>
  <c r="D380" i="5"/>
  <c r="C379" i="5"/>
  <c r="E379" i="5"/>
  <c r="D180" i="164" s="1"/>
  <c r="C180" i="164" s="1"/>
  <c r="C378" i="5"/>
  <c r="C377" i="5"/>
  <c r="I377" i="5"/>
  <c r="H178" i="164"/>
  <c r="H377" i="5"/>
  <c r="G178" i="164" s="1"/>
  <c r="E377" i="5"/>
  <c r="D178" i="164" s="1"/>
  <c r="C178" i="164" s="1"/>
  <c r="D377" i="5"/>
  <c r="C376" i="5"/>
  <c r="H376" i="5" s="1"/>
  <c r="G177" i="164" s="1"/>
  <c r="I376" i="5"/>
  <c r="H177" i="164"/>
  <c r="E376" i="5"/>
  <c r="D177" i="164" s="1"/>
  <c r="C177" i="164" s="1"/>
  <c r="D376" i="5"/>
  <c r="C375" i="5"/>
  <c r="I375" i="5" s="1"/>
  <c r="H176" i="164" s="1"/>
  <c r="H375" i="5"/>
  <c r="G176" i="164" s="1"/>
  <c r="E375" i="5"/>
  <c r="D176" i="164" s="1"/>
  <c r="C176" i="164" s="1"/>
  <c r="D375" i="5"/>
  <c r="C374" i="5"/>
  <c r="C373" i="5"/>
  <c r="I373" i="5"/>
  <c r="H174" i="164" s="1"/>
  <c r="H373" i="5"/>
  <c r="G174" i="164" s="1"/>
  <c r="E373" i="5"/>
  <c r="D174" i="164"/>
  <c r="C174" i="164" s="1"/>
  <c r="D373" i="5"/>
  <c r="C372" i="5"/>
  <c r="I372" i="5"/>
  <c r="H173" i="164" s="1"/>
  <c r="E372" i="5"/>
  <c r="D173" i="164" s="1"/>
  <c r="C173" i="164" s="1"/>
  <c r="C371" i="5"/>
  <c r="I371" i="5"/>
  <c r="H172" i="164" s="1"/>
  <c r="H371" i="5"/>
  <c r="G172" i="164" s="1"/>
  <c r="E371" i="5"/>
  <c r="D172" i="164" s="1"/>
  <c r="C172" i="164" s="1"/>
  <c r="D371" i="5"/>
  <c r="C370" i="5"/>
  <c r="H370" i="5"/>
  <c r="G171" i="164" s="1"/>
  <c r="D370" i="5"/>
  <c r="C369" i="5"/>
  <c r="I369" i="5"/>
  <c r="H170" i="164" s="1"/>
  <c r="H369" i="5"/>
  <c r="G170" i="164" s="1"/>
  <c r="E369" i="5"/>
  <c r="D170" i="164" s="1"/>
  <c r="C170" i="164" s="1"/>
  <c r="D369" i="5"/>
  <c r="C368" i="5"/>
  <c r="E368" i="5"/>
  <c r="D169" i="164" s="1"/>
  <c r="C169" i="164" s="1"/>
  <c r="C367" i="5"/>
  <c r="C366" i="5"/>
  <c r="H366" i="5"/>
  <c r="G167" i="164" s="1"/>
  <c r="D366" i="5"/>
  <c r="C365" i="5"/>
  <c r="I365" i="5"/>
  <c r="H166" i="164" s="1"/>
  <c r="H365" i="5"/>
  <c r="G166" i="164" s="1"/>
  <c r="E365" i="5"/>
  <c r="D166" i="164" s="1"/>
  <c r="C166" i="164" s="1"/>
  <c r="D365" i="5"/>
  <c r="C364" i="5"/>
  <c r="H364" i="5" s="1"/>
  <c r="G165" i="164"/>
  <c r="E364" i="5"/>
  <c r="D165" i="164" s="1"/>
  <c r="C165" i="164" s="1"/>
  <c r="D364" i="5"/>
  <c r="C363" i="5"/>
  <c r="E363" i="5"/>
  <c r="D164" i="164" s="1"/>
  <c r="C164" i="164" s="1"/>
  <c r="C362" i="5"/>
  <c r="C361" i="5"/>
  <c r="I361" i="5"/>
  <c r="H162" i="164" s="1"/>
  <c r="H361" i="5"/>
  <c r="G162" i="164" s="1"/>
  <c r="E361" i="5"/>
  <c r="D162" i="164"/>
  <c r="C162" i="164" s="1"/>
  <c r="D361" i="5"/>
  <c r="C360" i="5"/>
  <c r="H360" i="5" s="1"/>
  <c r="G161" i="164" s="1"/>
  <c r="I360" i="5"/>
  <c r="H161" i="164" s="1"/>
  <c r="E360" i="5"/>
  <c r="D161" i="164"/>
  <c r="C161" i="164" s="1"/>
  <c r="D360" i="5"/>
  <c r="C359" i="5"/>
  <c r="I359" i="5" s="1"/>
  <c r="H160" i="164" s="1"/>
  <c r="H359" i="5"/>
  <c r="G160" i="164" s="1"/>
  <c r="E359" i="5"/>
  <c r="D160" i="164" s="1"/>
  <c r="C160" i="164" s="1"/>
  <c r="D359" i="5"/>
  <c r="C358" i="5"/>
  <c r="C357" i="5"/>
  <c r="I357" i="5"/>
  <c r="H158" i="164" s="1"/>
  <c r="H357" i="5"/>
  <c r="G158" i="164" s="1"/>
  <c r="E357" i="5"/>
  <c r="D158" i="164" s="1"/>
  <c r="C158" i="164" s="1"/>
  <c r="D357" i="5"/>
  <c r="C356" i="5"/>
  <c r="I356" i="5" s="1"/>
  <c r="H157" i="164" s="1"/>
  <c r="E356" i="5"/>
  <c r="D157" i="164" s="1"/>
  <c r="C157" i="164" s="1"/>
  <c r="C355" i="5"/>
  <c r="I355" i="5"/>
  <c r="H156" i="164" s="1"/>
  <c r="H355" i="5"/>
  <c r="G156" i="164" s="1"/>
  <c r="E355" i="5"/>
  <c r="D156" i="164" s="1"/>
  <c r="C156" i="164"/>
  <c r="D355" i="5"/>
  <c r="C354" i="5"/>
  <c r="H354" i="5"/>
  <c r="G155" i="164" s="1"/>
  <c r="D354" i="5"/>
  <c r="C353" i="5"/>
  <c r="I353" i="5"/>
  <c r="H154" i="164" s="1"/>
  <c r="H353" i="5"/>
  <c r="G154" i="164" s="1"/>
  <c r="E353" i="5"/>
  <c r="D154" i="164" s="1"/>
  <c r="C154" i="164" s="1"/>
  <c r="D353" i="5"/>
  <c r="C352" i="5"/>
  <c r="C351" i="5"/>
  <c r="E351" i="5" s="1"/>
  <c r="D152" i="164" s="1"/>
  <c r="C152" i="164" s="1"/>
  <c r="I351" i="5"/>
  <c r="H152" i="164" s="1"/>
  <c r="C350" i="5"/>
  <c r="H350" i="5"/>
  <c r="G151" i="164" s="1"/>
  <c r="D350" i="5"/>
  <c r="C349" i="5"/>
  <c r="I349" i="5"/>
  <c r="H150" i="164"/>
  <c r="H349" i="5"/>
  <c r="G150" i="164" s="1"/>
  <c r="E349" i="5"/>
  <c r="D150" i="164" s="1"/>
  <c r="C150" i="164" s="1"/>
  <c r="D349" i="5"/>
  <c r="C348" i="5"/>
  <c r="H348" i="5" s="1"/>
  <c r="G149" i="164" s="1"/>
  <c r="E348" i="5"/>
  <c r="D149" i="164" s="1"/>
  <c r="C149" i="164" s="1"/>
  <c r="D348" i="5"/>
  <c r="C347" i="5"/>
  <c r="C346" i="5"/>
  <c r="C345" i="5"/>
  <c r="I345" i="5"/>
  <c r="H146" i="164" s="1"/>
  <c r="H345" i="5"/>
  <c r="G146" i="164" s="1"/>
  <c r="E345" i="5"/>
  <c r="D146" i="164"/>
  <c r="C146" i="164" s="1"/>
  <c r="D345" i="5"/>
  <c r="C344" i="5"/>
  <c r="H344" i="5" s="1"/>
  <c r="I344" i="5"/>
  <c r="H145" i="164" s="1"/>
  <c r="G145" i="164"/>
  <c r="E344" i="5"/>
  <c r="D145" i="164"/>
  <c r="C145" i="164" s="1"/>
  <c r="D344" i="5"/>
  <c r="C343" i="5"/>
  <c r="I343" i="5" s="1"/>
  <c r="H144" i="164" s="1"/>
  <c r="H343" i="5"/>
  <c r="G144" i="164"/>
  <c r="E343" i="5"/>
  <c r="D144" i="164" s="1"/>
  <c r="C144" i="164" s="1"/>
  <c r="D343" i="5"/>
  <c r="C342" i="5"/>
  <c r="C341" i="5"/>
  <c r="I341" i="5"/>
  <c r="H142" i="164" s="1"/>
  <c r="H341" i="5"/>
  <c r="G142" i="164" s="1"/>
  <c r="E341" i="5"/>
  <c r="D142" i="164" s="1"/>
  <c r="C142" i="164" s="1"/>
  <c r="D341" i="5"/>
  <c r="C340" i="5"/>
  <c r="C339" i="5"/>
  <c r="I339" i="5"/>
  <c r="H140" i="164" s="1"/>
  <c r="H339" i="5"/>
  <c r="G140" i="164" s="1"/>
  <c r="E339" i="5"/>
  <c r="D140" i="164" s="1"/>
  <c r="C140" i="164"/>
  <c r="D339" i="5"/>
  <c r="C338" i="5"/>
  <c r="H338" i="5"/>
  <c r="G139" i="164"/>
  <c r="D338" i="5"/>
  <c r="C337" i="5"/>
  <c r="I337" i="5"/>
  <c r="H138" i="164" s="1"/>
  <c r="H337" i="5"/>
  <c r="G138" i="164" s="1"/>
  <c r="E337" i="5"/>
  <c r="D138" i="164" s="1"/>
  <c r="C138" i="164" s="1"/>
  <c r="D337" i="5"/>
  <c r="C336" i="5"/>
  <c r="E336" i="5" s="1"/>
  <c r="D137" i="164" s="1"/>
  <c r="C137" i="164" s="1"/>
  <c r="C335" i="5"/>
  <c r="I335" i="5"/>
  <c r="H136" i="164" s="1"/>
  <c r="E335" i="5"/>
  <c r="D136" i="164" s="1"/>
  <c r="C136" i="164" s="1"/>
  <c r="C334" i="5"/>
  <c r="H334" i="5"/>
  <c r="G135" i="164" s="1"/>
  <c r="D334" i="5"/>
  <c r="C333" i="5"/>
  <c r="I333" i="5"/>
  <c r="H134" i="164"/>
  <c r="H333" i="5"/>
  <c r="G134" i="164" s="1"/>
  <c r="E333" i="5"/>
  <c r="D134" i="164" s="1"/>
  <c r="C134" i="164" s="1"/>
  <c r="D333" i="5"/>
  <c r="C332" i="5"/>
  <c r="H332" i="5" s="1"/>
  <c r="G133" i="164"/>
  <c r="E332" i="5"/>
  <c r="D133" i="164" s="1"/>
  <c r="C133" i="164" s="1"/>
  <c r="D332" i="5"/>
  <c r="C331" i="5"/>
  <c r="E331" i="5" s="1"/>
  <c r="D132" i="164" s="1"/>
  <c r="C132" i="164" s="1"/>
  <c r="C330" i="5"/>
  <c r="C329" i="5"/>
  <c r="I329" i="5"/>
  <c r="H130" i="164" s="1"/>
  <c r="H329" i="5"/>
  <c r="G130" i="164" s="1"/>
  <c r="E329" i="5"/>
  <c r="D130" i="164"/>
  <c r="C130" i="164" s="1"/>
  <c r="D329" i="5"/>
  <c r="C328" i="5"/>
  <c r="H328" i="5" s="1"/>
  <c r="I328" i="5"/>
  <c r="H129" i="164" s="1"/>
  <c r="G129" i="164"/>
  <c r="E328" i="5"/>
  <c r="D129" i="164"/>
  <c r="C129" i="164" s="1"/>
  <c r="D328" i="5"/>
  <c r="C327" i="5"/>
  <c r="I327" i="5" s="1"/>
  <c r="H128" i="164" s="1"/>
  <c r="H327" i="5"/>
  <c r="G128" i="164"/>
  <c r="E327" i="5"/>
  <c r="D128" i="164" s="1"/>
  <c r="C128" i="164" s="1"/>
  <c r="D327" i="5"/>
  <c r="C326" i="5"/>
  <c r="C325" i="5"/>
  <c r="I325" i="5"/>
  <c r="H126" i="164" s="1"/>
  <c r="H325" i="5"/>
  <c r="G126" i="164" s="1"/>
  <c r="E325" i="5"/>
  <c r="D126" i="164" s="1"/>
  <c r="C126" i="164" s="1"/>
  <c r="D325" i="5"/>
  <c r="C324" i="5"/>
  <c r="E324" i="5" s="1"/>
  <c r="D125" i="164" s="1"/>
  <c r="C125" i="164" s="1"/>
  <c r="I324" i="5"/>
  <c r="H125" i="164" s="1"/>
  <c r="C323" i="5"/>
  <c r="I323" i="5"/>
  <c r="H124" i="164" s="1"/>
  <c r="H323" i="5"/>
  <c r="G124" i="164" s="1"/>
  <c r="E323" i="5"/>
  <c r="D124" i="164" s="1"/>
  <c r="C124" i="164" s="1"/>
  <c r="D323" i="5"/>
  <c r="C322" i="5"/>
  <c r="H322" i="5"/>
  <c r="G123" i="164" s="1"/>
  <c r="D322" i="5"/>
  <c r="C321" i="5"/>
  <c r="I321" i="5"/>
  <c r="H122" i="164" s="1"/>
  <c r="H321" i="5"/>
  <c r="G122" i="164" s="1"/>
  <c r="E321" i="5"/>
  <c r="D122" i="164" s="1"/>
  <c r="C122" i="164" s="1"/>
  <c r="D321" i="5"/>
  <c r="C320" i="5"/>
  <c r="E320" i="5"/>
  <c r="D121" i="164" s="1"/>
  <c r="C121" i="164" s="1"/>
  <c r="C319" i="5"/>
  <c r="I319" i="5" s="1"/>
  <c r="H120" i="164" s="1"/>
  <c r="E319" i="5"/>
  <c r="D120" i="164" s="1"/>
  <c r="C120" i="164" s="1"/>
  <c r="C318" i="5"/>
  <c r="H318" i="5"/>
  <c r="G119" i="164" s="1"/>
  <c r="D318" i="5"/>
  <c r="C317" i="5"/>
  <c r="I317" i="5"/>
  <c r="H118" i="164" s="1"/>
  <c r="H317" i="5"/>
  <c r="G118" i="164" s="1"/>
  <c r="E317" i="5"/>
  <c r="D118" i="164" s="1"/>
  <c r="C118" i="164"/>
  <c r="D317" i="5"/>
  <c r="C316" i="5"/>
  <c r="H316" i="5" s="1"/>
  <c r="G117" i="164" s="1"/>
  <c r="E316" i="5"/>
  <c r="D117" i="164" s="1"/>
  <c r="C117" i="164" s="1"/>
  <c r="D316" i="5"/>
  <c r="C315" i="5"/>
  <c r="E315" i="5"/>
  <c r="D116" i="164" s="1"/>
  <c r="C116" i="164" s="1"/>
  <c r="C314" i="5"/>
  <c r="C313" i="5"/>
  <c r="I313" i="5"/>
  <c r="H114" i="164" s="1"/>
  <c r="H313" i="5"/>
  <c r="G114" i="164" s="1"/>
  <c r="E313" i="5"/>
  <c r="D114" i="164"/>
  <c r="C114" i="164" s="1"/>
  <c r="D313" i="5"/>
  <c r="C312" i="5"/>
  <c r="H312" i="5" s="1"/>
  <c r="I312" i="5"/>
  <c r="H113" i="164" s="1"/>
  <c r="G113" i="164"/>
  <c r="E312" i="5"/>
  <c r="D113" i="164"/>
  <c r="C113" i="164" s="1"/>
  <c r="D312" i="5"/>
  <c r="C311" i="5"/>
  <c r="I311" i="5" s="1"/>
  <c r="H112" i="164" s="1"/>
  <c r="H311" i="5"/>
  <c r="G112" i="164" s="1"/>
  <c r="E311" i="5"/>
  <c r="D112" i="164" s="1"/>
  <c r="C112" i="164" s="1"/>
  <c r="D311" i="5"/>
  <c r="C310" i="5"/>
  <c r="C309" i="5"/>
  <c r="I309" i="5"/>
  <c r="H110" i="164" s="1"/>
  <c r="H309" i="5"/>
  <c r="G110" i="164" s="1"/>
  <c r="E309" i="5"/>
  <c r="D110" i="164" s="1"/>
  <c r="C110" i="164" s="1"/>
  <c r="D309" i="5"/>
  <c r="C308" i="5"/>
  <c r="I308" i="5"/>
  <c r="H109" i="164" s="1"/>
  <c r="E308" i="5"/>
  <c r="D109" i="164" s="1"/>
  <c r="C109" i="164" s="1"/>
  <c r="C307" i="5"/>
  <c r="I307" i="5"/>
  <c r="H108" i="164" s="1"/>
  <c r="H307" i="5"/>
  <c r="G108" i="164" s="1"/>
  <c r="E307" i="5"/>
  <c r="D108" i="164" s="1"/>
  <c r="C108" i="164" s="1"/>
  <c r="D307" i="5"/>
  <c r="C306" i="5"/>
  <c r="H306" i="5"/>
  <c r="G107" i="164" s="1"/>
  <c r="D306" i="5"/>
  <c r="C305" i="5"/>
  <c r="I305" i="5"/>
  <c r="H106" i="164" s="1"/>
  <c r="H305" i="5"/>
  <c r="G106" i="164" s="1"/>
  <c r="E305" i="5"/>
  <c r="D106" i="164" s="1"/>
  <c r="C106" i="164" s="1"/>
  <c r="D305" i="5"/>
  <c r="C304" i="5"/>
  <c r="E304" i="5"/>
  <c r="D105" i="164" s="1"/>
  <c r="C105" i="164" s="1"/>
  <c r="C303" i="5"/>
  <c r="C302" i="5"/>
  <c r="H302" i="5"/>
  <c r="G103" i="164" s="1"/>
  <c r="D302" i="5"/>
  <c r="C301" i="5"/>
  <c r="I301" i="5"/>
  <c r="H102" i="164" s="1"/>
  <c r="H301" i="5"/>
  <c r="G102" i="164" s="1"/>
  <c r="E301" i="5"/>
  <c r="D102" i="164" s="1"/>
  <c r="C102" i="164" s="1"/>
  <c r="D301" i="5"/>
  <c r="C300" i="5"/>
  <c r="H300" i="5" s="1"/>
  <c r="G101" i="164"/>
  <c r="E300" i="5"/>
  <c r="D101" i="164" s="1"/>
  <c r="C101" i="164" s="1"/>
  <c r="D300" i="5"/>
  <c r="C299" i="5"/>
  <c r="E299" i="5"/>
  <c r="D100" i="164" s="1"/>
  <c r="C100" i="164" s="1"/>
  <c r="C298" i="5"/>
  <c r="C297" i="5"/>
  <c r="I297" i="5"/>
  <c r="H98" i="164" s="1"/>
  <c r="H297" i="5"/>
  <c r="G98" i="164" s="1"/>
  <c r="E297" i="5"/>
  <c r="D98" i="164"/>
  <c r="C98" i="164" s="1"/>
  <c r="D297" i="5"/>
  <c r="C296" i="5"/>
  <c r="H296" i="5" s="1"/>
  <c r="I296" i="5"/>
  <c r="H97" i="164" s="1"/>
  <c r="G97" i="164"/>
  <c r="E296" i="5"/>
  <c r="D97" i="164"/>
  <c r="C97" i="164" s="1"/>
  <c r="D296" i="5"/>
  <c r="C295" i="5"/>
  <c r="I295" i="5" s="1"/>
  <c r="H96" i="164" s="1"/>
  <c r="H295" i="5"/>
  <c r="G96" i="164" s="1"/>
  <c r="E295" i="5"/>
  <c r="D96" i="164" s="1"/>
  <c r="C96" i="164" s="1"/>
  <c r="D295" i="5"/>
  <c r="C294" i="5"/>
  <c r="C293" i="5"/>
  <c r="I293" i="5"/>
  <c r="H94" i="164" s="1"/>
  <c r="H293" i="5"/>
  <c r="G94" i="164" s="1"/>
  <c r="E293" i="5"/>
  <c r="D94" i="164" s="1"/>
  <c r="C94" i="164" s="1"/>
  <c r="D293" i="5"/>
  <c r="C292" i="5"/>
  <c r="I292" i="5" s="1"/>
  <c r="H93" i="164" s="1"/>
  <c r="E292" i="5"/>
  <c r="D93" i="164" s="1"/>
  <c r="C93" i="164" s="1"/>
  <c r="C291" i="5"/>
  <c r="I291" i="5"/>
  <c r="H92" i="164" s="1"/>
  <c r="H291" i="5"/>
  <c r="G92" i="164" s="1"/>
  <c r="E291" i="5"/>
  <c r="D92" i="164" s="1"/>
  <c r="C92" i="164"/>
  <c r="D291" i="5"/>
  <c r="C290" i="5"/>
  <c r="H290" i="5"/>
  <c r="G91" i="164" s="1"/>
  <c r="D290" i="5"/>
  <c r="C289" i="5"/>
  <c r="I289" i="5"/>
  <c r="H90" i="164" s="1"/>
  <c r="H289" i="5"/>
  <c r="G90" i="164" s="1"/>
  <c r="E289" i="5"/>
  <c r="D90" i="164" s="1"/>
  <c r="C90" i="164" s="1"/>
  <c r="D289" i="5"/>
  <c r="C288" i="5"/>
  <c r="C287" i="5"/>
  <c r="I287" i="5"/>
  <c r="H88" i="164" s="1"/>
  <c r="C286" i="5"/>
  <c r="H286" i="5"/>
  <c r="G87" i="164" s="1"/>
  <c r="D286" i="5"/>
  <c r="C285" i="5"/>
  <c r="I285" i="5"/>
  <c r="H86" i="164"/>
  <c r="H285" i="5"/>
  <c r="G86" i="164" s="1"/>
  <c r="E285" i="5"/>
  <c r="D86" i="164" s="1"/>
  <c r="C86" i="164" s="1"/>
  <c r="D285" i="5"/>
  <c r="C284" i="5"/>
  <c r="H284" i="5" s="1"/>
  <c r="G85" i="164" s="1"/>
  <c r="E284" i="5"/>
  <c r="D85" i="164" s="1"/>
  <c r="C85" i="164" s="1"/>
  <c r="D284" i="5"/>
  <c r="C283" i="5"/>
  <c r="C282" i="5"/>
  <c r="C281" i="5"/>
  <c r="I281" i="5"/>
  <c r="H82" i="164" s="1"/>
  <c r="H281" i="5"/>
  <c r="G82" i="164" s="1"/>
  <c r="E281" i="5"/>
  <c r="D82" i="164"/>
  <c r="C82" i="164" s="1"/>
  <c r="D281" i="5"/>
  <c r="C280" i="5"/>
  <c r="H280" i="5" s="1"/>
  <c r="I280" i="5"/>
  <c r="H81" i="164" s="1"/>
  <c r="G81" i="164"/>
  <c r="E280" i="5"/>
  <c r="D81" i="164"/>
  <c r="C81" i="164" s="1"/>
  <c r="D280" i="5"/>
  <c r="C279" i="5"/>
  <c r="I279" i="5" s="1"/>
  <c r="H80" i="164" s="1"/>
  <c r="H279" i="5"/>
  <c r="G80" i="164" s="1"/>
  <c r="E279" i="5"/>
  <c r="D80" i="164" s="1"/>
  <c r="C80" i="164" s="1"/>
  <c r="D279" i="5"/>
  <c r="C278" i="5"/>
  <c r="C277" i="5"/>
  <c r="I277" i="5"/>
  <c r="H78" i="164" s="1"/>
  <c r="H277" i="5"/>
  <c r="G78" i="164" s="1"/>
  <c r="E277" i="5"/>
  <c r="D78" i="164" s="1"/>
  <c r="C78" i="164" s="1"/>
  <c r="D277" i="5"/>
  <c r="C276" i="5"/>
  <c r="C275" i="5"/>
  <c r="I275" i="5"/>
  <c r="H76" i="164" s="1"/>
  <c r="H275" i="5"/>
  <c r="G76" i="164" s="1"/>
  <c r="E275" i="5"/>
  <c r="D76" i="164" s="1"/>
  <c r="C76" i="164" s="1"/>
  <c r="D275" i="5"/>
  <c r="C274" i="5"/>
  <c r="H274" i="5"/>
  <c r="G75" i="164" s="1"/>
  <c r="D274" i="5"/>
  <c r="C273" i="5"/>
  <c r="I273" i="5"/>
  <c r="H74" i="164" s="1"/>
  <c r="H273" i="5"/>
  <c r="G74" i="164" s="1"/>
  <c r="E273" i="5"/>
  <c r="D74" i="164" s="1"/>
  <c r="C74" i="164" s="1"/>
  <c r="D273" i="5"/>
  <c r="C272" i="5"/>
  <c r="C271" i="5"/>
  <c r="I271" i="5"/>
  <c r="H72" i="164" s="1"/>
  <c r="E271" i="5"/>
  <c r="D72" i="164" s="1"/>
  <c r="C72" i="164" s="1"/>
  <c r="C270" i="5"/>
  <c r="H270" i="5"/>
  <c r="G71" i="164" s="1"/>
  <c r="D270" i="5"/>
  <c r="C269" i="5"/>
  <c r="I269" i="5"/>
  <c r="H70" i="164"/>
  <c r="H269" i="5"/>
  <c r="G70" i="164" s="1"/>
  <c r="E269" i="5"/>
  <c r="D70" i="164" s="1"/>
  <c r="C70" i="164" s="1"/>
  <c r="D269" i="5"/>
  <c r="C268" i="5"/>
  <c r="H268" i="5" s="1"/>
  <c r="G69" i="164" s="1"/>
  <c r="E268" i="5"/>
  <c r="D69" i="164" s="1"/>
  <c r="C69" i="164" s="1"/>
  <c r="D268" i="5"/>
  <c r="C267" i="5"/>
  <c r="C266" i="5"/>
  <c r="C265" i="5"/>
  <c r="I265" i="5"/>
  <c r="H66" i="164"/>
  <c r="H265" i="5"/>
  <c r="G66" i="164" s="1"/>
  <c r="E265" i="5"/>
  <c r="D66" i="164" s="1"/>
  <c r="C66" i="164" s="1"/>
  <c r="D265" i="5"/>
  <c r="C264" i="5"/>
  <c r="H264" i="5" s="1"/>
  <c r="G65" i="164" s="1"/>
  <c r="I264" i="5"/>
  <c r="H65" i="164"/>
  <c r="E264" i="5"/>
  <c r="D65" i="164" s="1"/>
  <c r="C65" i="164" s="1"/>
  <c r="D264" i="5"/>
  <c r="C263" i="5"/>
  <c r="I263" i="5" s="1"/>
  <c r="H64" i="164" s="1"/>
  <c r="H263" i="5"/>
  <c r="G64" i="164" s="1"/>
  <c r="E263" i="5"/>
  <c r="D64" i="164" s="1"/>
  <c r="C64" i="164" s="1"/>
  <c r="D263" i="5"/>
  <c r="C262" i="5"/>
  <c r="C261" i="5"/>
  <c r="I261" i="5"/>
  <c r="H62" i="164" s="1"/>
  <c r="H261" i="5"/>
  <c r="G62" i="164" s="1"/>
  <c r="E261" i="5"/>
  <c r="D62" i="164" s="1"/>
  <c r="C62" i="164" s="1"/>
  <c r="D261" i="5"/>
  <c r="C260" i="5"/>
  <c r="I260" i="5"/>
  <c r="H61" i="164" s="1"/>
  <c r="C259" i="5"/>
  <c r="I259" i="5"/>
  <c r="H60" i="164" s="1"/>
  <c r="H259" i="5"/>
  <c r="G60" i="164" s="1"/>
  <c r="E259" i="5"/>
  <c r="D60" i="164" s="1"/>
  <c r="C60" i="164"/>
  <c r="D259" i="5"/>
  <c r="C258" i="5"/>
  <c r="H258" i="5"/>
  <c r="G59" i="164"/>
  <c r="D258" i="5"/>
  <c r="C257" i="5"/>
  <c r="I257" i="5"/>
  <c r="H58" i="164" s="1"/>
  <c r="H257" i="5"/>
  <c r="G58" i="164" s="1"/>
  <c r="E257" i="5"/>
  <c r="D58" i="164" s="1"/>
  <c r="C58" i="164" s="1"/>
  <c r="D257" i="5"/>
  <c r="C256" i="5"/>
  <c r="E256" i="5"/>
  <c r="D57" i="164" s="1"/>
  <c r="C57" i="164" s="1"/>
  <c r="C255" i="5"/>
  <c r="I255" i="5" s="1"/>
  <c r="H56" i="164" s="1"/>
  <c r="E255" i="5"/>
  <c r="D56" i="164" s="1"/>
  <c r="C56" i="164" s="1"/>
  <c r="C254" i="5"/>
  <c r="H254" i="5"/>
  <c r="G55" i="164" s="1"/>
  <c r="D254" i="5"/>
  <c r="C253" i="5"/>
  <c r="I253" i="5"/>
  <c r="H54" i="164" s="1"/>
  <c r="H253" i="5"/>
  <c r="G54" i="164" s="1"/>
  <c r="E253" i="5"/>
  <c r="D54" i="164" s="1"/>
  <c r="C54" i="164"/>
  <c r="D253" i="5"/>
  <c r="C252" i="5"/>
  <c r="H252" i="5" s="1"/>
  <c r="G53" i="164" s="1"/>
  <c r="E252" i="5"/>
  <c r="D53" i="164" s="1"/>
  <c r="C53" i="164" s="1"/>
  <c r="D252" i="5"/>
  <c r="C251" i="5"/>
  <c r="E251" i="5"/>
  <c r="D52" i="164" s="1"/>
  <c r="C52" i="164" s="1"/>
  <c r="C250" i="5"/>
  <c r="C249" i="5"/>
  <c r="I249" i="5"/>
  <c r="H50" i="164" s="1"/>
  <c r="H249" i="5"/>
  <c r="G50" i="164" s="1"/>
  <c r="E249" i="5"/>
  <c r="D50" i="164"/>
  <c r="C50" i="164" s="1"/>
  <c r="D249" i="5"/>
  <c r="C248" i="5"/>
  <c r="H248" i="5" s="1"/>
  <c r="I248" i="5"/>
  <c r="H49" i="164" s="1"/>
  <c r="G49" i="164"/>
  <c r="E248" i="5"/>
  <c r="D49" i="164"/>
  <c r="C49" i="164" s="1"/>
  <c r="D248" i="5"/>
  <c r="C247" i="5"/>
  <c r="I247" i="5" s="1"/>
  <c r="H48" i="164" s="1"/>
  <c r="H247" i="5"/>
  <c r="G48" i="164" s="1"/>
  <c r="E247" i="5"/>
  <c r="D48" i="164" s="1"/>
  <c r="C48" i="164" s="1"/>
  <c r="D247" i="5"/>
  <c r="C246" i="5"/>
  <c r="C245" i="5"/>
  <c r="I245" i="5"/>
  <c r="H46" i="164" s="1"/>
  <c r="H245" i="5"/>
  <c r="G46" i="164" s="1"/>
  <c r="E245" i="5"/>
  <c r="D46" i="164" s="1"/>
  <c r="C46" i="164" s="1"/>
  <c r="D245" i="5"/>
  <c r="C244" i="5"/>
  <c r="H244" i="5" s="1"/>
  <c r="G45" i="164" s="1"/>
  <c r="I244" i="5"/>
  <c r="H45" i="164" s="1"/>
  <c r="E244" i="5"/>
  <c r="D45" i="164" s="1"/>
  <c r="C45" i="164" s="1"/>
  <c r="D244" i="5"/>
  <c r="C243" i="5"/>
  <c r="H243" i="5"/>
  <c r="G44" i="164" s="1"/>
  <c r="D243" i="5"/>
  <c r="C242" i="5"/>
  <c r="I242" i="5" s="1"/>
  <c r="H43" i="164" s="1"/>
  <c r="H242" i="5"/>
  <c r="G43" i="164" s="1"/>
  <c r="D242" i="5"/>
  <c r="C241" i="5"/>
  <c r="I241" i="5"/>
  <c r="H42" i="164"/>
  <c r="H241" i="5"/>
  <c r="G42" i="164" s="1"/>
  <c r="E241" i="5"/>
  <c r="D42" i="164" s="1"/>
  <c r="C42" i="164"/>
  <c r="D241" i="5"/>
  <c r="C240" i="5"/>
  <c r="H240" i="5" s="1"/>
  <c r="G41" i="164" s="1"/>
  <c r="I240" i="5"/>
  <c r="H41" i="164"/>
  <c r="E240" i="5"/>
  <c r="D41" i="164" s="1"/>
  <c r="C41" i="164" s="1"/>
  <c r="D240" i="5"/>
  <c r="C239" i="5"/>
  <c r="I239" i="5" s="1"/>
  <c r="H40" i="164" s="1"/>
  <c r="H239" i="5"/>
  <c r="G40" i="164" s="1"/>
  <c r="E239" i="5"/>
  <c r="D40" i="164" s="1"/>
  <c r="C40" i="164" s="1"/>
  <c r="D239" i="5"/>
  <c r="C238" i="5"/>
  <c r="C237" i="5"/>
  <c r="I237" i="5"/>
  <c r="H38" i="164" s="1"/>
  <c r="H237" i="5"/>
  <c r="G38" i="164" s="1"/>
  <c r="E237" i="5"/>
  <c r="D38" i="164" s="1"/>
  <c r="C38" i="164" s="1"/>
  <c r="D237" i="5"/>
  <c r="C236" i="5"/>
  <c r="I236" i="5"/>
  <c r="H37" i="164" s="1"/>
  <c r="E236" i="5"/>
  <c r="D37" i="164" s="1"/>
  <c r="C37" i="164" s="1"/>
  <c r="C235" i="5"/>
  <c r="I235" i="5"/>
  <c r="H36" i="164" s="1"/>
  <c r="H235" i="5"/>
  <c r="G36" i="164" s="1"/>
  <c r="E235" i="5"/>
  <c r="D36" i="164" s="1"/>
  <c r="C36" i="164" s="1"/>
  <c r="D235" i="5"/>
  <c r="C234" i="5"/>
  <c r="H234" i="5"/>
  <c r="G35" i="164" s="1"/>
  <c r="D234" i="5"/>
  <c r="C233" i="5"/>
  <c r="I233" i="5"/>
  <c r="H34" i="164" s="1"/>
  <c r="H233" i="5"/>
  <c r="G34" i="164" s="1"/>
  <c r="E233" i="5"/>
  <c r="D34" i="164" s="1"/>
  <c r="C34" i="164" s="1"/>
  <c r="D233" i="5"/>
  <c r="C232" i="5"/>
  <c r="I232" i="5"/>
  <c r="H33" i="164" s="1"/>
  <c r="C231" i="5"/>
  <c r="I231" i="5" s="1"/>
  <c r="H32" i="164" s="1"/>
  <c r="C230" i="5"/>
  <c r="H230" i="5"/>
  <c r="G31" i="164" s="1"/>
  <c r="D230" i="5"/>
  <c r="C229" i="5"/>
  <c r="I229" i="5"/>
  <c r="H30" i="164"/>
  <c r="H229" i="5"/>
  <c r="G30" i="164" s="1"/>
  <c r="E229" i="5"/>
  <c r="D30" i="164" s="1"/>
  <c r="C30" i="164" s="1"/>
  <c r="D229" i="5"/>
  <c r="C228" i="5"/>
  <c r="D228" i="5"/>
  <c r="C227" i="5"/>
  <c r="C226" i="5"/>
  <c r="D226" i="5" s="1"/>
  <c r="C225" i="5"/>
  <c r="I225" i="5"/>
  <c r="H26" i="164" s="1"/>
  <c r="H225" i="5"/>
  <c r="G26" i="164" s="1"/>
  <c r="E225" i="5"/>
  <c r="D26" i="164"/>
  <c r="C26" i="164" s="1"/>
  <c r="D225" i="5"/>
  <c r="C224" i="5"/>
  <c r="H224" i="5" s="1"/>
  <c r="G25" i="164" s="1"/>
  <c r="I224" i="5"/>
  <c r="H25" i="164" s="1"/>
  <c r="E224" i="5"/>
  <c r="D25" i="164"/>
  <c r="C25" i="164" s="1"/>
  <c r="D224" i="5"/>
  <c r="C223" i="5"/>
  <c r="I223" i="5" s="1"/>
  <c r="H24" i="164" s="1"/>
  <c r="H223" i="5"/>
  <c r="G24" i="164"/>
  <c r="E223" i="5"/>
  <c r="D24" i="164" s="1"/>
  <c r="C24" i="164" s="1"/>
  <c r="D223" i="5"/>
  <c r="C222" i="5"/>
  <c r="C221" i="5"/>
  <c r="I221" i="5"/>
  <c r="H22" i="164" s="1"/>
  <c r="H221" i="5"/>
  <c r="G22" i="164" s="1"/>
  <c r="E221" i="5"/>
  <c r="D22" i="164" s="1"/>
  <c r="C22" i="164" s="1"/>
  <c r="D221" i="5"/>
  <c r="C220" i="5"/>
  <c r="H220" i="5" s="1"/>
  <c r="G21" i="164" s="1"/>
  <c r="C219" i="5"/>
  <c r="I219" i="5"/>
  <c r="H20" i="164" s="1"/>
  <c r="H219" i="5"/>
  <c r="G20" i="164" s="1"/>
  <c r="E219" i="5"/>
  <c r="D20" i="164" s="1"/>
  <c r="C20" i="164"/>
  <c r="D219" i="5"/>
  <c r="C218" i="5"/>
  <c r="I218" i="5" s="1"/>
  <c r="H19" i="164" s="1"/>
  <c r="E218" i="5"/>
  <c r="D19" i="164" s="1"/>
  <c r="C19" i="164" s="1"/>
  <c r="C217" i="5"/>
  <c r="H217" i="5"/>
  <c r="G18" i="164" s="1"/>
  <c r="D217" i="5"/>
  <c r="C216" i="5"/>
  <c r="I216" i="5"/>
  <c r="H17" i="164" s="1"/>
  <c r="H216" i="5"/>
  <c r="G17" i="164" s="1"/>
  <c r="E216" i="5"/>
  <c r="D17" i="164"/>
  <c r="C17" i="164" s="1"/>
  <c r="D216" i="5"/>
  <c r="C215" i="5"/>
  <c r="H215" i="5" s="1"/>
  <c r="I215" i="5"/>
  <c r="H16" i="164" s="1"/>
  <c r="G16" i="164"/>
  <c r="E215" i="5"/>
  <c r="D16" i="164"/>
  <c r="C16" i="164" s="1"/>
  <c r="D215" i="5"/>
  <c r="C214" i="5"/>
  <c r="I214" i="5" s="1"/>
  <c r="H15" i="164" s="1"/>
  <c r="E214" i="5"/>
  <c r="D15" i="164" s="1"/>
  <c r="C15" i="164" s="1"/>
  <c r="C213" i="5"/>
  <c r="C212" i="5"/>
  <c r="I212" i="5"/>
  <c r="H13" i="164" s="1"/>
  <c r="H212" i="5"/>
  <c r="G13" i="164" s="1"/>
  <c r="E212" i="5"/>
  <c r="D13" i="164"/>
  <c r="C13" i="164" s="1"/>
  <c r="D212" i="5"/>
  <c r="C211" i="5"/>
  <c r="H211" i="5" s="1"/>
  <c r="G12" i="164" s="1"/>
  <c r="I211" i="5"/>
  <c r="H12" i="164" s="1"/>
  <c r="E211" i="5"/>
  <c r="D12" i="164"/>
  <c r="C12" i="164" s="1"/>
  <c r="D211" i="5"/>
  <c r="C210" i="5"/>
  <c r="I210" i="5"/>
  <c r="H11" i="164" s="1"/>
  <c r="H210" i="5"/>
  <c r="G11" i="164" s="1"/>
  <c r="E210" i="5"/>
  <c r="D11" i="164" s="1"/>
  <c r="C11" i="164"/>
  <c r="D210" i="5"/>
  <c r="C209" i="5"/>
  <c r="H209" i="5"/>
  <c r="G10" i="164"/>
  <c r="D209" i="5"/>
  <c r="C208" i="5"/>
  <c r="I208" i="5"/>
  <c r="H9" i="164" s="1"/>
  <c r="H208" i="5"/>
  <c r="G9" i="164" s="1"/>
  <c r="E208" i="5"/>
  <c r="D9" i="164" s="1"/>
  <c r="C9" i="164" s="1"/>
  <c r="D208" i="5"/>
  <c r="C207" i="5"/>
  <c r="H207" i="5" s="1"/>
  <c r="G8" i="164" s="1"/>
  <c r="E207" i="5"/>
  <c r="D8" i="164" s="1"/>
  <c r="C8" i="164" s="1"/>
  <c r="C206" i="5"/>
  <c r="H206" i="5" s="1"/>
  <c r="G7" i="164" s="1"/>
  <c r="I206" i="5"/>
  <c r="H7" i="164" s="1"/>
  <c r="E206" i="5"/>
  <c r="D7" i="164" s="1"/>
  <c r="C7" i="164"/>
  <c r="C205" i="5"/>
  <c r="H205" i="5"/>
  <c r="G6" i="164" s="1"/>
  <c r="D205" i="5"/>
  <c r="C204" i="5"/>
  <c r="I204" i="5"/>
  <c r="H15" i="130"/>
  <c r="H204" i="5"/>
  <c r="G15" i="130" s="1"/>
  <c r="E204" i="5"/>
  <c r="D15" i="130" s="1"/>
  <c r="C15" i="130" s="1"/>
  <c r="D204" i="5"/>
  <c r="C203" i="5"/>
  <c r="H203" i="5" s="1"/>
  <c r="G14" i="130" s="1"/>
  <c r="E203" i="5"/>
  <c r="D14" i="130" s="1"/>
  <c r="C14" i="130" s="1"/>
  <c r="D203" i="5"/>
  <c r="C202" i="5"/>
  <c r="I202" i="5" s="1"/>
  <c r="H13" i="130" s="1"/>
  <c r="E202" i="5"/>
  <c r="D13" i="130" s="1"/>
  <c r="C13" i="130" s="1"/>
  <c r="C201" i="5"/>
  <c r="C200" i="5"/>
  <c r="I200" i="5"/>
  <c r="H11" i="130" s="1"/>
  <c r="H200" i="5"/>
  <c r="G11" i="130" s="1"/>
  <c r="E200" i="5"/>
  <c r="D11" i="130" s="1"/>
  <c r="C11" i="130" s="1"/>
  <c r="D200" i="5"/>
  <c r="C199" i="5"/>
  <c r="H199" i="5" s="1"/>
  <c r="G10" i="130" s="1"/>
  <c r="I199" i="5"/>
  <c r="H10" i="130" s="1"/>
  <c r="E199" i="5"/>
  <c r="D10" i="130"/>
  <c r="C10" i="130" s="1"/>
  <c r="D199" i="5"/>
  <c r="C198" i="5"/>
  <c r="I198" i="5" s="1"/>
  <c r="H9" i="130" s="1"/>
  <c r="H198" i="5"/>
  <c r="G9" i="130"/>
  <c r="E198" i="5"/>
  <c r="D9" i="130" s="1"/>
  <c r="C9" i="130" s="1"/>
  <c r="D198" i="5"/>
  <c r="C197" i="5"/>
  <c r="C196" i="5"/>
  <c r="I196" i="5"/>
  <c r="H7" i="130" s="1"/>
  <c r="H196" i="5"/>
  <c r="G7" i="130" s="1"/>
  <c r="E196" i="5"/>
  <c r="D7" i="130"/>
  <c r="C7" i="130" s="1"/>
  <c r="D196" i="5"/>
  <c r="C195" i="5"/>
  <c r="H195" i="5" s="1"/>
  <c r="G6" i="130" s="1"/>
  <c r="I195" i="5"/>
  <c r="H6" i="130" s="1"/>
  <c r="E195" i="5"/>
  <c r="D6" i="130" s="1"/>
  <c r="C6" i="130" s="1"/>
  <c r="C194" i="5"/>
  <c r="I194" i="5"/>
  <c r="H113" i="96" s="1"/>
  <c r="H194" i="5"/>
  <c r="G113" i="96" s="1"/>
  <c r="E194" i="5"/>
  <c r="D113" i="96" s="1"/>
  <c r="C113" i="96"/>
  <c r="D194" i="5"/>
  <c r="C193" i="5"/>
  <c r="H193" i="5"/>
  <c r="G112" i="96"/>
  <c r="D193" i="5"/>
  <c r="C192" i="5"/>
  <c r="I192" i="5"/>
  <c r="H111" i="96" s="1"/>
  <c r="H192" i="5"/>
  <c r="G111" i="96" s="1"/>
  <c r="E192" i="5"/>
  <c r="D111" i="96" s="1"/>
  <c r="C111" i="96" s="1"/>
  <c r="D192" i="5"/>
  <c r="C191" i="5"/>
  <c r="H191" i="5" s="1"/>
  <c r="G110" i="96" s="1"/>
  <c r="E191" i="5"/>
  <c r="D110" i="96" s="1"/>
  <c r="C110" i="96" s="1"/>
  <c r="C190" i="5"/>
  <c r="H190" i="5" s="1"/>
  <c r="G109" i="96" s="1"/>
  <c r="I190" i="5"/>
  <c r="H109" i="96" s="1"/>
  <c r="E190" i="5"/>
  <c r="D109" i="96" s="1"/>
  <c r="C109" i="96"/>
  <c r="C189" i="5"/>
  <c r="H189" i="5"/>
  <c r="G108" i="96" s="1"/>
  <c r="D189" i="5"/>
  <c r="C188" i="5"/>
  <c r="I188" i="5"/>
  <c r="H107" i="96"/>
  <c r="H188" i="5"/>
  <c r="G107" i="96" s="1"/>
  <c r="E188" i="5"/>
  <c r="D107" i="96" s="1"/>
  <c r="C107" i="96" s="1"/>
  <c r="D188" i="5"/>
  <c r="C187" i="5"/>
  <c r="H187" i="5" s="1"/>
  <c r="G106" i="96" s="1"/>
  <c r="E187" i="5"/>
  <c r="D106" i="96" s="1"/>
  <c r="C106" i="96" s="1"/>
  <c r="D187" i="5"/>
  <c r="C186" i="5"/>
  <c r="I186" i="5" s="1"/>
  <c r="H105" i="96" s="1"/>
  <c r="E186" i="5"/>
  <c r="D105" i="96" s="1"/>
  <c r="C105" i="96" s="1"/>
  <c r="C185" i="5"/>
  <c r="C184" i="5"/>
  <c r="I184" i="5"/>
  <c r="H103" i="96" s="1"/>
  <c r="H184" i="5"/>
  <c r="G103" i="96" s="1"/>
  <c r="E184" i="5"/>
  <c r="D103" i="96" s="1"/>
  <c r="C103" i="96" s="1"/>
  <c r="D184" i="5"/>
  <c r="C183" i="5"/>
  <c r="H183" i="5" s="1"/>
  <c r="G102" i="96" s="1"/>
  <c r="I183" i="5"/>
  <c r="H102" i="96" s="1"/>
  <c r="E183" i="5"/>
  <c r="D102" i="96"/>
  <c r="C102" i="96" s="1"/>
  <c r="D183" i="5"/>
  <c r="C182" i="5"/>
  <c r="I182" i="5" s="1"/>
  <c r="H101" i="96" s="1"/>
  <c r="H182" i="5"/>
  <c r="G101" i="96"/>
  <c r="E182" i="5"/>
  <c r="D101" i="96" s="1"/>
  <c r="C101" i="96" s="1"/>
  <c r="D182" i="5"/>
  <c r="C181" i="5"/>
  <c r="I181" i="5" s="1"/>
  <c r="H100" i="96" s="1"/>
  <c r="D181" i="5"/>
  <c r="C180" i="5"/>
  <c r="I180" i="5" s="1"/>
  <c r="H99" i="96" s="1"/>
  <c r="H180" i="5"/>
  <c r="G99" i="96" s="1"/>
  <c r="D180" i="5"/>
  <c r="C179" i="5"/>
  <c r="I179" i="5"/>
  <c r="H98" i="96"/>
  <c r="H179" i="5"/>
  <c r="G98" i="96" s="1"/>
  <c r="E179" i="5"/>
  <c r="D98" i="96" s="1"/>
  <c r="C98" i="96" s="1"/>
  <c r="D179" i="5"/>
  <c r="C178" i="5"/>
  <c r="H178" i="5" s="1"/>
  <c r="G97" i="96" s="1"/>
  <c r="I178" i="5"/>
  <c r="H97" i="96" s="1"/>
  <c r="E178" i="5"/>
  <c r="D97" i="96" s="1"/>
  <c r="C97" i="96" s="1"/>
  <c r="D178" i="5"/>
  <c r="C177" i="5"/>
  <c r="I177" i="5" s="1"/>
  <c r="H96" i="96" s="1"/>
  <c r="D177" i="5"/>
  <c r="C176" i="5"/>
  <c r="I176" i="5" s="1"/>
  <c r="H95" i="96" s="1"/>
  <c r="H176" i="5"/>
  <c r="G95" i="96" s="1"/>
  <c r="D176" i="5"/>
  <c r="C175" i="5"/>
  <c r="I175" i="5"/>
  <c r="H94" i="96"/>
  <c r="H175" i="5"/>
  <c r="G94" i="96" s="1"/>
  <c r="E175" i="5"/>
  <c r="D94" i="96" s="1"/>
  <c r="C94" i="96" s="1"/>
  <c r="D175" i="5"/>
  <c r="C174" i="5"/>
  <c r="H174" i="5" s="1"/>
  <c r="G93" i="96" s="1"/>
  <c r="I174" i="5"/>
  <c r="H93" i="96" s="1"/>
  <c r="E174" i="5"/>
  <c r="D93" i="96" s="1"/>
  <c r="C93" i="96" s="1"/>
  <c r="D174" i="5"/>
  <c r="C173" i="5"/>
  <c r="I173" i="5" s="1"/>
  <c r="H92" i="96" s="1"/>
  <c r="D173" i="5"/>
  <c r="C172" i="5"/>
  <c r="I172" i="5" s="1"/>
  <c r="H91" i="96" s="1"/>
  <c r="H172" i="5"/>
  <c r="G91" i="96" s="1"/>
  <c r="D172" i="5"/>
  <c r="C171" i="5"/>
  <c r="I171" i="5"/>
  <c r="H90" i="96"/>
  <c r="H171" i="5"/>
  <c r="G90" i="96" s="1"/>
  <c r="E171" i="5"/>
  <c r="D90" i="96" s="1"/>
  <c r="C90" i="96" s="1"/>
  <c r="D171" i="5"/>
  <c r="C170" i="5"/>
  <c r="H170" i="5" s="1"/>
  <c r="G89" i="96" s="1"/>
  <c r="I170" i="5"/>
  <c r="H89" i="96" s="1"/>
  <c r="E170" i="5"/>
  <c r="D89" i="96" s="1"/>
  <c r="C89" i="96" s="1"/>
  <c r="D170" i="5"/>
  <c r="C169" i="5"/>
  <c r="I169" i="5" s="1"/>
  <c r="H88" i="96" s="1"/>
  <c r="D169" i="5"/>
  <c r="C168" i="5"/>
  <c r="I168" i="5" s="1"/>
  <c r="H87" i="96" s="1"/>
  <c r="H168" i="5"/>
  <c r="G87" i="96" s="1"/>
  <c r="D168" i="5"/>
  <c r="C167" i="5"/>
  <c r="I167" i="5"/>
  <c r="H86" i="96"/>
  <c r="H167" i="5"/>
  <c r="G86" i="96" s="1"/>
  <c r="E167" i="5"/>
  <c r="D86" i="96" s="1"/>
  <c r="C86" i="96" s="1"/>
  <c r="D167" i="5"/>
  <c r="C166" i="5"/>
  <c r="H166" i="5" s="1"/>
  <c r="G85" i="96" s="1"/>
  <c r="I166" i="5"/>
  <c r="H85" i="96" s="1"/>
  <c r="E166" i="5"/>
  <c r="D85" i="96" s="1"/>
  <c r="C85" i="96" s="1"/>
  <c r="D166" i="5"/>
  <c r="C165" i="5"/>
  <c r="I165" i="5" s="1"/>
  <c r="H84" i="96" s="1"/>
  <c r="D165" i="5"/>
  <c r="C164" i="5"/>
  <c r="I164" i="5" s="1"/>
  <c r="H83" i="96" s="1"/>
  <c r="H164" i="5"/>
  <c r="G83" i="96" s="1"/>
  <c r="D164" i="5"/>
  <c r="C163" i="5"/>
  <c r="I163" i="5"/>
  <c r="H82" i="96"/>
  <c r="H163" i="5"/>
  <c r="G82" i="96" s="1"/>
  <c r="E163" i="5"/>
  <c r="D82" i="96" s="1"/>
  <c r="C82" i="96" s="1"/>
  <c r="D163" i="5"/>
  <c r="C162" i="5"/>
  <c r="H162" i="5" s="1"/>
  <c r="G81" i="96" s="1"/>
  <c r="I162" i="5"/>
  <c r="H81" i="96" s="1"/>
  <c r="E162" i="5"/>
  <c r="D81" i="96" s="1"/>
  <c r="C81" i="96" s="1"/>
  <c r="D162" i="5"/>
  <c r="C161" i="5"/>
  <c r="I161" i="5" s="1"/>
  <c r="H80" i="96" s="1"/>
  <c r="D161" i="5"/>
  <c r="C160" i="5"/>
  <c r="I160" i="5" s="1"/>
  <c r="H79" i="96" s="1"/>
  <c r="H160" i="5"/>
  <c r="G79" i="96" s="1"/>
  <c r="D160" i="5"/>
  <c r="C159" i="5"/>
  <c r="I159" i="5"/>
  <c r="H78" i="96"/>
  <c r="H159" i="5"/>
  <c r="G78" i="96" s="1"/>
  <c r="E159" i="5"/>
  <c r="D78" i="96" s="1"/>
  <c r="C78" i="96" s="1"/>
  <c r="D159" i="5"/>
  <c r="C158" i="5"/>
  <c r="H158" i="5" s="1"/>
  <c r="G77" i="96" s="1"/>
  <c r="I158" i="5"/>
  <c r="H77" i="96" s="1"/>
  <c r="E158" i="5"/>
  <c r="D77" i="96" s="1"/>
  <c r="C77" i="96" s="1"/>
  <c r="D158" i="5"/>
  <c r="C157" i="5"/>
  <c r="I157" i="5" s="1"/>
  <c r="H76" i="96" s="1"/>
  <c r="D157" i="5"/>
  <c r="C156" i="5"/>
  <c r="I156" i="5" s="1"/>
  <c r="H75" i="96" s="1"/>
  <c r="H156" i="5"/>
  <c r="G75" i="96" s="1"/>
  <c r="D156" i="5"/>
  <c r="C155" i="5"/>
  <c r="I155" i="5"/>
  <c r="H74" i="96"/>
  <c r="H155" i="5"/>
  <c r="G74" i="96" s="1"/>
  <c r="E155" i="5"/>
  <c r="D74" i="96" s="1"/>
  <c r="C74" i="96" s="1"/>
  <c r="D155" i="5"/>
  <c r="C154" i="5"/>
  <c r="H154" i="5" s="1"/>
  <c r="G73" i="96" s="1"/>
  <c r="I154" i="5"/>
  <c r="H73" i="96" s="1"/>
  <c r="E154" i="5"/>
  <c r="D73" i="96" s="1"/>
  <c r="C73" i="96" s="1"/>
  <c r="D154" i="5"/>
  <c r="C153" i="5"/>
  <c r="I153" i="5" s="1"/>
  <c r="H72" i="96" s="1"/>
  <c r="D153" i="5"/>
  <c r="C152" i="5"/>
  <c r="I152" i="5" s="1"/>
  <c r="H71" i="96" s="1"/>
  <c r="H152" i="5"/>
  <c r="G71" i="96" s="1"/>
  <c r="D152" i="5"/>
  <c r="C151" i="5"/>
  <c r="I151" i="5"/>
  <c r="H70" i="96"/>
  <c r="H151" i="5"/>
  <c r="G70" i="96" s="1"/>
  <c r="E151" i="5"/>
  <c r="D70" i="96" s="1"/>
  <c r="C70" i="96" s="1"/>
  <c r="D151" i="5"/>
  <c r="C150" i="5"/>
  <c r="H150" i="5" s="1"/>
  <c r="G69" i="96" s="1"/>
  <c r="I150" i="5"/>
  <c r="H69" i="96" s="1"/>
  <c r="E150" i="5"/>
  <c r="D69" i="96" s="1"/>
  <c r="C69" i="96" s="1"/>
  <c r="D150" i="5"/>
  <c r="C149" i="5"/>
  <c r="I149" i="5" s="1"/>
  <c r="H68" i="96" s="1"/>
  <c r="D149" i="5"/>
  <c r="C148" i="5"/>
  <c r="I148" i="5" s="1"/>
  <c r="H67" i="96" s="1"/>
  <c r="H148" i="5"/>
  <c r="G67" i="96" s="1"/>
  <c r="D148" i="5"/>
  <c r="C147" i="5"/>
  <c r="I147" i="5"/>
  <c r="H66" i="96"/>
  <c r="H147" i="5"/>
  <c r="G66" i="96" s="1"/>
  <c r="E147" i="5"/>
  <c r="D66" i="96" s="1"/>
  <c r="C66" i="96" s="1"/>
  <c r="D147" i="5"/>
  <c r="C146" i="5"/>
  <c r="H146" i="5" s="1"/>
  <c r="G65" i="96" s="1"/>
  <c r="I146" i="5"/>
  <c r="H65" i="96" s="1"/>
  <c r="E146" i="5"/>
  <c r="D65" i="96" s="1"/>
  <c r="C65" i="96" s="1"/>
  <c r="D146" i="5"/>
  <c r="C145" i="5"/>
  <c r="I145" i="5" s="1"/>
  <c r="H64" i="96" s="1"/>
  <c r="D145" i="5"/>
  <c r="C144" i="5"/>
  <c r="I144" i="5" s="1"/>
  <c r="H63" i="96" s="1"/>
  <c r="H144" i="5"/>
  <c r="G63" i="96" s="1"/>
  <c r="D144" i="5"/>
  <c r="C143" i="5"/>
  <c r="I143" i="5"/>
  <c r="H62" i="96"/>
  <c r="H143" i="5"/>
  <c r="G62" i="96" s="1"/>
  <c r="E143" i="5"/>
  <c r="D62" i="96" s="1"/>
  <c r="C62" i="96" s="1"/>
  <c r="D143" i="5"/>
  <c r="C142" i="5"/>
  <c r="H142" i="5" s="1"/>
  <c r="G61" i="96" s="1"/>
  <c r="I142" i="5"/>
  <c r="H61" i="96" s="1"/>
  <c r="E142" i="5"/>
  <c r="D61" i="96" s="1"/>
  <c r="C61" i="96" s="1"/>
  <c r="D142" i="5"/>
  <c r="C141" i="5"/>
  <c r="I141" i="5" s="1"/>
  <c r="H60" i="96" s="1"/>
  <c r="D141" i="5"/>
  <c r="C140" i="5"/>
  <c r="I140" i="5" s="1"/>
  <c r="H59" i="96" s="1"/>
  <c r="H140" i="5"/>
  <c r="G59" i="96" s="1"/>
  <c r="D140" i="5"/>
  <c r="C139" i="5"/>
  <c r="I139" i="5"/>
  <c r="H58" i="96"/>
  <c r="H139" i="5"/>
  <c r="G58" i="96" s="1"/>
  <c r="E139" i="5"/>
  <c r="D58" i="96" s="1"/>
  <c r="C58" i="96" s="1"/>
  <c r="D139" i="5"/>
  <c r="C138" i="5"/>
  <c r="H138" i="5" s="1"/>
  <c r="G57" i="96" s="1"/>
  <c r="I138" i="5"/>
  <c r="H57" i="96" s="1"/>
  <c r="E138" i="5"/>
  <c r="D57" i="96" s="1"/>
  <c r="C57" i="96" s="1"/>
  <c r="D138" i="5"/>
  <c r="C137" i="5"/>
  <c r="I137" i="5" s="1"/>
  <c r="H56" i="96" s="1"/>
  <c r="D137" i="5"/>
  <c r="C136" i="5"/>
  <c r="I136" i="5" s="1"/>
  <c r="H55" i="96" s="1"/>
  <c r="H136" i="5"/>
  <c r="G55" i="96" s="1"/>
  <c r="D136" i="5"/>
  <c r="C135" i="5"/>
  <c r="I135" i="5"/>
  <c r="H54" i="96"/>
  <c r="H135" i="5"/>
  <c r="G54" i="96" s="1"/>
  <c r="E135" i="5"/>
  <c r="D54" i="96" s="1"/>
  <c r="C54" i="96" s="1"/>
  <c r="D135" i="5"/>
  <c r="C134" i="5"/>
  <c r="H134" i="5" s="1"/>
  <c r="G53" i="96" s="1"/>
  <c r="I134" i="5"/>
  <c r="H53" i="96" s="1"/>
  <c r="E134" i="5"/>
  <c r="D53" i="96" s="1"/>
  <c r="C53" i="96" s="1"/>
  <c r="D134" i="5"/>
  <c r="C133" i="5"/>
  <c r="I133" i="5" s="1"/>
  <c r="H52" i="96" s="1"/>
  <c r="D133" i="5"/>
  <c r="C132" i="5"/>
  <c r="I132" i="5" s="1"/>
  <c r="H51" i="96" s="1"/>
  <c r="H132" i="5"/>
  <c r="G51" i="96" s="1"/>
  <c r="D132" i="5"/>
  <c r="C131" i="5"/>
  <c r="I131" i="5"/>
  <c r="H50" i="96"/>
  <c r="H131" i="5"/>
  <c r="G50" i="96" s="1"/>
  <c r="E131" i="5"/>
  <c r="D50" i="96" s="1"/>
  <c r="C50" i="96" s="1"/>
  <c r="D131" i="5"/>
  <c r="C130" i="5"/>
  <c r="H130" i="5" s="1"/>
  <c r="G49" i="96" s="1"/>
  <c r="I130" i="5"/>
  <c r="H49" i="96" s="1"/>
  <c r="E130" i="5"/>
  <c r="D49" i="96" s="1"/>
  <c r="C49" i="96" s="1"/>
  <c r="D130" i="5"/>
  <c r="C129" i="5"/>
  <c r="I129" i="5" s="1"/>
  <c r="H48" i="96" s="1"/>
  <c r="D129" i="5"/>
  <c r="C128" i="5"/>
  <c r="I128" i="5" s="1"/>
  <c r="H47" i="96" s="1"/>
  <c r="H128" i="5"/>
  <c r="G47" i="96" s="1"/>
  <c r="D128" i="5"/>
  <c r="C127" i="5"/>
  <c r="I127" i="5"/>
  <c r="H46" i="96"/>
  <c r="H127" i="5"/>
  <c r="G46" i="96" s="1"/>
  <c r="E127" i="5"/>
  <c r="D46" i="96" s="1"/>
  <c r="C46" i="96" s="1"/>
  <c r="D127" i="5"/>
  <c r="C126" i="5"/>
  <c r="H126" i="5" s="1"/>
  <c r="G45" i="96" s="1"/>
  <c r="I126" i="5"/>
  <c r="H45" i="96" s="1"/>
  <c r="E126" i="5"/>
  <c r="D45" i="96" s="1"/>
  <c r="C45" i="96" s="1"/>
  <c r="D126" i="5"/>
  <c r="C125" i="5"/>
  <c r="I125" i="5" s="1"/>
  <c r="H44" i="96" s="1"/>
  <c r="D125" i="5"/>
  <c r="C124" i="5"/>
  <c r="I124" i="5" s="1"/>
  <c r="H43" i="96" s="1"/>
  <c r="H124" i="5"/>
  <c r="G43" i="96" s="1"/>
  <c r="D124" i="5"/>
  <c r="C123" i="5"/>
  <c r="I123" i="5"/>
  <c r="H42" i="96"/>
  <c r="H123" i="5"/>
  <c r="G42" i="96" s="1"/>
  <c r="E123" i="5"/>
  <c r="D42" i="96" s="1"/>
  <c r="C42" i="96" s="1"/>
  <c r="D123" i="5"/>
  <c r="C122" i="5"/>
  <c r="H122" i="5" s="1"/>
  <c r="G41" i="96" s="1"/>
  <c r="I122" i="5"/>
  <c r="H41" i="96" s="1"/>
  <c r="E122" i="5"/>
  <c r="D41" i="96" s="1"/>
  <c r="C41" i="96" s="1"/>
  <c r="D122" i="5"/>
  <c r="C121" i="5"/>
  <c r="I121" i="5" s="1"/>
  <c r="H40" i="96" s="1"/>
  <c r="D121" i="5"/>
  <c r="C120" i="5"/>
  <c r="I120" i="5" s="1"/>
  <c r="H39" i="96" s="1"/>
  <c r="H120" i="5"/>
  <c r="G39" i="96" s="1"/>
  <c r="D120" i="5"/>
  <c r="C119" i="5"/>
  <c r="I119" i="5"/>
  <c r="H38" i="96"/>
  <c r="H119" i="5"/>
  <c r="G38" i="96" s="1"/>
  <c r="E119" i="5"/>
  <c r="D38" i="96" s="1"/>
  <c r="C38" i="96" s="1"/>
  <c r="D119" i="5"/>
  <c r="C118" i="5"/>
  <c r="H118" i="5" s="1"/>
  <c r="G37" i="96" s="1"/>
  <c r="I118" i="5"/>
  <c r="H37" i="96" s="1"/>
  <c r="E118" i="5"/>
  <c r="D37" i="96" s="1"/>
  <c r="C37" i="96" s="1"/>
  <c r="D118" i="5"/>
  <c r="C117" i="5"/>
  <c r="I117" i="5" s="1"/>
  <c r="H36" i="96" s="1"/>
  <c r="D117" i="5"/>
  <c r="C116" i="5"/>
  <c r="I116" i="5" s="1"/>
  <c r="H35" i="96" s="1"/>
  <c r="H116" i="5"/>
  <c r="G35" i="96" s="1"/>
  <c r="D116" i="5"/>
  <c r="C115" i="5"/>
  <c r="I115" i="5"/>
  <c r="H34" i="96"/>
  <c r="H115" i="5"/>
  <c r="G34" i="96" s="1"/>
  <c r="E115" i="5"/>
  <c r="D34" i="96" s="1"/>
  <c r="C34" i="96" s="1"/>
  <c r="D115" i="5"/>
  <c r="C114" i="5"/>
  <c r="H114" i="5" s="1"/>
  <c r="G33" i="96" s="1"/>
  <c r="I114" i="5"/>
  <c r="H33" i="96" s="1"/>
  <c r="E114" i="5"/>
  <c r="D33" i="96" s="1"/>
  <c r="C33" i="96" s="1"/>
  <c r="D114" i="5"/>
  <c r="C113" i="5"/>
  <c r="I113" i="5" s="1"/>
  <c r="H32" i="96" s="1"/>
  <c r="D113" i="5"/>
  <c r="C112" i="5"/>
  <c r="I112" i="5" s="1"/>
  <c r="H31" i="96" s="1"/>
  <c r="H112" i="5"/>
  <c r="G31" i="96" s="1"/>
  <c r="D112" i="5"/>
  <c r="C111" i="5"/>
  <c r="I111" i="5"/>
  <c r="H30" i="96"/>
  <c r="H111" i="5"/>
  <c r="G30" i="96" s="1"/>
  <c r="E111" i="5"/>
  <c r="D30" i="96" s="1"/>
  <c r="C30" i="96" s="1"/>
  <c r="D111" i="5"/>
  <c r="C110" i="5"/>
  <c r="H110" i="5" s="1"/>
  <c r="G29" i="96" s="1"/>
  <c r="I110" i="5"/>
  <c r="H29" i="96" s="1"/>
  <c r="E110" i="5"/>
  <c r="D29" i="96" s="1"/>
  <c r="C29" i="96" s="1"/>
  <c r="D110" i="5"/>
  <c r="C109" i="5"/>
  <c r="I109" i="5" s="1"/>
  <c r="H28" i="96" s="1"/>
  <c r="D109" i="5"/>
  <c r="C108" i="5"/>
  <c r="I108" i="5" s="1"/>
  <c r="H27" i="96" s="1"/>
  <c r="H108" i="5"/>
  <c r="G27" i="96" s="1"/>
  <c r="D108" i="5"/>
  <c r="C107" i="5"/>
  <c r="I107" i="5"/>
  <c r="H26" i="96"/>
  <c r="H107" i="5"/>
  <c r="G26" i="96" s="1"/>
  <c r="E107" i="5"/>
  <c r="D26" i="96" s="1"/>
  <c r="C26" i="96" s="1"/>
  <c r="D107" i="5"/>
  <c r="C106" i="5"/>
  <c r="H106" i="5" s="1"/>
  <c r="G25" i="96" s="1"/>
  <c r="I106" i="5"/>
  <c r="H25" i="96" s="1"/>
  <c r="E106" i="5"/>
  <c r="D25" i="96" s="1"/>
  <c r="C25" i="96" s="1"/>
  <c r="D106" i="5"/>
  <c r="C105" i="5"/>
  <c r="I105" i="5" s="1"/>
  <c r="H24" i="96" s="1"/>
  <c r="D105" i="5"/>
  <c r="C104" i="5"/>
  <c r="I104" i="5" s="1"/>
  <c r="H23" i="96" s="1"/>
  <c r="H104" i="5"/>
  <c r="G23" i="96" s="1"/>
  <c r="D104" i="5"/>
  <c r="C103" i="5"/>
  <c r="I103" i="5"/>
  <c r="H22" i="96"/>
  <c r="H103" i="5"/>
  <c r="G22" i="96" s="1"/>
  <c r="E103" i="5"/>
  <c r="D22" i="96" s="1"/>
  <c r="C22" i="96" s="1"/>
  <c r="D103" i="5"/>
  <c r="C102" i="5"/>
  <c r="H102" i="5" s="1"/>
  <c r="G21" i="96" s="1"/>
  <c r="I102" i="5"/>
  <c r="H21" i="96" s="1"/>
  <c r="E102" i="5"/>
  <c r="D21" i="96" s="1"/>
  <c r="C21" i="96" s="1"/>
  <c r="D102" i="5"/>
  <c r="C101" i="5"/>
  <c r="I101" i="5" s="1"/>
  <c r="H20" i="96" s="1"/>
  <c r="D101" i="5"/>
  <c r="C100" i="5"/>
  <c r="I100" i="5" s="1"/>
  <c r="H19" i="96" s="1"/>
  <c r="H100" i="5"/>
  <c r="G19" i="96" s="1"/>
  <c r="D100" i="5"/>
  <c r="C99" i="5"/>
  <c r="I99" i="5"/>
  <c r="H18" i="96"/>
  <c r="H99" i="5"/>
  <c r="G18" i="96" s="1"/>
  <c r="E99" i="5"/>
  <c r="D18" i="96" s="1"/>
  <c r="C18" i="96" s="1"/>
  <c r="D99" i="5"/>
  <c r="C98" i="5"/>
  <c r="H98" i="5" s="1"/>
  <c r="G17" i="96" s="1"/>
  <c r="I98" i="5"/>
  <c r="H17" i="96" s="1"/>
  <c r="E98" i="5"/>
  <c r="D17" i="96" s="1"/>
  <c r="C17" i="96" s="1"/>
  <c r="D98" i="5"/>
  <c r="C97" i="5"/>
  <c r="I97" i="5" s="1"/>
  <c r="H16" i="96" s="1"/>
  <c r="D97" i="5"/>
  <c r="C96" i="5"/>
  <c r="I96" i="5" s="1"/>
  <c r="H15" i="96" s="1"/>
  <c r="H96" i="5"/>
  <c r="G15" i="96" s="1"/>
  <c r="D96" i="5"/>
  <c r="C95" i="5"/>
  <c r="I95" i="5"/>
  <c r="H14" i="96"/>
  <c r="H95" i="5"/>
  <c r="G14" i="96" s="1"/>
  <c r="E95" i="5"/>
  <c r="D14" i="96" s="1"/>
  <c r="C14" i="96" s="1"/>
  <c r="D95" i="5"/>
  <c r="C94" i="5"/>
  <c r="H94" i="5" s="1"/>
  <c r="G13" i="96" s="1"/>
  <c r="I94" i="5"/>
  <c r="H13" i="96" s="1"/>
  <c r="E94" i="5"/>
  <c r="D13" i="96" s="1"/>
  <c r="C13" i="96" s="1"/>
  <c r="D94" i="5"/>
  <c r="C93" i="5"/>
  <c r="I93" i="5" s="1"/>
  <c r="H12" i="96" s="1"/>
  <c r="D93" i="5"/>
  <c r="C92" i="5"/>
  <c r="I92" i="5" s="1"/>
  <c r="H11" i="96" s="1"/>
  <c r="H92" i="5"/>
  <c r="G11" i="96" s="1"/>
  <c r="D92" i="5"/>
  <c r="C91" i="5"/>
  <c r="I91" i="5"/>
  <c r="H10" i="96"/>
  <c r="H91" i="5"/>
  <c r="G10" i="96" s="1"/>
  <c r="E91" i="5"/>
  <c r="D10" i="96" s="1"/>
  <c r="C10" i="96" s="1"/>
  <c r="D91" i="5"/>
  <c r="C90" i="5"/>
  <c r="H90" i="5" s="1"/>
  <c r="G9" i="96" s="1"/>
  <c r="I90" i="5"/>
  <c r="H9" i="96" s="1"/>
  <c r="E90" i="5"/>
  <c r="D9" i="96" s="1"/>
  <c r="C9" i="96" s="1"/>
  <c r="D90" i="5"/>
  <c r="C89" i="5"/>
  <c r="D89" i="5" s="1"/>
  <c r="C88" i="5"/>
  <c r="I88" i="5" s="1"/>
  <c r="H7" i="96" s="1"/>
  <c r="H88" i="5"/>
  <c r="G7" i="96" s="1"/>
  <c r="D88" i="5"/>
  <c r="C87" i="5"/>
  <c r="I87" i="5"/>
  <c r="H6" i="96" s="1"/>
  <c r="H87" i="5"/>
  <c r="G6" i="96" s="1"/>
  <c r="E87" i="5"/>
  <c r="D6" i="96"/>
  <c r="C6" i="96" s="1"/>
  <c r="D87" i="5"/>
  <c r="C86" i="5"/>
  <c r="H86" i="5" s="1"/>
  <c r="G84" i="51" s="1"/>
  <c r="I86" i="5"/>
  <c r="H84" i="51" s="1"/>
  <c r="E86" i="5"/>
  <c r="D84" i="51" s="1"/>
  <c r="C84" i="51" s="1"/>
  <c r="D86" i="5"/>
  <c r="C85" i="5"/>
  <c r="D85" i="5"/>
  <c r="C84" i="5"/>
  <c r="I84" i="5" s="1"/>
  <c r="H82" i="51" s="1"/>
  <c r="H84" i="5"/>
  <c r="G82" i="51" s="1"/>
  <c r="D84" i="5"/>
  <c r="C83" i="5"/>
  <c r="I83" i="5"/>
  <c r="H81" i="51" s="1"/>
  <c r="H83" i="5"/>
  <c r="G81" i="51" s="1"/>
  <c r="E83" i="5"/>
  <c r="D81" i="51" s="1"/>
  <c r="C81" i="51" s="1"/>
  <c r="D83" i="5"/>
  <c r="C82" i="5"/>
  <c r="H82" i="5" s="1"/>
  <c r="G80" i="51" s="1"/>
  <c r="I82" i="5"/>
  <c r="H80" i="51" s="1"/>
  <c r="E82" i="5"/>
  <c r="D80" i="51" s="1"/>
  <c r="C80" i="51" s="1"/>
  <c r="D82" i="5"/>
  <c r="C81" i="5"/>
  <c r="D81" i="5" s="1"/>
  <c r="C80" i="5"/>
  <c r="I80" i="5" s="1"/>
  <c r="H78" i="51" s="1"/>
  <c r="H80" i="5"/>
  <c r="G78" i="51" s="1"/>
  <c r="D80" i="5"/>
  <c r="C79" i="5"/>
  <c r="I79" i="5"/>
  <c r="H77" i="51"/>
  <c r="H79" i="5"/>
  <c r="G77" i="51" s="1"/>
  <c r="E79" i="5"/>
  <c r="D77" i="51" s="1"/>
  <c r="C77" i="51" s="1"/>
  <c r="D79" i="5"/>
  <c r="C78" i="5"/>
  <c r="H78" i="5" s="1"/>
  <c r="G76" i="51" s="1"/>
  <c r="I78" i="5"/>
  <c r="H76" i="51" s="1"/>
  <c r="E78" i="5"/>
  <c r="D76" i="51" s="1"/>
  <c r="C76" i="51" s="1"/>
  <c r="D78" i="5"/>
  <c r="C77" i="5"/>
  <c r="D77" i="5"/>
  <c r="C76" i="5"/>
  <c r="I76" i="5" s="1"/>
  <c r="H74" i="51" s="1"/>
  <c r="H76" i="5"/>
  <c r="G74" i="51" s="1"/>
  <c r="D76" i="5"/>
  <c r="C75" i="5"/>
  <c r="I75" i="5"/>
  <c r="H73" i="51"/>
  <c r="H75" i="5"/>
  <c r="G73" i="51" s="1"/>
  <c r="E75" i="5"/>
  <c r="D73" i="51" s="1"/>
  <c r="C73" i="51" s="1"/>
  <c r="D75" i="5"/>
  <c r="C74" i="5"/>
  <c r="H74" i="5" s="1"/>
  <c r="G72" i="51" s="1"/>
  <c r="I74" i="5"/>
  <c r="H72" i="51" s="1"/>
  <c r="E74" i="5"/>
  <c r="D72" i="51" s="1"/>
  <c r="C72" i="51" s="1"/>
  <c r="D74" i="5"/>
  <c r="C73" i="5"/>
  <c r="D73" i="5" s="1"/>
  <c r="C72" i="5"/>
  <c r="I72" i="5" s="1"/>
  <c r="H70" i="51" s="1"/>
  <c r="H72" i="5"/>
  <c r="G70" i="51" s="1"/>
  <c r="D72" i="5"/>
  <c r="C71" i="5"/>
  <c r="I71" i="5"/>
  <c r="H69" i="51" s="1"/>
  <c r="H71" i="5"/>
  <c r="G69" i="51" s="1"/>
  <c r="E71" i="5"/>
  <c r="D69" i="51"/>
  <c r="C69" i="51" s="1"/>
  <c r="D71" i="5"/>
  <c r="C70" i="5"/>
  <c r="H70" i="5" s="1"/>
  <c r="G68" i="51" s="1"/>
  <c r="I70" i="5"/>
  <c r="H68" i="51" s="1"/>
  <c r="E70" i="5"/>
  <c r="D68" i="51" s="1"/>
  <c r="C68" i="51" s="1"/>
  <c r="D70" i="5"/>
  <c r="C69" i="5"/>
  <c r="D69" i="5"/>
  <c r="C68" i="5"/>
  <c r="I68" i="5" s="1"/>
  <c r="H66" i="51" s="1"/>
  <c r="H68" i="5"/>
  <c r="G66" i="51" s="1"/>
  <c r="D68" i="5"/>
  <c r="C67" i="5"/>
  <c r="I67" i="5"/>
  <c r="K67" i="5" s="1"/>
  <c r="J65" i="51" s="1"/>
  <c r="H67" i="5"/>
  <c r="G65" i="51" s="1"/>
  <c r="E67" i="5"/>
  <c r="D65" i="51"/>
  <c r="C65" i="51" s="1"/>
  <c r="D67" i="5"/>
  <c r="C66" i="5"/>
  <c r="H66" i="5" s="1"/>
  <c r="G64" i="51" s="1"/>
  <c r="I66" i="5"/>
  <c r="H64" i="51" s="1"/>
  <c r="E66" i="5"/>
  <c r="D64" i="51" s="1"/>
  <c r="C64" i="51" s="1"/>
  <c r="D66" i="5"/>
  <c r="C65" i="5"/>
  <c r="D65" i="5" s="1"/>
  <c r="C64" i="5"/>
  <c r="I64" i="5" s="1"/>
  <c r="H62" i="51" s="1"/>
  <c r="H64" i="5"/>
  <c r="G62" i="51" s="1"/>
  <c r="D64" i="5"/>
  <c r="C63" i="5"/>
  <c r="I63" i="5"/>
  <c r="H61" i="51"/>
  <c r="H63" i="5"/>
  <c r="G61" i="51" s="1"/>
  <c r="E63" i="5"/>
  <c r="D61" i="51" s="1"/>
  <c r="C61" i="51" s="1"/>
  <c r="D63" i="5"/>
  <c r="C62" i="5"/>
  <c r="H62" i="5" s="1"/>
  <c r="G60" i="51" s="1"/>
  <c r="I62" i="5"/>
  <c r="H60" i="51" s="1"/>
  <c r="E62" i="5"/>
  <c r="D60" i="51" s="1"/>
  <c r="C60" i="51" s="1"/>
  <c r="D62" i="5"/>
  <c r="C61" i="5"/>
  <c r="D61" i="5"/>
  <c r="C60" i="5"/>
  <c r="I60" i="5" s="1"/>
  <c r="H58" i="51" s="1"/>
  <c r="H60" i="5"/>
  <c r="G58" i="51" s="1"/>
  <c r="D60" i="5"/>
  <c r="C59" i="5"/>
  <c r="I59" i="5"/>
  <c r="H57" i="51"/>
  <c r="H59" i="5"/>
  <c r="G57" i="51" s="1"/>
  <c r="E59" i="5"/>
  <c r="D57" i="51" s="1"/>
  <c r="C57" i="51" s="1"/>
  <c r="D59" i="5"/>
  <c r="C58" i="5"/>
  <c r="H58" i="5" s="1"/>
  <c r="G56" i="51" s="1"/>
  <c r="I58" i="5"/>
  <c r="H56" i="51" s="1"/>
  <c r="E58" i="5"/>
  <c r="D56" i="51" s="1"/>
  <c r="C56" i="51" s="1"/>
  <c r="D58" i="5"/>
  <c r="C57" i="5"/>
  <c r="D57" i="5" s="1"/>
  <c r="C56" i="5"/>
  <c r="I56" i="5" s="1"/>
  <c r="H54" i="51" s="1"/>
  <c r="H56" i="5"/>
  <c r="G54" i="51" s="1"/>
  <c r="D56" i="5"/>
  <c r="C55" i="5"/>
  <c r="I55" i="5"/>
  <c r="H53" i="51" s="1"/>
  <c r="H55" i="5"/>
  <c r="G53" i="51" s="1"/>
  <c r="E55" i="5"/>
  <c r="D53" i="51"/>
  <c r="C53" i="51" s="1"/>
  <c r="D55" i="5"/>
  <c r="C54" i="5"/>
  <c r="H54" i="5" s="1"/>
  <c r="G52" i="51" s="1"/>
  <c r="I54" i="5"/>
  <c r="H52" i="51" s="1"/>
  <c r="E54" i="5"/>
  <c r="D52" i="51" s="1"/>
  <c r="C52" i="51" s="1"/>
  <c r="D54" i="5"/>
  <c r="C53" i="5"/>
  <c r="D53" i="5"/>
  <c r="C52" i="5"/>
  <c r="I52" i="5" s="1"/>
  <c r="K52" i="5" s="1"/>
  <c r="H52" i="5"/>
  <c r="E52" i="5"/>
  <c r="D52" i="5"/>
  <c r="C51" i="5"/>
  <c r="I51" i="5"/>
  <c r="H51" i="5"/>
  <c r="J51" i="5" s="1"/>
  <c r="E51" i="5"/>
  <c r="D51" i="5"/>
  <c r="C50" i="5"/>
  <c r="H50" i="5" s="1"/>
  <c r="G27" i="51" s="1"/>
  <c r="I50" i="5"/>
  <c r="H27" i="51" s="1"/>
  <c r="E50" i="5"/>
  <c r="D27" i="51" s="1"/>
  <c r="C27" i="51" s="1"/>
  <c r="D50" i="5"/>
  <c r="C49" i="5"/>
  <c r="D49" i="5"/>
  <c r="C48" i="5"/>
  <c r="I48" i="5" s="1"/>
  <c r="H25" i="51" s="1"/>
  <c r="H48" i="5"/>
  <c r="G25" i="51" s="1"/>
  <c r="D48" i="5"/>
  <c r="C47" i="5"/>
  <c r="I47" i="5"/>
  <c r="H24" i="51" s="1"/>
  <c r="H47" i="5"/>
  <c r="G24" i="51" s="1"/>
  <c r="E47" i="5"/>
  <c r="D24" i="51"/>
  <c r="C24" i="51" s="1"/>
  <c r="D47" i="5"/>
  <c r="C46" i="5"/>
  <c r="H46" i="5" s="1"/>
  <c r="G23" i="51" s="1"/>
  <c r="I46" i="5"/>
  <c r="H23" i="51" s="1"/>
  <c r="E46" i="5"/>
  <c r="D23" i="51" s="1"/>
  <c r="C23" i="51" s="1"/>
  <c r="D46" i="5"/>
  <c r="C45" i="5"/>
  <c r="C44" i="5"/>
  <c r="I44" i="5" s="1"/>
  <c r="H21" i="51" s="1"/>
  <c r="H44" i="5"/>
  <c r="G21" i="51" s="1"/>
  <c r="D44" i="5"/>
  <c r="C43" i="5"/>
  <c r="I43" i="5"/>
  <c r="H20" i="51"/>
  <c r="H43" i="5"/>
  <c r="G20" i="51" s="1"/>
  <c r="E43" i="5"/>
  <c r="D20" i="51" s="1"/>
  <c r="C20" i="51" s="1"/>
  <c r="D43" i="5"/>
  <c r="C42" i="5"/>
  <c r="H42" i="5" s="1"/>
  <c r="G19" i="51" s="1"/>
  <c r="I42" i="5"/>
  <c r="H19" i="51" s="1"/>
  <c r="E42" i="5"/>
  <c r="D19" i="51" s="1"/>
  <c r="C19" i="51" s="1"/>
  <c r="D42" i="5"/>
  <c r="C41" i="5"/>
  <c r="D41" i="5"/>
  <c r="C40" i="5"/>
  <c r="I40" i="5" s="1"/>
  <c r="H17" i="51" s="1"/>
  <c r="H40" i="5"/>
  <c r="G17" i="51" s="1"/>
  <c r="D40" i="5"/>
  <c r="C39" i="5"/>
  <c r="I39" i="5"/>
  <c r="H16" i="51" s="1"/>
  <c r="H39" i="5"/>
  <c r="G16" i="51" s="1"/>
  <c r="E39" i="5"/>
  <c r="D16" i="51"/>
  <c r="C16" i="51" s="1"/>
  <c r="D39" i="5"/>
  <c r="C38" i="5"/>
  <c r="H38" i="5" s="1"/>
  <c r="G15" i="51" s="1"/>
  <c r="I38" i="5"/>
  <c r="H15" i="51" s="1"/>
  <c r="E38" i="5"/>
  <c r="D15" i="51" s="1"/>
  <c r="C15" i="51" s="1"/>
  <c r="D38" i="5"/>
  <c r="C37" i="5"/>
  <c r="C36" i="5"/>
  <c r="I36" i="5" s="1"/>
  <c r="H13" i="51" s="1"/>
  <c r="H36" i="5"/>
  <c r="G13" i="51" s="1"/>
  <c r="D36" i="5"/>
  <c r="C35" i="5"/>
  <c r="I35" i="5"/>
  <c r="H12" i="51" s="1"/>
  <c r="H35" i="5"/>
  <c r="G12" i="51" s="1"/>
  <c r="E35" i="5"/>
  <c r="D12" i="51"/>
  <c r="C12" i="51" s="1"/>
  <c r="D35" i="5"/>
  <c r="C34" i="5"/>
  <c r="H34" i="5" s="1"/>
  <c r="G11" i="51" s="1"/>
  <c r="I34" i="5"/>
  <c r="H11" i="51" s="1"/>
  <c r="E34" i="5"/>
  <c r="D11" i="51" s="1"/>
  <c r="C11" i="51" s="1"/>
  <c r="D34" i="5"/>
  <c r="C33" i="5"/>
  <c r="D33" i="5"/>
  <c r="C32" i="5"/>
  <c r="I32" i="5" s="1"/>
  <c r="H9" i="51" s="1"/>
  <c r="H32" i="5"/>
  <c r="G9" i="51" s="1"/>
  <c r="D32" i="5"/>
  <c r="C31" i="5"/>
  <c r="I31" i="5"/>
  <c r="H8" i="51" s="1"/>
  <c r="H31" i="5"/>
  <c r="G8" i="51" s="1"/>
  <c r="E31" i="5"/>
  <c r="D8" i="51" s="1"/>
  <c r="C8" i="51" s="1"/>
  <c r="D31" i="5"/>
  <c r="C30" i="5"/>
  <c r="H30" i="5" s="1"/>
  <c r="G7" i="51" s="1"/>
  <c r="I30" i="5"/>
  <c r="H7" i="51" s="1"/>
  <c r="E30" i="5"/>
  <c r="D7" i="51" s="1"/>
  <c r="C7" i="51" s="1"/>
  <c r="D30" i="5"/>
  <c r="C29" i="5"/>
  <c r="C28" i="5"/>
  <c r="I28" i="5" s="1"/>
  <c r="H28" i="28" s="1"/>
  <c r="H28" i="5"/>
  <c r="G28" i="28" s="1"/>
  <c r="D28" i="5"/>
  <c r="C27" i="5"/>
  <c r="I27" i="5"/>
  <c r="H27" i="28" s="1"/>
  <c r="H27" i="5"/>
  <c r="G27" i="28" s="1"/>
  <c r="E27" i="5"/>
  <c r="D27" i="28" s="1"/>
  <c r="C27" i="28" s="1"/>
  <c r="D27" i="5"/>
  <c r="C26" i="5"/>
  <c r="H26" i="5" s="1"/>
  <c r="G26" i="28" s="1"/>
  <c r="I26" i="5"/>
  <c r="H26" i="28" s="1"/>
  <c r="E26" i="5"/>
  <c r="D26" i="28" s="1"/>
  <c r="C26" i="28" s="1"/>
  <c r="D26" i="5"/>
  <c r="C25" i="5"/>
  <c r="D25" i="5"/>
  <c r="C24" i="5"/>
  <c r="I24" i="5" s="1"/>
  <c r="H24" i="28" s="1"/>
  <c r="H24" i="5"/>
  <c r="G24" i="28" s="1"/>
  <c r="D24" i="5"/>
  <c r="C23" i="5"/>
  <c r="I23" i="5"/>
  <c r="H23" i="28" s="1"/>
  <c r="H23" i="5"/>
  <c r="G23" i="28" s="1"/>
  <c r="E23" i="5"/>
  <c r="D23" i="28" s="1"/>
  <c r="C23" i="28" s="1"/>
  <c r="D23" i="5"/>
  <c r="C22" i="5"/>
  <c r="H22" i="5" s="1"/>
  <c r="G22" i="28" s="1"/>
  <c r="I22" i="5"/>
  <c r="H22" i="28" s="1"/>
  <c r="E22" i="5"/>
  <c r="D22" i="28" s="1"/>
  <c r="C22" i="28" s="1"/>
  <c r="D22" i="5"/>
  <c r="C21" i="5"/>
  <c r="C20" i="5"/>
  <c r="I20" i="5" s="1"/>
  <c r="H20" i="28" s="1"/>
  <c r="H20" i="5"/>
  <c r="G20" i="28" s="1"/>
  <c r="D20" i="5"/>
  <c r="C19" i="5"/>
  <c r="I19" i="5"/>
  <c r="H19" i="28" s="1"/>
  <c r="H19" i="5"/>
  <c r="G19" i="28" s="1"/>
  <c r="E19" i="5"/>
  <c r="D19" i="28" s="1"/>
  <c r="C19" i="28" s="1"/>
  <c r="D19" i="5"/>
  <c r="C18" i="5"/>
  <c r="H18" i="5" s="1"/>
  <c r="G18" i="28" s="1"/>
  <c r="I18" i="5"/>
  <c r="H18" i="28" s="1"/>
  <c r="E18" i="5"/>
  <c r="D18" i="28" s="1"/>
  <c r="C18" i="28" s="1"/>
  <c r="D18" i="5"/>
  <c r="C17" i="5"/>
  <c r="D17" i="5"/>
  <c r="C16" i="5"/>
  <c r="I16" i="5" s="1"/>
  <c r="H16" i="28" s="1"/>
  <c r="H16" i="5"/>
  <c r="G16" i="28" s="1"/>
  <c r="D16" i="5"/>
  <c r="C15" i="5"/>
  <c r="I15" i="5"/>
  <c r="H15" i="28" s="1"/>
  <c r="H15" i="5"/>
  <c r="G15" i="28" s="1"/>
  <c r="E15" i="5"/>
  <c r="D15" i="28" s="1"/>
  <c r="C15" i="28" s="1"/>
  <c r="D15" i="5"/>
  <c r="C14" i="5"/>
  <c r="H14" i="5" s="1"/>
  <c r="G14" i="28" s="1"/>
  <c r="I14" i="5"/>
  <c r="H14" i="28" s="1"/>
  <c r="E14" i="5"/>
  <c r="D14" i="28" s="1"/>
  <c r="C14" i="28" s="1"/>
  <c r="D14" i="5"/>
  <c r="C13" i="5"/>
  <c r="C12" i="5"/>
  <c r="I12" i="5" s="1"/>
  <c r="H12" i="28" s="1"/>
  <c r="H12" i="5"/>
  <c r="G12" i="28" s="1"/>
  <c r="D12" i="5"/>
  <c r="C11" i="5"/>
  <c r="I11" i="5"/>
  <c r="H11" i="28" s="1"/>
  <c r="H11" i="5"/>
  <c r="G11" i="28" s="1"/>
  <c r="E11" i="5"/>
  <c r="D11" i="28" s="1"/>
  <c r="C11" i="28" s="1"/>
  <c r="D11" i="5"/>
  <c r="C10" i="5"/>
  <c r="H10" i="5" s="1"/>
  <c r="G10" i="28" s="1"/>
  <c r="I10" i="5"/>
  <c r="H10" i="28" s="1"/>
  <c r="E10" i="5"/>
  <c r="D10" i="28" s="1"/>
  <c r="C10" i="28" s="1"/>
  <c r="D10" i="5"/>
  <c r="C9" i="5"/>
  <c r="D9" i="5"/>
  <c r="C8" i="5"/>
  <c r="I8" i="5" s="1"/>
  <c r="H8" i="28" s="1"/>
  <c r="H8" i="5"/>
  <c r="G8" i="28" s="1"/>
  <c r="D8" i="5"/>
  <c r="C7" i="5"/>
  <c r="I7" i="5"/>
  <c r="H7" i="28" s="1"/>
  <c r="H7" i="5"/>
  <c r="G7" i="28" s="1"/>
  <c r="E7" i="5"/>
  <c r="D7" i="28"/>
  <c r="C7" i="28" s="1"/>
  <c r="D7" i="5"/>
  <c r="C6" i="5"/>
  <c r="H6" i="5" s="1"/>
  <c r="G6" i="28" s="1"/>
  <c r="I6" i="5"/>
  <c r="H6" i="28" s="1"/>
  <c r="E6" i="5"/>
  <c r="D6" i="28" s="1"/>
  <c r="C6" i="28" s="1"/>
  <c r="D6" i="5"/>
  <c r="E2" i="5"/>
  <c r="D2" i="28"/>
  <c r="D2" i="164" s="1"/>
  <c r="AJ5007" i="288"/>
  <c r="AJ5006" i="288"/>
  <c r="AJ5005" i="288"/>
  <c r="AJ5004" i="288"/>
  <c r="AJ5003" i="288"/>
  <c r="AJ5002" i="288"/>
  <c r="AJ5001" i="288"/>
  <c r="AJ5000" i="288"/>
  <c r="AJ4999" i="288"/>
  <c r="AJ4998" i="288"/>
  <c r="AJ4997" i="288"/>
  <c r="AJ4996" i="288"/>
  <c r="AJ4995" i="288"/>
  <c r="AJ4994" i="288"/>
  <c r="AJ4993" i="288"/>
  <c r="AJ4992" i="288"/>
  <c r="AJ4991" i="288"/>
  <c r="AJ4990" i="288"/>
  <c r="AJ4989" i="288"/>
  <c r="AJ4988" i="288"/>
  <c r="AJ4987" i="288"/>
  <c r="AJ4986" i="288"/>
  <c r="AJ4985" i="288"/>
  <c r="AJ4984" i="288"/>
  <c r="AJ4983" i="288"/>
  <c r="AJ4982" i="288"/>
  <c r="AJ4981" i="288"/>
  <c r="AJ4980" i="288"/>
  <c r="AJ4979" i="288"/>
  <c r="AJ4978" i="288"/>
  <c r="AJ4977" i="288"/>
  <c r="AJ4976" i="288"/>
  <c r="AJ4975" i="288"/>
  <c r="AJ4974" i="288"/>
  <c r="AJ4973" i="288"/>
  <c r="AJ4972" i="288"/>
  <c r="AJ4971" i="288"/>
  <c r="AJ4970" i="288"/>
  <c r="AJ4969" i="288"/>
  <c r="AJ4968" i="288"/>
  <c r="AJ4967" i="288"/>
  <c r="AJ4966" i="288"/>
  <c r="AJ4965" i="288"/>
  <c r="AJ4964" i="288"/>
  <c r="AJ4963" i="288"/>
  <c r="AJ4962" i="288"/>
  <c r="AJ4961" i="288"/>
  <c r="AJ4960" i="288"/>
  <c r="AJ4959" i="288"/>
  <c r="AJ4958" i="288"/>
  <c r="AJ4957" i="288"/>
  <c r="AJ4956" i="288"/>
  <c r="AJ4955" i="288"/>
  <c r="AJ4954" i="288"/>
  <c r="AJ4953" i="288"/>
  <c r="AJ4952" i="288"/>
  <c r="AJ4951" i="288"/>
  <c r="AJ4950" i="288"/>
  <c r="AJ4949" i="288"/>
  <c r="AJ4948" i="288"/>
  <c r="AJ4947" i="288"/>
  <c r="AJ4946" i="288"/>
  <c r="AJ4945" i="288"/>
  <c r="AJ4944" i="288"/>
  <c r="AJ4943" i="288"/>
  <c r="AJ4942" i="288"/>
  <c r="AJ4941" i="288"/>
  <c r="AJ4940" i="288"/>
  <c r="AJ4939" i="288"/>
  <c r="AJ4938" i="288"/>
  <c r="AJ4937" i="288"/>
  <c r="AJ4936" i="288"/>
  <c r="AJ4935" i="288"/>
  <c r="AJ4934" i="288"/>
  <c r="AJ4933" i="288"/>
  <c r="AJ4932" i="288"/>
  <c r="AJ4931" i="288"/>
  <c r="AJ4930" i="288"/>
  <c r="AJ4929" i="288"/>
  <c r="AJ4928" i="288"/>
  <c r="AJ4927" i="288"/>
  <c r="AJ4926" i="288"/>
  <c r="AJ4925" i="288"/>
  <c r="AJ4924" i="288"/>
  <c r="AJ4923" i="288"/>
  <c r="AJ4922" i="288"/>
  <c r="AJ4921" i="288"/>
  <c r="AJ4920" i="288"/>
  <c r="AJ4919" i="288"/>
  <c r="AJ4918" i="288"/>
  <c r="AJ4917" i="288"/>
  <c r="AJ4916" i="288"/>
  <c r="AJ4915" i="288"/>
  <c r="AJ4914" i="288"/>
  <c r="AJ4913" i="288"/>
  <c r="AJ4912" i="288"/>
  <c r="AJ4911" i="288"/>
  <c r="AJ4910" i="288"/>
  <c r="AJ4909" i="288"/>
  <c r="AJ4908" i="288"/>
  <c r="AJ4907" i="288"/>
  <c r="AJ4906" i="288"/>
  <c r="AJ4905" i="288"/>
  <c r="AJ4904" i="288"/>
  <c r="AJ4903" i="288"/>
  <c r="AJ4902" i="288"/>
  <c r="AJ4901" i="288"/>
  <c r="AJ4900" i="288"/>
  <c r="AJ4899" i="288"/>
  <c r="AJ4898" i="288"/>
  <c r="AJ4897" i="288"/>
  <c r="AJ4896" i="288"/>
  <c r="AJ4895" i="288"/>
  <c r="AJ4894" i="288"/>
  <c r="AJ4893" i="288"/>
  <c r="AJ4892" i="288"/>
  <c r="AJ4891" i="288"/>
  <c r="AJ4890" i="288"/>
  <c r="AJ4889" i="288"/>
  <c r="AJ4888" i="288"/>
  <c r="AJ4887" i="288"/>
  <c r="AJ4886" i="288"/>
  <c r="AJ4885" i="288"/>
  <c r="AJ4884" i="288"/>
  <c r="AJ4883" i="288"/>
  <c r="AJ4882" i="288"/>
  <c r="AJ4881" i="288"/>
  <c r="AJ4880" i="288"/>
  <c r="AJ4879" i="288"/>
  <c r="AJ4878" i="288"/>
  <c r="AJ4877" i="288"/>
  <c r="AJ4876" i="288"/>
  <c r="AJ4875" i="288"/>
  <c r="AJ4874" i="288"/>
  <c r="AJ4873" i="288"/>
  <c r="AJ4872" i="288"/>
  <c r="AJ4871" i="288"/>
  <c r="AJ4870" i="288"/>
  <c r="AJ4869" i="288"/>
  <c r="AJ4868" i="288"/>
  <c r="AJ4867" i="288"/>
  <c r="AJ4866" i="288"/>
  <c r="AJ4865" i="288"/>
  <c r="AJ4864" i="288"/>
  <c r="AJ4863" i="288"/>
  <c r="AJ4862" i="288"/>
  <c r="AJ4861" i="288"/>
  <c r="AJ4860" i="288"/>
  <c r="AJ4859" i="288"/>
  <c r="AJ4858" i="288"/>
  <c r="AJ4857" i="288"/>
  <c r="AJ4856" i="288"/>
  <c r="AJ4855" i="288"/>
  <c r="AJ4854" i="288"/>
  <c r="AJ4853" i="288"/>
  <c r="AJ4852" i="288"/>
  <c r="AJ4851" i="288"/>
  <c r="AJ4850" i="288"/>
  <c r="AJ4849" i="288"/>
  <c r="AJ4848" i="288"/>
  <c r="AJ4847" i="288"/>
  <c r="AJ4846" i="288"/>
  <c r="AJ4845" i="288"/>
  <c r="AJ4844" i="288"/>
  <c r="AJ4843" i="288"/>
  <c r="AJ4842" i="288"/>
  <c r="AJ4841" i="288"/>
  <c r="AJ4840" i="288"/>
  <c r="AJ4839" i="288"/>
  <c r="AJ4838" i="288"/>
  <c r="AJ4837" i="288"/>
  <c r="AJ4836" i="288"/>
  <c r="AJ4835" i="288"/>
  <c r="AJ4834" i="288"/>
  <c r="AJ4833" i="288"/>
  <c r="AJ4832" i="288"/>
  <c r="AJ4831" i="288"/>
  <c r="AJ4830" i="288"/>
  <c r="AJ4829" i="288"/>
  <c r="AJ4828" i="288"/>
  <c r="AJ4827" i="288"/>
  <c r="AJ4826" i="288"/>
  <c r="AJ4825" i="288"/>
  <c r="AJ4824" i="288"/>
  <c r="AJ4823" i="288"/>
  <c r="AJ4822" i="288"/>
  <c r="AJ4821" i="288"/>
  <c r="AJ4820" i="288"/>
  <c r="AJ4819" i="288"/>
  <c r="AJ4818" i="288"/>
  <c r="AJ4817" i="288"/>
  <c r="AJ4816" i="288"/>
  <c r="AJ4815" i="288"/>
  <c r="AJ4814" i="288"/>
  <c r="AJ4813" i="288"/>
  <c r="AJ4812" i="288"/>
  <c r="AJ4811" i="288"/>
  <c r="AJ4810" i="288"/>
  <c r="AJ4809" i="288"/>
  <c r="AJ4808" i="288"/>
  <c r="AJ4807" i="288"/>
  <c r="AJ4806" i="288"/>
  <c r="AJ4805" i="288"/>
  <c r="AJ4804" i="288"/>
  <c r="AJ4803" i="288"/>
  <c r="AJ4802" i="288"/>
  <c r="AJ4801" i="288"/>
  <c r="AJ4800" i="288"/>
  <c r="AJ4799" i="288"/>
  <c r="AJ4798" i="288"/>
  <c r="AJ4797" i="288"/>
  <c r="AJ4796" i="288"/>
  <c r="AJ4795" i="288"/>
  <c r="AJ4794" i="288"/>
  <c r="AJ4793" i="288"/>
  <c r="AJ4792" i="288"/>
  <c r="AJ4791" i="288"/>
  <c r="AJ4790" i="288"/>
  <c r="AJ4789" i="288"/>
  <c r="AJ4788" i="288"/>
  <c r="AJ4787" i="288"/>
  <c r="AJ4786" i="288"/>
  <c r="AJ4785" i="288"/>
  <c r="AJ4784" i="288"/>
  <c r="AJ4783" i="288"/>
  <c r="AJ4782" i="288"/>
  <c r="AJ4781" i="288"/>
  <c r="AJ4780" i="288"/>
  <c r="AJ4779" i="288"/>
  <c r="AJ4778" i="288"/>
  <c r="AJ4777" i="288"/>
  <c r="AJ4776" i="288"/>
  <c r="AJ4775" i="288"/>
  <c r="AJ4774" i="288"/>
  <c r="AJ4773" i="288"/>
  <c r="AJ4772" i="288"/>
  <c r="AJ4771" i="288"/>
  <c r="AJ4770" i="288"/>
  <c r="AJ4769" i="288"/>
  <c r="AJ4768" i="288"/>
  <c r="AJ4767" i="288"/>
  <c r="AJ4766" i="288"/>
  <c r="AJ4765" i="288"/>
  <c r="AJ4764" i="288"/>
  <c r="AJ4763" i="288"/>
  <c r="AJ4762" i="288"/>
  <c r="AJ4761" i="288"/>
  <c r="AJ4760" i="288"/>
  <c r="AJ4759" i="288"/>
  <c r="AJ4758" i="288"/>
  <c r="AJ4757" i="288"/>
  <c r="AJ4756" i="288"/>
  <c r="AJ4755" i="288"/>
  <c r="AJ4754" i="288"/>
  <c r="AJ4753" i="288"/>
  <c r="AJ4752" i="288"/>
  <c r="AJ4751" i="288"/>
  <c r="AJ4750" i="288"/>
  <c r="AJ4749" i="288"/>
  <c r="AJ4748" i="288"/>
  <c r="AJ4747" i="288"/>
  <c r="AJ4746" i="288"/>
  <c r="AJ4745" i="288"/>
  <c r="AJ4744" i="288"/>
  <c r="AJ4743" i="288"/>
  <c r="AJ4742" i="288"/>
  <c r="AJ4741" i="288"/>
  <c r="AJ4740" i="288"/>
  <c r="AJ4739" i="288"/>
  <c r="AJ4738" i="288"/>
  <c r="AJ4737" i="288"/>
  <c r="AJ4736" i="288"/>
  <c r="AJ4735" i="288"/>
  <c r="AJ4734" i="288"/>
  <c r="AJ4733" i="288"/>
  <c r="AJ4732" i="288"/>
  <c r="AJ4731" i="288"/>
  <c r="AJ4730" i="288"/>
  <c r="AJ4729" i="288"/>
  <c r="AJ4728" i="288"/>
  <c r="AJ4727" i="288"/>
  <c r="AJ4726" i="288"/>
  <c r="AJ4725" i="288"/>
  <c r="AJ4724" i="288"/>
  <c r="AJ4723" i="288"/>
  <c r="AJ4722" i="288"/>
  <c r="AJ4721" i="288"/>
  <c r="AJ4720" i="288"/>
  <c r="AJ4719" i="288"/>
  <c r="AJ4718" i="288"/>
  <c r="AJ4717" i="288"/>
  <c r="AJ4716" i="288"/>
  <c r="AJ4715" i="288"/>
  <c r="AJ4714" i="288"/>
  <c r="AJ4713" i="288"/>
  <c r="AJ4712" i="288"/>
  <c r="AJ4711" i="288"/>
  <c r="AJ4710" i="288"/>
  <c r="AJ4709" i="288"/>
  <c r="AJ4708" i="288"/>
  <c r="AJ4707" i="288"/>
  <c r="AJ4706" i="288"/>
  <c r="AJ4705" i="288"/>
  <c r="AJ4704" i="288"/>
  <c r="AJ4703" i="288"/>
  <c r="AJ4702" i="288"/>
  <c r="AJ4701" i="288"/>
  <c r="AJ4700" i="288"/>
  <c r="AJ4699" i="288"/>
  <c r="AJ4698" i="288"/>
  <c r="AJ4697" i="288"/>
  <c r="AJ4696" i="288"/>
  <c r="AJ4695" i="288"/>
  <c r="AJ4694" i="288"/>
  <c r="AJ4693" i="288"/>
  <c r="AJ4692" i="288"/>
  <c r="AJ4691" i="288"/>
  <c r="AJ4690" i="288"/>
  <c r="AJ4689" i="288"/>
  <c r="AJ4688" i="288"/>
  <c r="AJ4687" i="288"/>
  <c r="AJ4686" i="288"/>
  <c r="AJ4685" i="288"/>
  <c r="AJ4684" i="288"/>
  <c r="AJ4683" i="288"/>
  <c r="AJ4682" i="288"/>
  <c r="AJ4681" i="288"/>
  <c r="AJ4680" i="288"/>
  <c r="AJ4679" i="288"/>
  <c r="AJ4678" i="288"/>
  <c r="AJ4677" i="288"/>
  <c r="AJ4676" i="288"/>
  <c r="AJ4675" i="288"/>
  <c r="AJ4674" i="288"/>
  <c r="AJ4673" i="288"/>
  <c r="AJ4672" i="288"/>
  <c r="AJ4671" i="288"/>
  <c r="AJ4670" i="288"/>
  <c r="AJ4669" i="288"/>
  <c r="AJ4668" i="288"/>
  <c r="AJ4667" i="288"/>
  <c r="AJ4666" i="288"/>
  <c r="AJ4665" i="288"/>
  <c r="AJ4664" i="288"/>
  <c r="AJ4663" i="288"/>
  <c r="AJ4662" i="288"/>
  <c r="AJ4661" i="288"/>
  <c r="AJ4660" i="288"/>
  <c r="AJ4659" i="288"/>
  <c r="AJ4658" i="288"/>
  <c r="AJ4657" i="288"/>
  <c r="AJ4656" i="288"/>
  <c r="AJ4655" i="288"/>
  <c r="AJ4654" i="288"/>
  <c r="AJ4653" i="288"/>
  <c r="AJ4652" i="288"/>
  <c r="AJ4651" i="288"/>
  <c r="AJ4650" i="288"/>
  <c r="AJ4649" i="288"/>
  <c r="AJ4648" i="288"/>
  <c r="AJ4647" i="288"/>
  <c r="AJ4646" i="288"/>
  <c r="AJ4645" i="288"/>
  <c r="AJ4644" i="288"/>
  <c r="AJ4643" i="288"/>
  <c r="AJ4642" i="288"/>
  <c r="AJ4641" i="288"/>
  <c r="AJ4640" i="288"/>
  <c r="AJ4639" i="288"/>
  <c r="AJ4638" i="288"/>
  <c r="AJ4637" i="288"/>
  <c r="AJ4636" i="288"/>
  <c r="AJ4635" i="288"/>
  <c r="AJ4634" i="288"/>
  <c r="AJ4633" i="288"/>
  <c r="AJ4632" i="288"/>
  <c r="AJ4631" i="288"/>
  <c r="AJ4630" i="288"/>
  <c r="AJ4629" i="288"/>
  <c r="AJ4628" i="288"/>
  <c r="AJ4627" i="288"/>
  <c r="AJ4626" i="288"/>
  <c r="AJ4625" i="288"/>
  <c r="AJ4624" i="288"/>
  <c r="AJ4623" i="288"/>
  <c r="AJ4622" i="288"/>
  <c r="AJ4621" i="288"/>
  <c r="AJ4620" i="288"/>
  <c r="AJ4619" i="288"/>
  <c r="AJ4618" i="288"/>
  <c r="AJ4617" i="288"/>
  <c r="AJ4616" i="288"/>
  <c r="AJ4615" i="288"/>
  <c r="AJ4614" i="288"/>
  <c r="AJ4613" i="288"/>
  <c r="AJ4612" i="288"/>
  <c r="AJ4611" i="288"/>
  <c r="AJ4610" i="288"/>
  <c r="AJ4609" i="288"/>
  <c r="AJ4608" i="288"/>
  <c r="AJ4607" i="288"/>
  <c r="AJ4606" i="288"/>
  <c r="AJ4605" i="288"/>
  <c r="AJ4604" i="288"/>
  <c r="AJ4603" i="288"/>
  <c r="AJ4602" i="288"/>
  <c r="AJ4601" i="288"/>
  <c r="AJ4600" i="288"/>
  <c r="AJ4599" i="288"/>
  <c r="AJ4598" i="288"/>
  <c r="AJ4597" i="288"/>
  <c r="AJ4596" i="288"/>
  <c r="AJ4595" i="288"/>
  <c r="AJ4594" i="288"/>
  <c r="AJ4593" i="288"/>
  <c r="AJ4592" i="288"/>
  <c r="AJ4591" i="288"/>
  <c r="AJ4590" i="288"/>
  <c r="AJ4589" i="288"/>
  <c r="AJ4588" i="288"/>
  <c r="AJ4587" i="288"/>
  <c r="AJ4586" i="288"/>
  <c r="AJ4585" i="288"/>
  <c r="AJ4584" i="288"/>
  <c r="AJ4583" i="288"/>
  <c r="AJ4582" i="288"/>
  <c r="AJ4581" i="288"/>
  <c r="AJ4580" i="288"/>
  <c r="AJ4579" i="288"/>
  <c r="AJ4578" i="288"/>
  <c r="AJ4577" i="288"/>
  <c r="AJ4576" i="288"/>
  <c r="AJ4575" i="288"/>
  <c r="AJ4574" i="288"/>
  <c r="AJ4573" i="288"/>
  <c r="AJ4572" i="288"/>
  <c r="AJ4571" i="288"/>
  <c r="AJ4570" i="288"/>
  <c r="AJ4569" i="288"/>
  <c r="AJ4568" i="288"/>
  <c r="AJ4567" i="288"/>
  <c r="AJ4566" i="288"/>
  <c r="AJ4565" i="288"/>
  <c r="AJ4564" i="288"/>
  <c r="AJ4563" i="288"/>
  <c r="AJ4562" i="288"/>
  <c r="AJ4561" i="288"/>
  <c r="AJ4560" i="288"/>
  <c r="AJ4559" i="288"/>
  <c r="AJ4558" i="288"/>
  <c r="AJ4557" i="288"/>
  <c r="AJ4556" i="288"/>
  <c r="AJ4555" i="288"/>
  <c r="AJ4554" i="288"/>
  <c r="AJ4553" i="288"/>
  <c r="AJ4552" i="288"/>
  <c r="AJ4551" i="288"/>
  <c r="AJ4550" i="288"/>
  <c r="AJ4549" i="288"/>
  <c r="AJ4548" i="288"/>
  <c r="AJ4547" i="288"/>
  <c r="AJ4546" i="288"/>
  <c r="AJ4545" i="288"/>
  <c r="AJ4544" i="288"/>
  <c r="AJ4543" i="288"/>
  <c r="AJ4542" i="288"/>
  <c r="AJ4541" i="288"/>
  <c r="AJ4540" i="288"/>
  <c r="AJ4539" i="288"/>
  <c r="AJ4538" i="288"/>
  <c r="AJ4537" i="288"/>
  <c r="AJ4536" i="288"/>
  <c r="AJ4535" i="288"/>
  <c r="AJ4534" i="288"/>
  <c r="AJ4533" i="288"/>
  <c r="AJ4532" i="288"/>
  <c r="AJ4531" i="288"/>
  <c r="AJ4530" i="288"/>
  <c r="AJ4529" i="288"/>
  <c r="AJ4528" i="288"/>
  <c r="AJ4527" i="288"/>
  <c r="AJ4526" i="288"/>
  <c r="AJ4525" i="288"/>
  <c r="AJ4524" i="288"/>
  <c r="AJ4523" i="288"/>
  <c r="AJ4522" i="288"/>
  <c r="AJ4521" i="288"/>
  <c r="AJ4520" i="288"/>
  <c r="AJ4519" i="288"/>
  <c r="AJ4518" i="288"/>
  <c r="AJ4517" i="288"/>
  <c r="AJ4516" i="288"/>
  <c r="AJ4515" i="288"/>
  <c r="AJ4514" i="288"/>
  <c r="AJ4513" i="288"/>
  <c r="AJ4512" i="288"/>
  <c r="AJ4511" i="288"/>
  <c r="AJ4510" i="288"/>
  <c r="AJ4509" i="288"/>
  <c r="AJ4508" i="288"/>
  <c r="AJ4507" i="288"/>
  <c r="AJ4506" i="288"/>
  <c r="AJ4505" i="288"/>
  <c r="AJ4504" i="288"/>
  <c r="AJ4503" i="288"/>
  <c r="AJ4502" i="288"/>
  <c r="AJ4501" i="288"/>
  <c r="AJ4500" i="288"/>
  <c r="AJ4499" i="288"/>
  <c r="AJ4498" i="288"/>
  <c r="AJ4497" i="288"/>
  <c r="AJ4496" i="288"/>
  <c r="AJ4495" i="288"/>
  <c r="AJ4494" i="288"/>
  <c r="AJ4493" i="288"/>
  <c r="AJ4492" i="288"/>
  <c r="AJ4491" i="288"/>
  <c r="AJ4490" i="288"/>
  <c r="AJ4489" i="288"/>
  <c r="AJ4488" i="288"/>
  <c r="AJ4487" i="288"/>
  <c r="AJ4486" i="288"/>
  <c r="AJ4485" i="288"/>
  <c r="AJ4484" i="288"/>
  <c r="AJ4483" i="288"/>
  <c r="AJ4482" i="288"/>
  <c r="AJ4481" i="288"/>
  <c r="AJ4480" i="288"/>
  <c r="AJ4479" i="288"/>
  <c r="AJ4478" i="288"/>
  <c r="AJ4477" i="288"/>
  <c r="AJ4476" i="288"/>
  <c r="AJ4475" i="288"/>
  <c r="AJ4474" i="288"/>
  <c r="AJ4473" i="288"/>
  <c r="AJ4472" i="288"/>
  <c r="AJ4471" i="288"/>
  <c r="AJ4470" i="288"/>
  <c r="AJ4469" i="288"/>
  <c r="AJ4468" i="288"/>
  <c r="AJ4467" i="288"/>
  <c r="AJ4466" i="288"/>
  <c r="AJ4465" i="288"/>
  <c r="AJ4464" i="288"/>
  <c r="AJ4463" i="288"/>
  <c r="AJ4462" i="288"/>
  <c r="AJ4461" i="288"/>
  <c r="AJ4460" i="288"/>
  <c r="AJ4459" i="288"/>
  <c r="AJ4458" i="288"/>
  <c r="AJ4457" i="288"/>
  <c r="AJ4456" i="288"/>
  <c r="AJ4455" i="288"/>
  <c r="AJ4454" i="288"/>
  <c r="AJ4453" i="288"/>
  <c r="AJ4452" i="288"/>
  <c r="AJ4451" i="288"/>
  <c r="AJ4450" i="288"/>
  <c r="AJ4449" i="288"/>
  <c r="AJ4448" i="288"/>
  <c r="AJ4447" i="288"/>
  <c r="AJ4446" i="288"/>
  <c r="AJ4445" i="288"/>
  <c r="AJ4444" i="288"/>
  <c r="AJ4443" i="288"/>
  <c r="AJ4442" i="288"/>
  <c r="AJ4441" i="288"/>
  <c r="AJ4440" i="288"/>
  <c r="AJ4439" i="288"/>
  <c r="AJ4438" i="288"/>
  <c r="AJ4437" i="288"/>
  <c r="AJ4436" i="288"/>
  <c r="AJ4435" i="288"/>
  <c r="AJ4434" i="288"/>
  <c r="AJ4433" i="288"/>
  <c r="AJ4432" i="288"/>
  <c r="AJ4431" i="288"/>
  <c r="AJ4430" i="288"/>
  <c r="AJ4429" i="288"/>
  <c r="AJ4428" i="288"/>
  <c r="AJ4427" i="288"/>
  <c r="AJ4426" i="288"/>
  <c r="AJ4425" i="288"/>
  <c r="AJ4424" i="288"/>
  <c r="AJ4423" i="288"/>
  <c r="AJ4422" i="288"/>
  <c r="AJ4421" i="288"/>
  <c r="AJ4420" i="288"/>
  <c r="AJ4419" i="288"/>
  <c r="AJ4418" i="288"/>
  <c r="AJ4417" i="288"/>
  <c r="AJ4416" i="288"/>
  <c r="AJ4415" i="288"/>
  <c r="AJ4414" i="288"/>
  <c r="AJ4413" i="288"/>
  <c r="AJ4412" i="288"/>
  <c r="AJ4411" i="288"/>
  <c r="AJ4410" i="288"/>
  <c r="AJ4409" i="288"/>
  <c r="AJ4408" i="288"/>
  <c r="AJ4407" i="288"/>
  <c r="AJ4406" i="288"/>
  <c r="AJ4405" i="288"/>
  <c r="AJ4404" i="288"/>
  <c r="AJ4403" i="288"/>
  <c r="AJ4402" i="288"/>
  <c r="AJ4401" i="288"/>
  <c r="AJ4400" i="288"/>
  <c r="AJ4399" i="288"/>
  <c r="AJ4398" i="288"/>
  <c r="AJ4397" i="288"/>
  <c r="AJ4396" i="288"/>
  <c r="AJ4395" i="288"/>
  <c r="AJ4394" i="288"/>
  <c r="AJ4393" i="288"/>
  <c r="AJ4392" i="288"/>
  <c r="AJ4391" i="288"/>
  <c r="AJ4390" i="288"/>
  <c r="AJ4389" i="288"/>
  <c r="AJ4388" i="288"/>
  <c r="AJ4387" i="288"/>
  <c r="AJ4386" i="288"/>
  <c r="AJ4385" i="288"/>
  <c r="AJ4384" i="288"/>
  <c r="AJ4383" i="288"/>
  <c r="AJ4382" i="288"/>
  <c r="AJ4381" i="288"/>
  <c r="AJ4380" i="288"/>
  <c r="AJ4379" i="288"/>
  <c r="AJ4378" i="288"/>
  <c r="AJ4377" i="288"/>
  <c r="AJ4376" i="288"/>
  <c r="AJ4375" i="288"/>
  <c r="AJ4374" i="288"/>
  <c r="AJ4373" i="288"/>
  <c r="AJ4372" i="288"/>
  <c r="AJ4371" i="288"/>
  <c r="AJ4370" i="288"/>
  <c r="AJ4369" i="288"/>
  <c r="AJ4368" i="288"/>
  <c r="AJ4367" i="288"/>
  <c r="AJ4366" i="288"/>
  <c r="AJ4365" i="288"/>
  <c r="AJ4364" i="288"/>
  <c r="AJ4363" i="288"/>
  <c r="AJ4362" i="288"/>
  <c r="AJ4361" i="288"/>
  <c r="AJ4360" i="288"/>
  <c r="AJ4359" i="288"/>
  <c r="AJ4358" i="288"/>
  <c r="AJ4357" i="288"/>
  <c r="AJ4356" i="288"/>
  <c r="AJ4355" i="288"/>
  <c r="AJ4354" i="288"/>
  <c r="AJ4353" i="288"/>
  <c r="AJ4352" i="288"/>
  <c r="AJ4351" i="288"/>
  <c r="AJ4350" i="288"/>
  <c r="AJ4349" i="288"/>
  <c r="AJ4348" i="288"/>
  <c r="AJ4347" i="288"/>
  <c r="AJ4346" i="288"/>
  <c r="AJ4345" i="288"/>
  <c r="AJ4344" i="288"/>
  <c r="AJ4343" i="288"/>
  <c r="AJ4342" i="288"/>
  <c r="AJ4341" i="288"/>
  <c r="AJ4340" i="288"/>
  <c r="AJ4339" i="288"/>
  <c r="AJ4338" i="288"/>
  <c r="AJ4337" i="288"/>
  <c r="AJ4336" i="288"/>
  <c r="AJ4335" i="288"/>
  <c r="AJ4334" i="288"/>
  <c r="AJ4333" i="288"/>
  <c r="AJ4332" i="288"/>
  <c r="AJ4331" i="288"/>
  <c r="AJ4330" i="288"/>
  <c r="AJ4329" i="288"/>
  <c r="AJ4328" i="288"/>
  <c r="AJ4327" i="288"/>
  <c r="AJ4326" i="288"/>
  <c r="AJ4325" i="288"/>
  <c r="AJ4324" i="288"/>
  <c r="AJ4323" i="288"/>
  <c r="AJ4322" i="288"/>
  <c r="AJ4321" i="288"/>
  <c r="AJ4320" i="288"/>
  <c r="AJ4319" i="288"/>
  <c r="AJ4318" i="288"/>
  <c r="AJ4317" i="288"/>
  <c r="AJ4316" i="288"/>
  <c r="AJ4315" i="288"/>
  <c r="AJ4314" i="288"/>
  <c r="AJ4313" i="288"/>
  <c r="AJ4312" i="288"/>
  <c r="AJ4311" i="288"/>
  <c r="AJ4310" i="288"/>
  <c r="AJ4309" i="288"/>
  <c r="AJ4308" i="288"/>
  <c r="AJ4307" i="288"/>
  <c r="AJ4306" i="288"/>
  <c r="AJ4305" i="288"/>
  <c r="AJ4304" i="288"/>
  <c r="AJ4303" i="288"/>
  <c r="AJ4302" i="288"/>
  <c r="AJ4301" i="288"/>
  <c r="AJ4300" i="288"/>
  <c r="AJ4299" i="288"/>
  <c r="AJ4298" i="288"/>
  <c r="AJ4297" i="288"/>
  <c r="AJ4296" i="288"/>
  <c r="AJ4295" i="288"/>
  <c r="AJ4294" i="288"/>
  <c r="AJ4293" i="288"/>
  <c r="AJ4292" i="288"/>
  <c r="AJ4291" i="288"/>
  <c r="AJ4290" i="288"/>
  <c r="AJ4289" i="288"/>
  <c r="AJ4288" i="288"/>
  <c r="AJ4287" i="288"/>
  <c r="AJ4286" i="288"/>
  <c r="AJ4285" i="288"/>
  <c r="AJ4284" i="288"/>
  <c r="AJ4283" i="288"/>
  <c r="AJ4282" i="288"/>
  <c r="AJ4281" i="288"/>
  <c r="AJ4280" i="288"/>
  <c r="AJ4279" i="288"/>
  <c r="AJ4278" i="288"/>
  <c r="AJ4277" i="288"/>
  <c r="AJ4276" i="288"/>
  <c r="AJ4275" i="288"/>
  <c r="AJ4274" i="288"/>
  <c r="AJ4273" i="288"/>
  <c r="AJ4272" i="288"/>
  <c r="AJ4271" i="288"/>
  <c r="AJ4270" i="288"/>
  <c r="AJ4269" i="288"/>
  <c r="AJ4268" i="288"/>
  <c r="AJ4267" i="288"/>
  <c r="AJ4266" i="288"/>
  <c r="AJ4265" i="288"/>
  <c r="AJ4264" i="288"/>
  <c r="AJ4263" i="288"/>
  <c r="AJ4262" i="288"/>
  <c r="AJ4261" i="288"/>
  <c r="AJ4260" i="288"/>
  <c r="AJ4259" i="288"/>
  <c r="AJ4258" i="288"/>
  <c r="AJ4257" i="288"/>
  <c r="AJ4256" i="288"/>
  <c r="AJ4255" i="288"/>
  <c r="AJ4254" i="288"/>
  <c r="AJ4253" i="288"/>
  <c r="AJ4252" i="288"/>
  <c r="AJ4251" i="288"/>
  <c r="AJ4250" i="288"/>
  <c r="AJ4249" i="288"/>
  <c r="AJ4248" i="288"/>
  <c r="AJ4247" i="288"/>
  <c r="AJ4246" i="288"/>
  <c r="AJ4245" i="288"/>
  <c r="AJ4244" i="288"/>
  <c r="AJ4243" i="288"/>
  <c r="AJ4242" i="288"/>
  <c r="AJ4241" i="288"/>
  <c r="AJ4240" i="288"/>
  <c r="AJ4239" i="288"/>
  <c r="AJ4238" i="288"/>
  <c r="AJ4237" i="288"/>
  <c r="AJ4236" i="288"/>
  <c r="AJ4235" i="288"/>
  <c r="AJ4234" i="288"/>
  <c r="AJ4233" i="288"/>
  <c r="AJ4232" i="288"/>
  <c r="AJ4231" i="288"/>
  <c r="AJ4230" i="288"/>
  <c r="AJ4229" i="288"/>
  <c r="AJ4228" i="288"/>
  <c r="AJ4227" i="288"/>
  <c r="AJ4226" i="288"/>
  <c r="AJ4225" i="288"/>
  <c r="AJ4224" i="288"/>
  <c r="AJ4223" i="288"/>
  <c r="AJ4222" i="288"/>
  <c r="AJ4221" i="288"/>
  <c r="AJ4220" i="288"/>
  <c r="AJ4219" i="288"/>
  <c r="AJ4218" i="288"/>
  <c r="AJ4217" i="288"/>
  <c r="AJ4216" i="288"/>
  <c r="AJ4215" i="288"/>
  <c r="AJ4214" i="288"/>
  <c r="AJ4213" i="288"/>
  <c r="AJ4212" i="288"/>
  <c r="AJ4211" i="288"/>
  <c r="AJ4210" i="288"/>
  <c r="AJ4209" i="288"/>
  <c r="AJ4208" i="288"/>
  <c r="AJ4207" i="288"/>
  <c r="AJ4206" i="288"/>
  <c r="AJ4205" i="288"/>
  <c r="AJ4204" i="288"/>
  <c r="AJ4203" i="288"/>
  <c r="AJ4202" i="288"/>
  <c r="AJ4201" i="288"/>
  <c r="AJ4200" i="288"/>
  <c r="AJ4199" i="288"/>
  <c r="AJ4198" i="288"/>
  <c r="AJ4197" i="288"/>
  <c r="AJ4196" i="288"/>
  <c r="AJ4195" i="288"/>
  <c r="AJ4194" i="288"/>
  <c r="AJ4193" i="288"/>
  <c r="AJ4192" i="288"/>
  <c r="AJ4191" i="288"/>
  <c r="AJ4190" i="288"/>
  <c r="AJ4189" i="288"/>
  <c r="AJ4188" i="288"/>
  <c r="AJ4187" i="288"/>
  <c r="AJ4186" i="288"/>
  <c r="AJ4185" i="288"/>
  <c r="AJ4184" i="288"/>
  <c r="AJ4183" i="288"/>
  <c r="AJ4182" i="288"/>
  <c r="AJ4181" i="288"/>
  <c r="AJ4180" i="288"/>
  <c r="AJ4179" i="288"/>
  <c r="AJ4178" i="288"/>
  <c r="AJ4177" i="288"/>
  <c r="AJ4176" i="288"/>
  <c r="AJ4175" i="288"/>
  <c r="AJ4174" i="288"/>
  <c r="AJ4173" i="288"/>
  <c r="AJ4172" i="288"/>
  <c r="AJ4171" i="288"/>
  <c r="AJ4170" i="288"/>
  <c r="AJ4169" i="288"/>
  <c r="AJ4168" i="288"/>
  <c r="AJ4167" i="288"/>
  <c r="AJ4166" i="288"/>
  <c r="AJ4165" i="288"/>
  <c r="AJ4164" i="288"/>
  <c r="AJ4163" i="288"/>
  <c r="AJ4162" i="288"/>
  <c r="AJ4161" i="288"/>
  <c r="AJ4160" i="288"/>
  <c r="AJ4159" i="288"/>
  <c r="AJ4158" i="288"/>
  <c r="AJ4157" i="288"/>
  <c r="AJ4156" i="288"/>
  <c r="AJ4155" i="288"/>
  <c r="AJ4154" i="288"/>
  <c r="AJ4153" i="288"/>
  <c r="AJ4152" i="288"/>
  <c r="AJ4151" i="288"/>
  <c r="AJ4150" i="288"/>
  <c r="AJ4149" i="288"/>
  <c r="AJ4148" i="288"/>
  <c r="AJ4147" i="288"/>
  <c r="AJ4146" i="288"/>
  <c r="AJ4145" i="288"/>
  <c r="AJ4144" i="288"/>
  <c r="AJ4143" i="288"/>
  <c r="AJ4142" i="288"/>
  <c r="AJ4141" i="288"/>
  <c r="AJ4140" i="288"/>
  <c r="AJ4139" i="288"/>
  <c r="AJ4138" i="288"/>
  <c r="AJ4137" i="288"/>
  <c r="AJ4136" i="288"/>
  <c r="AJ4135" i="288"/>
  <c r="AJ4134" i="288"/>
  <c r="AJ4133" i="288"/>
  <c r="AJ4132" i="288"/>
  <c r="AJ4131" i="288"/>
  <c r="AJ4130" i="288"/>
  <c r="AJ4129" i="288"/>
  <c r="AJ4128" i="288"/>
  <c r="AJ4127" i="288"/>
  <c r="AJ4126" i="288"/>
  <c r="AJ4125" i="288"/>
  <c r="AJ4124" i="288"/>
  <c r="AJ4123" i="288"/>
  <c r="AJ4122" i="288"/>
  <c r="AJ4121" i="288"/>
  <c r="AJ4120" i="288"/>
  <c r="AJ4119" i="288"/>
  <c r="AJ4118" i="288"/>
  <c r="AJ4117" i="288"/>
  <c r="AJ4116" i="288"/>
  <c r="AJ4115" i="288"/>
  <c r="AJ4114" i="288"/>
  <c r="AJ4113" i="288"/>
  <c r="AJ4112" i="288"/>
  <c r="AJ4111" i="288"/>
  <c r="AJ4110" i="288"/>
  <c r="AJ4109" i="288"/>
  <c r="AJ4108" i="288"/>
  <c r="AJ4107" i="288"/>
  <c r="AJ4106" i="288"/>
  <c r="AJ4105" i="288"/>
  <c r="AJ4104" i="288"/>
  <c r="AJ4103" i="288"/>
  <c r="AJ4102" i="288"/>
  <c r="AJ4101" i="288"/>
  <c r="AJ4100" i="288"/>
  <c r="AJ4099" i="288"/>
  <c r="AJ4098" i="288"/>
  <c r="AJ4097" i="288"/>
  <c r="AJ4096" i="288"/>
  <c r="AJ4095" i="288"/>
  <c r="AJ4094" i="288"/>
  <c r="AJ4093" i="288"/>
  <c r="AJ4092" i="288"/>
  <c r="AJ4091" i="288"/>
  <c r="AJ4090" i="288"/>
  <c r="AJ4089" i="288"/>
  <c r="AJ4088" i="288"/>
  <c r="AJ4087" i="288"/>
  <c r="AJ4086" i="288"/>
  <c r="AJ4085" i="288"/>
  <c r="AJ4084" i="288"/>
  <c r="AJ4083" i="288"/>
  <c r="AJ4082" i="288"/>
  <c r="AJ4081" i="288"/>
  <c r="AJ4080" i="288"/>
  <c r="AJ4079" i="288"/>
  <c r="AJ4078" i="288"/>
  <c r="AJ4077" i="288"/>
  <c r="AJ4076" i="288"/>
  <c r="AJ4075" i="288"/>
  <c r="AJ4074" i="288"/>
  <c r="AJ4073" i="288"/>
  <c r="AJ4072" i="288"/>
  <c r="AJ4071" i="288"/>
  <c r="AJ4070" i="288"/>
  <c r="AJ4069" i="288"/>
  <c r="AJ4068" i="288"/>
  <c r="AJ4067" i="288"/>
  <c r="AJ4066" i="288"/>
  <c r="AJ4065" i="288"/>
  <c r="AJ4064" i="288"/>
  <c r="AJ4063" i="288"/>
  <c r="AJ4062" i="288"/>
  <c r="AJ4061" i="288"/>
  <c r="AJ4060" i="288"/>
  <c r="AJ4059" i="288"/>
  <c r="AJ4058" i="288"/>
  <c r="AJ4057" i="288"/>
  <c r="AJ4056" i="288"/>
  <c r="AJ4055" i="288"/>
  <c r="AJ4054" i="288"/>
  <c r="AJ4053" i="288"/>
  <c r="AJ4052" i="288"/>
  <c r="AJ4051" i="288"/>
  <c r="AJ4050" i="288"/>
  <c r="AJ4049" i="288"/>
  <c r="AJ4048" i="288"/>
  <c r="AJ4047" i="288"/>
  <c r="AJ4046" i="288"/>
  <c r="AJ4045" i="288"/>
  <c r="AJ4044" i="288"/>
  <c r="AJ4043" i="288"/>
  <c r="AJ4042" i="288"/>
  <c r="AJ4041" i="288"/>
  <c r="AJ4040" i="288"/>
  <c r="AJ4039" i="288"/>
  <c r="AJ4038" i="288"/>
  <c r="AJ4037" i="288"/>
  <c r="AJ4036" i="288"/>
  <c r="AJ4035" i="288"/>
  <c r="AJ4034" i="288"/>
  <c r="AJ4033" i="288"/>
  <c r="AJ4032" i="288"/>
  <c r="AJ4031" i="288"/>
  <c r="AJ4030" i="288"/>
  <c r="AJ4029" i="288"/>
  <c r="AJ4028" i="288"/>
  <c r="AJ4027" i="288"/>
  <c r="AJ4026" i="288"/>
  <c r="AJ4025" i="288"/>
  <c r="AJ4024" i="288"/>
  <c r="AJ4023" i="288"/>
  <c r="AJ4022" i="288"/>
  <c r="AJ4021" i="288"/>
  <c r="AJ4020" i="288"/>
  <c r="AJ4019" i="288"/>
  <c r="AJ4018" i="288"/>
  <c r="AJ4017" i="288"/>
  <c r="AJ4016" i="288"/>
  <c r="AJ4015" i="288"/>
  <c r="AJ4014" i="288"/>
  <c r="AJ4013" i="288"/>
  <c r="AJ4012" i="288"/>
  <c r="AJ4011" i="288"/>
  <c r="AJ4010" i="288"/>
  <c r="AJ4009" i="288"/>
  <c r="AJ4008" i="288"/>
  <c r="AJ4007" i="288"/>
  <c r="AJ4006" i="288"/>
  <c r="AJ4005" i="288"/>
  <c r="AJ4004" i="288"/>
  <c r="AJ4003" i="288"/>
  <c r="AJ4002" i="288"/>
  <c r="AJ4001" i="288"/>
  <c r="AJ4000" i="288"/>
  <c r="AJ3999" i="288"/>
  <c r="AJ3998" i="288"/>
  <c r="AJ3997" i="288"/>
  <c r="AJ3996" i="288"/>
  <c r="AJ3995" i="288"/>
  <c r="AJ3994" i="288"/>
  <c r="AJ3993" i="288"/>
  <c r="AJ3992" i="288"/>
  <c r="AJ3991" i="288"/>
  <c r="AJ3990" i="288"/>
  <c r="AJ3989" i="288"/>
  <c r="AJ3988" i="288"/>
  <c r="AJ3987" i="288"/>
  <c r="AJ3986" i="288"/>
  <c r="AJ3985" i="288"/>
  <c r="AJ3984" i="288"/>
  <c r="AJ3983" i="288"/>
  <c r="AJ3982" i="288"/>
  <c r="AJ3981" i="288"/>
  <c r="AJ3980" i="288"/>
  <c r="AJ3979" i="288"/>
  <c r="AJ3978" i="288"/>
  <c r="AJ3977" i="288"/>
  <c r="AJ3976" i="288"/>
  <c r="AJ3975" i="288"/>
  <c r="AJ3974" i="288"/>
  <c r="AJ3973" i="288"/>
  <c r="AJ3972" i="288"/>
  <c r="AJ3971" i="288"/>
  <c r="AJ3970" i="288"/>
  <c r="AJ3969" i="288"/>
  <c r="AJ3968" i="288"/>
  <c r="AJ3967" i="288"/>
  <c r="AJ3966" i="288"/>
  <c r="AJ3965" i="288"/>
  <c r="AJ3964" i="288"/>
  <c r="AJ3963" i="288"/>
  <c r="AJ3962" i="288"/>
  <c r="AJ3961" i="288"/>
  <c r="AJ3960" i="288"/>
  <c r="AJ3959" i="288"/>
  <c r="AJ3958" i="288"/>
  <c r="AJ3957" i="288"/>
  <c r="AJ3956" i="288"/>
  <c r="AJ3955" i="288"/>
  <c r="AJ3954" i="288"/>
  <c r="AJ3953" i="288"/>
  <c r="AJ3952" i="288"/>
  <c r="AJ3951" i="288"/>
  <c r="AJ3950" i="288"/>
  <c r="AJ3949" i="288"/>
  <c r="AJ3948" i="288"/>
  <c r="AJ3947" i="288"/>
  <c r="AJ3946" i="288"/>
  <c r="AJ3945" i="288"/>
  <c r="AJ3944" i="288"/>
  <c r="AJ3943" i="288"/>
  <c r="AJ3942" i="288"/>
  <c r="AJ3941" i="288"/>
  <c r="AJ3940" i="288"/>
  <c r="AJ3939" i="288"/>
  <c r="AJ3938" i="288"/>
  <c r="AJ3937" i="288"/>
  <c r="AJ3936" i="288"/>
  <c r="AJ3935" i="288"/>
  <c r="AJ3934" i="288"/>
  <c r="AJ3933" i="288"/>
  <c r="AJ3932" i="288"/>
  <c r="AJ3931" i="288"/>
  <c r="AJ3930" i="288"/>
  <c r="AJ3929" i="288"/>
  <c r="AJ3928" i="288"/>
  <c r="AJ3927" i="288"/>
  <c r="AJ3926" i="288"/>
  <c r="AJ3925" i="288"/>
  <c r="AJ3924" i="288"/>
  <c r="AJ3923" i="288"/>
  <c r="AJ3922" i="288"/>
  <c r="AJ3921" i="288"/>
  <c r="AJ3920" i="288"/>
  <c r="AJ3919" i="288"/>
  <c r="AJ3918" i="288"/>
  <c r="AJ3917" i="288"/>
  <c r="AJ3916" i="288"/>
  <c r="AJ3915" i="288"/>
  <c r="AJ3914" i="288"/>
  <c r="AJ3913" i="288"/>
  <c r="AJ3912" i="288"/>
  <c r="AJ3911" i="288"/>
  <c r="AJ3910" i="288"/>
  <c r="AJ3909" i="288"/>
  <c r="AJ3908" i="288"/>
  <c r="AJ3907" i="288"/>
  <c r="AJ3906" i="288"/>
  <c r="AJ3905" i="288"/>
  <c r="AJ3904" i="288"/>
  <c r="AJ3903" i="288"/>
  <c r="AJ3902" i="288"/>
  <c r="AJ3901" i="288"/>
  <c r="AJ3900" i="288"/>
  <c r="AJ3899" i="288"/>
  <c r="AJ3898" i="288"/>
  <c r="AJ3897" i="288"/>
  <c r="AJ3896" i="288"/>
  <c r="AJ3895" i="288"/>
  <c r="AJ3894" i="288"/>
  <c r="AJ3893" i="288"/>
  <c r="AJ3892" i="288"/>
  <c r="AJ3891" i="288"/>
  <c r="AJ3890" i="288"/>
  <c r="AJ3889" i="288"/>
  <c r="AJ3888" i="288"/>
  <c r="AJ3887" i="288"/>
  <c r="AJ3886" i="288"/>
  <c r="AJ3885" i="288"/>
  <c r="AJ3884" i="288"/>
  <c r="AJ3883" i="288"/>
  <c r="AJ3882" i="288"/>
  <c r="AJ3881" i="288"/>
  <c r="AJ3880" i="288"/>
  <c r="AJ3879" i="288"/>
  <c r="AJ3878" i="288"/>
  <c r="AJ3877" i="288"/>
  <c r="AJ3876" i="288"/>
  <c r="AJ3875" i="288"/>
  <c r="AJ3874" i="288"/>
  <c r="AJ3873" i="288"/>
  <c r="AJ3872" i="288"/>
  <c r="AJ3871" i="288"/>
  <c r="AJ3870" i="288"/>
  <c r="AJ3869" i="288"/>
  <c r="AJ3868" i="288"/>
  <c r="AJ3867" i="288"/>
  <c r="AJ3866" i="288"/>
  <c r="AJ3865" i="288"/>
  <c r="AJ3864" i="288"/>
  <c r="AJ3863" i="288"/>
  <c r="AJ3862" i="288"/>
  <c r="AJ3861" i="288"/>
  <c r="AJ3860" i="288"/>
  <c r="AJ3859" i="288"/>
  <c r="AJ3858" i="288"/>
  <c r="AJ3857" i="288"/>
  <c r="AJ3856" i="288"/>
  <c r="AJ3855" i="288"/>
  <c r="AJ3854" i="288"/>
  <c r="AJ3853" i="288"/>
  <c r="AJ3852" i="288"/>
  <c r="AJ3851" i="288"/>
  <c r="AJ3850" i="288"/>
  <c r="AJ3849" i="288"/>
  <c r="AJ3848" i="288"/>
  <c r="AJ3847" i="288"/>
  <c r="AJ3846" i="288"/>
  <c r="AJ3845" i="288"/>
  <c r="AJ3844" i="288"/>
  <c r="AJ3843" i="288"/>
  <c r="AJ3842" i="288"/>
  <c r="AJ3841" i="288"/>
  <c r="AJ3840" i="288"/>
  <c r="AJ3839" i="288"/>
  <c r="AJ3838" i="288"/>
  <c r="AJ3837" i="288"/>
  <c r="AJ3836" i="288"/>
  <c r="AJ3835" i="288"/>
  <c r="AJ3834" i="288"/>
  <c r="AJ3833" i="288"/>
  <c r="AJ3832" i="288"/>
  <c r="AJ3831" i="288"/>
  <c r="AJ3830" i="288"/>
  <c r="AJ3829" i="288"/>
  <c r="AJ3828" i="288"/>
  <c r="AJ3827" i="288"/>
  <c r="AJ3826" i="288"/>
  <c r="AJ3825" i="288"/>
  <c r="AJ3824" i="288"/>
  <c r="AJ3823" i="288"/>
  <c r="AJ3822" i="288"/>
  <c r="AJ3821" i="288"/>
  <c r="AJ3820" i="288"/>
  <c r="AJ3819" i="288"/>
  <c r="AJ3818" i="288"/>
  <c r="AJ3817" i="288"/>
  <c r="AJ3816" i="288"/>
  <c r="AJ3815" i="288"/>
  <c r="AJ3814" i="288"/>
  <c r="AJ3813" i="288"/>
  <c r="AJ3812" i="288"/>
  <c r="AJ3811" i="288"/>
  <c r="AJ3810" i="288"/>
  <c r="AJ3809" i="288"/>
  <c r="AJ3808" i="288"/>
  <c r="AJ3807" i="288"/>
  <c r="AJ3806" i="288"/>
  <c r="AJ3805" i="288"/>
  <c r="AJ3804" i="288"/>
  <c r="AJ3803" i="288"/>
  <c r="AJ3802" i="288"/>
  <c r="AJ3801" i="288"/>
  <c r="AJ3800" i="288"/>
  <c r="AJ3799" i="288"/>
  <c r="AJ3798" i="288"/>
  <c r="AJ3797" i="288"/>
  <c r="AJ3796" i="288"/>
  <c r="AJ3795" i="288"/>
  <c r="AJ3794" i="288"/>
  <c r="AJ3793" i="288"/>
  <c r="AJ3792" i="288"/>
  <c r="AJ3791" i="288"/>
  <c r="AJ3790" i="288"/>
  <c r="AJ3789" i="288"/>
  <c r="AJ3788" i="288"/>
  <c r="AJ3787" i="288"/>
  <c r="AJ3786" i="288"/>
  <c r="AJ3785" i="288"/>
  <c r="AJ3784" i="288"/>
  <c r="AJ3783" i="288"/>
  <c r="AJ3782" i="288"/>
  <c r="AJ3781" i="288"/>
  <c r="AJ3780" i="288"/>
  <c r="AJ3779" i="288"/>
  <c r="AJ3778" i="288"/>
  <c r="AJ3777" i="288"/>
  <c r="AJ3776" i="288"/>
  <c r="AJ3775" i="288"/>
  <c r="AJ3774" i="288"/>
  <c r="AJ3773" i="288"/>
  <c r="AJ3772" i="288"/>
  <c r="AJ3771" i="288"/>
  <c r="AJ3770" i="288"/>
  <c r="AJ3769" i="288"/>
  <c r="AJ3768" i="288"/>
  <c r="AJ3767" i="288"/>
  <c r="AJ3766" i="288"/>
  <c r="AJ3765" i="288"/>
  <c r="AJ3764" i="288"/>
  <c r="AJ3763" i="288"/>
  <c r="AJ3762" i="288"/>
  <c r="AJ3761" i="288"/>
  <c r="AJ3760" i="288"/>
  <c r="AJ3759" i="288"/>
  <c r="AJ3758" i="288"/>
  <c r="AJ3757" i="288"/>
  <c r="AJ3756" i="288"/>
  <c r="AJ3755" i="288"/>
  <c r="AJ3754" i="288"/>
  <c r="AJ3753" i="288"/>
  <c r="AJ3752" i="288"/>
  <c r="AJ3751" i="288"/>
  <c r="AJ3750" i="288"/>
  <c r="AJ3749" i="288"/>
  <c r="AJ3748" i="288"/>
  <c r="AJ3747" i="288"/>
  <c r="AJ3746" i="288"/>
  <c r="AJ3745" i="288"/>
  <c r="AJ3744" i="288"/>
  <c r="AJ3743" i="288"/>
  <c r="AJ3742" i="288"/>
  <c r="AJ3741" i="288"/>
  <c r="AJ3740" i="288"/>
  <c r="AJ3739" i="288"/>
  <c r="AJ3738" i="288"/>
  <c r="AJ3737" i="288"/>
  <c r="AJ3736" i="288"/>
  <c r="AJ3735" i="288"/>
  <c r="AJ3734" i="288"/>
  <c r="AJ3733" i="288"/>
  <c r="AJ3732" i="288"/>
  <c r="AJ3731" i="288"/>
  <c r="AJ3730" i="288"/>
  <c r="AJ3729" i="288"/>
  <c r="AJ3728" i="288"/>
  <c r="AJ3727" i="288"/>
  <c r="AJ3726" i="288"/>
  <c r="AJ3725" i="288"/>
  <c r="AJ3724" i="288"/>
  <c r="AJ3723" i="288"/>
  <c r="AJ3722" i="288"/>
  <c r="AJ3721" i="288"/>
  <c r="AJ3720" i="288"/>
  <c r="AJ3719" i="288"/>
  <c r="AJ3718" i="288"/>
  <c r="AJ3717" i="288"/>
  <c r="AJ3716" i="288"/>
  <c r="AJ3715" i="288"/>
  <c r="AJ3714" i="288"/>
  <c r="AJ3713" i="288"/>
  <c r="AJ3712" i="288"/>
  <c r="AJ3711" i="288"/>
  <c r="AJ3710" i="288"/>
  <c r="AJ3709" i="288"/>
  <c r="AJ3708" i="288"/>
  <c r="AJ3707" i="288"/>
  <c r="AJ3706" i="288"/>
  <c r="AJ3705" i="288"/>
  <c r="AJ3704" i="288"/>
  <c r="AJ3703" i="288"/>
  <c r="AJ3702" i="288"/>
  <c r="AJ3701" i="288"/>
  <c r="AJ3700" i="288"/>
  <c r="AJ3699" i="288"/>
  <c r="AJ3698" i="288"/>
  <c r="AJ3697" i="288"/>
  <c r="AJ3696" i="288"/>
  <c r="AJ3695" i="288"/>
  <c r="AJ3694" i="288"/>
  <c r="AJ3693" i="288"/>
  <c r="AJ3692" i="288"/>
  <c r="AJ3691" i="288"/>
  <c r="AJ3690" i="288"/>
  <c r="AJ3689" i="288"/>
  <c r="AJ3688" i="288"/>
  <c r="AJ3687" i="288"/>
  <c r="AJ3686" i="288"/>
  <c r="AJ3685" i="288"/>
  <c r="AJ3684" i="288"/>
  <c r="AJ3683" i="288"/>
  <c r="AJ3682" i="288"/>
  <c r="AJ3681" i="288"/>
  <c r="AJ3680" i="288"/>
  <c r="AJ3679" i="288"/>
  <c r="AJ3678" i="288"/>
  <c r="AJ3677" i="288"/>
  <c r="AJ3676" i="288"/>
  <c r="AJ3675" i="288"/>
  <c r="AJ3674" i="288"/>
  <c r="AJ3673" i="288"/>
  <c r="AJ3672" i="288"/>
  <c r="AJ3671" i="288"/>
  <c r="AJ3670" i="288"/>
  <c r="AJ3669" i="288"/>
  <c r="AJ3668" i="288"/>
  <c r="AJ3667" i="288"/>
  <c r="AJ3666" i="288"/>
  <c r="AJ3665" i="288"/>
  <c r="AJ3664" i="288"/>
  <c r="AJ3663" i="288"/>
  <c r="AJ3662" i="288"/>
  <c r="AJ3661" i="288"/>
  <c r="AJ3660" i="288"/>
  <c r="AJ3659" i="288"/>
  <c r="AJ3658" i="288"/>
  <c r="AJ3657" i="288"/>
  <c r="AJ3656" i="288"/>
  <c r="AJ3655" i="288"/>
  <c r="AJ3654" i="288"/>
  <c r="AJ3653" i="288"/>
  <c r="AJ3652" i="288"/>
  <c r="AJ3651" i="288"/>
  <c r="AJ3650" i="288"/>
  <c r="AJ3649" i="288"/>
  <c r="AJ3648" i="288"/>
  <c r="AJ3647" i="288"/>
  <c r="AJ3646" i="288"/>
  <c r="AJ3645" i="288"/>
  <c r="AJ3644" i="288"/>
  <c r="AJ3643" i="288"/>
  <c r="AJ3642" i="288"/>
  <c r="AJ3641" i="288"/>
  <c r="AJ3640" i="288"/>
  <c r="AJ3639" i="288"/>
  <c r="AJ3638" i="288"/>
  <c r="AJ3637" i="288"/>
  <c r="AJ3636" i="288"/>
  <c r="AJ3635" i="288"/>
  <c r="AJ3634" i="288"/>
  <c r="AJ3633" i="288"/>
  <c r="AJ3632" i="288"/>
  <c r="AJ3631" i="288"/>
  <c r="AJ3630" i="288"/>
  <c r="AJ3629" i="288"/>
  <c r="AJ3628" i="288"/>
  <c r="AJ3627" i="288"/>
  <c r="AJ3626" i="288"/>
  <c r="AJ3625" i="288"/>
  <c r="AJ3624" i="288"/>
  <c r="AJ3623" i="288"/>
  <c r="AJ3622" i="288"/>
  <c r="AJ3621" i="288"/>
  <c r="AJ3620" i="288"/>
  <c r="AJ3619" i="288"/>
  <c r="AJ3618" i="288"/>
  <c r="AJ3617" i="288"/>
  <c r="AJ3616" i="288"/>
  <c r="AJ3615" i="288"/>
  <c r="AJ3614" i="288"/>
  <c r="AJ3613" i="288"/>
  <c r="AJ3612" i="288"/>
  <c r="AJ3611" i="288"/>
  <c r="AJ3610" i="288"/>
  <c r="AJ3609" i="288"/>
  <c r="AJ3608" i="288"/>
  <c r="AJ3607" i="288"/>
  <c r="AJ3606" i="288"/>
  <c r="AJ3605" i="288"/>
  <c r="AJ3604" i="288"/>
  <c r="AJ3603" i="288"/>
  <c r="AJ3602" i="288"/>
  <c r="AJ3601" i="288"/>
  <c r="AJ3600" i="288"/>
  <c r="AJ3599" i="288"/>
  <c r="AJ3598" i="288"/>
  <c r="AJ3597" i="288"/>
  <c r="AJ3596" i="288"/>
  <c r="AJ3595" i="288"/>
  <c r="AJ3594" i="288"/>
  <c r="AJ3593" i="288"/>
  <c r="AJ3592" i="288"/>
  <c r="AJ3591" i="288"/>
  <c r="AJ3590" i="288"/>
  <c r="AJ3589" i="288"/>
  <c r="AJ3588" i="288"/>
  <c r="AJ3587" i="288"/>
  <c r="AJ3586" i="288"/>
  <c r="AJ3585" i="288"/>
  <c r="AJ3584" i="288"/>
  <c r="AJ3583" i="288"/>
  <c r="AJ3582" i="288"/>
  <c r="AJ3581" i="288"/>
  <c r="AJ3580" i="288"/>
  <c r="AJ3579" i="288"/>
  <c r="AJ3578" i="288"/>
  <c r="AJ3577" i="288"/>
  <c r="AJ3576" i="288"/>
  <c r="AJ3575" i="288"/>
  <c r="AJ3574" i="288"/>
  <c r="AJ3573" i="288"/>
  <c r="AJ3572" i="288"/>
  <c r="AJ3571" i="288"/>
  <c r="AJ3570" i="288"/>
  <c r="AJ3569" i="288"/>
  <c r="AJ3568" i="288"/>
  <c r="AJ3567" i="288"/>
  <c r="AJ3566" i="288"/>
  <c r="AJ3565" i="288"/>
  <c r="AJ3564" i="288"/>
  <c r="AJ3563" i="288"/>
  <c r="AJ3562" i="288"/>
  <c r="AJ3561" i="288"/>
  <c r="AJ3560" i="288"/>
  <c r="AJ3559" i="288"/>
  <c r="AJ3558" i="288"/>
  <c r="AJ3557" i="288"/>
  <c r="AJ3556" i="288"/>
  <c r="AJ3555" i="288"/>
  <c r="AJ3554" i="288"/>
  <c r="AJ3553" i="288"/>
  <c r="AJ3552" i="288"/>
  <c r="AJ3551" i="288"/>
  <c r="AJ3550" i="288"/>
  <c r="AJ3549" i="288"/>
  <c r="AJ3548" i="288"/>
  <c r="AJ3547" i="288"/>
  <c r="AJ3546" i="288"/>
  <c r="AJ3545" i="288"/>
  <c r="AJ3544" i="288"/>
  <c r="AJ3543" i="288"/>
  <c r="AJ3542" i="288"/>
  <c r="AJ3541" i="288"/>
  <c r="AJ3540" i="288"/>
  <c r="AJ3539" i="288"/>
  <c r="AJ3538" i="288"/>
  <c r="AJ3537" i="288"/>
  <c r="AJ3536" i="288"/>
  <c r="AJ3535" i="288"/>
  <c r="AJ3534" i="288"/>
  <c r="AJ3533" i="288"/>
  <c r="AJ3532" i="288"/>
  <c r="AJ3531" i="288"/>
  <c r="AJ3530" i="288"/>
  <c r="AJ3529" i="288"/>
  <c r="AJ3528" i="288"/>
  <c r="AJ3527" i="288"/>
  <c r="AJ3526" i="288"/>
  <c r="AJ3525" i="288"/>
  <c r="AJ3524" i="288"/>
  <c r="AJ3523" i="288"/>
  <c r="AJ3522" i="288"/>
  <c r="AJ3521" i="288"/>
  <c r="AJ3520" i="288"/>
  <c r="AJ3519" i="288"/>
  <c r="AJ3518" i="288"/>
  <c r="AJ3517" i="288"/>
  <c r="AJ3516" i="288"/>
  <c r="AJ3515" i="288"/>
  <c r="AJ3514" i="288"/>
  <c r="AJ3513" i="288"/>
  <c r="AJ3512" i="288"/>
  <c r="AJ3511" i="288"/>
  <c r="AJ3510" i="288"/>
  <c r="AJ3509" i="288"/>
  <c r="AJ3508" i="288"/>
  <c r="AJ3507" i="288"/>
  <c r="AJ3506" i="288"/>
  <c r="AJ3505" i="288"/>
  <c r="AJ3504" i="288"/>
  <c r="AJ3503" i="288"/>
  <c r="AJ3502" i="288"/>
  <c r="AJ3501" i="288"/>
  <c r="AJ3500" i="288"/>
  <c r="AJ3499" i="288"/>
  <c r="AJ3498" i="288"/>
  <c r="AJ3497" i="288"/>
  <c r="AJ3496" i="288"/>
  <c r="AJ3495" i="288"/>
  <c r="AJ3494" i="288"/>
  <c r="AJ3493" i="288"/>
  <c r="AJ3492" i="288"/>
  <c r="AJ3491" i="288"/>
  <c r="AJ3490" i="288"/>
  <c r="AJ3489" i="288"/>
  <c r="AJ3488" i="288"/>
  <c r="AJ3487" i="288"/>
  <c r="AJ3486" i="288"/>
  <c r="AJ3485" i="288"/>
  <c r="AJ3484" i="288"/>
  <c r="AJ3483" i="288"/>
  <c r="AJ3482" i="288"/>
  <c r="AJ3481" i="288"/>
  <c r="AJ3480" i="288"/>
  <c r="AJ3479" i="288"/>
  <c r="AJ3478" i="288"/>
  <c r="AJ3477" i="288"/>
  <c r="AJ3476" i="288"/>
  <c r="AJ3475" i="288"/>
  <c r="AJ3474" i="288"/>
  <c r="AJ3473" i="288"/>
  <c r="AJ3472" i="288"/>
  <c r="AJ3471" i="288"/>
  <c r="AJ3470" i="288"/>
  <c r="AJ3469" i="288"/>
  <c r="AJ3468" i="288"/>
  <c r="AJ3467" i="288"/>
  <c r="AJ3466" i="288"/>
  <c r="AJ3465" i="288"/>
  <c r="AJ3464" i="288"/>
  <c r="AJ3463" i="288"/>
  <c r="AJ3462" i="288"/>
  <c r="AJ3461" i="288"/>
  <c r="AJ3460" i="288"/>
  <c r="AJ3459" i="288"/>
  <c r="AJ3458" i="288"/>
  <c r="AJ3457" i="288"/>
  <c r="AJ3456" i="288"/>
  <c r="AJ3455" i="288"/>
  <c r="AJ3454" i="288"/>
  <c r="AJ3453" i="288"/>
  <c r="AJ3452" i="288"/>
  <c r="AJ3451" i="288"/>
  <c r="AJ3450" i="288"/>
  <c r="AJ3449" i="288"/>
  <c r="AJ3448" i="288"/>
  <c r="AJ3447" i="288"/>
  <c r="AJ3446" i="288"/>
  <c r="AJ3445" i="288"/>
  <c r="AJ3444" i="288"/>
  <c r="AJ3443" i="288"/>
  <c r="AJ3442" i="288"/>
  <c r="AJ3441" i="288"/>
  <c r="AJ3440" i="288"/>
  <c r="AJ3439" i="288"/>
  <c r="AJ3438" i="288"/>
  <c r="AJ3437" i="288"/>
  <c r="AJ3436" i="288"/>
  <c r="AJ3435" i="288"/>
  <c r="AJ3434" i="288"/>
  <c r="AJ3433" i="288"/>
  <c r="AJ3432" i="288"/>
  <c r="AJ3431" i="288"/>
  <c r="AJ3430" i="288"/>
  <c r="AJ3429" i="288"/>
  <c r="AJ3428" i="288"/>
  <c r="AJ3427" i="288"/>
  <c r="AJ3426" i="288"/>
  <c r="AJ3425" i="288"/>
  <c r="AJ3424" i="288"/>
  <c r="AJ3423" i="288"/>
  <c r="AJ3422" i="288"/>
  <c r="AJ3421" i="288"/>
  <c r="AJ3420" i="288"/>
  <c r="AJ3419" i="288"/>
  <c r="AJ3418" i="288"/>
  <c r="AJ3417" i="288"/>
  <c r="AJ3416" i="288"/>
  <c r="AJ3415" i="288"/>
  <c r="AJ3414" i="288"/>
  <c r="AJ3413" i="288"/>
  <c r="AJ3412" i="288"/>
  <c r="AJ3411" i="288"/>
  <c r="AJ3410" i="288"/>
  <c r="AJ3409" i="288"/>
  <c r="AJ3408" i="288"/>
  <c r="AJ3407" i="288"/>
  <c r="AJ3406" i="288"/>
  <c r="AJ3405" i="288"/>
  <c r="AJ3404" i="288"/>
  <c r="AJ3403" i="288"/>
  <c r="AJ3402" i="288"/>
  <c r="AJ3401" i="288"/>
  <c r="AJ3400" i="288"/>
  <c r="AJ3399" i="288"/>
  <c r="AJ3398" i="288"/>
  <c r="AJ3397" i="288"/>
  <c r="AJ3396" i="288"/>
  <c r="AJ3395" i="288"/>
  <c r="AJ3394" i="288"/>
  <c r="AJ3393" i="288"/>
  <c r="AJ3392" i="288"/>
  <c r="AJ3391" i="288"/>
  <c r="AJ3390" i="288"/>
  <c r="AJ3389" i="288"/>
  <c r="AJ3388" i="288"/>
  <c r="AJ3387" i="288"/>
  <c r="AJ3386" i="288"/>
  <c r="AJ3385" i="288"/>
  <c r="AJ3384" i="288"/>
  <c r="AJ3383" i="288"/>
  <c r="AJ3382" i="288"/>
  <c r="AJ3381" i="288"/>
  <c r="AJ3380" i="288"/>
  <c r="AJ3379" i="288"/>
  <c r="AJ3378" i="288"/>
  <c r="AJ3377" i="288"/>
  <c r="AJ3376" i="288"/>
  <c r="AJ3375" i="288"/>
  <c r="AJ3374" i="288"/>
  <c r="AJ3373" i="288"/>
  <c r="AJ3372" i="288"/>
  <c r="AJ3371" i="288"/>
  <c r="AJ3370" i="288"/>
  <c r="AJ3369" i="288"/>
  <c r="AJ3368" i="288"/>
  <c r="AJ3367" i="288"/>
  <c r="AJ3366" i="288"/>
  <c r="AJ3365" i="288"/>
  <c r="AJ3364" i="288"/>
  <c r="AJ3363" i="288"/>
  <c r="AJ3362" i="288"/>
  <c r="AJ3361" i="288"/>
  <c r="AJ3360" i="288"/>
  <c r="AJ3359" i="288"/>
  <c r="AJ3358" i="288"/>
  <c r="AJ3357" i="288"/>
  <c r="AJ3356" i="288"/>
  <c r="AJ3355" i="288"/>
  <c r="AJ3354" i="288"/>
  <c r="AJ3353" i="288"/>
  <c r="AJ3352" i="288"/>
  <c r="AJ3351" i="288"/>
  <c r="AJ3350" i="288"/>
  <c r="AJ3349" i="288"/>
  <c r="AJ3348" i="288"/>
  <c r="AJ3347" i="288"/>
  <c r="AJ3346" i="288"/>
  <c r="AJ3345" i="288"/>
  <c r="AJ3344" i="288"/>
  <c r="AJ3343" i="288"/>
  <c r="AJ3342" i="288"/>
  <c r="AJ3341" i="288"/>
  <c r="AJ3340" i="288"/>
  <c r="AJ3339" i="288"/>
  <c r="AJ3338" i="288"/>
  <c r="AJ3337" i="288"/>
  <c r="AJ3336" i="288"/>
  <c r="AJ3335" i="288"/>
  <c r="AJ3334" i="288"/>
  <c r="AJ3333" i="288"/>
  <c r="AJ3332" i="288"/>
  <c r="AJ3331" i="288"/>
  <c r="AJ3330" i="288"/>
  <c r="AJ3329" i="288"/>
  <c r="AJ3328" i="288"/>
  <c r="AJ3327" i="288"/>
  <c r="AJ3326" i="288"/>
  <c r="AJ3325" i="288"/>
  <c r="AJ3324" i="288"/>
  <c r="AJ3323" i="288"/>
  <c r="AJ3322" i="288"/>
  <c r="AJ3321" i="288"/>
  <c r="AJ3320" i="288"/>
  <c r="AJ3319" i="288"/>
  <c r="AJ3318" i="288"/>
  <c r="AJ3317" i="288"/>
  <c r="AJ3316" i="288"/>
  <c r="AJ3315" i="288"/>
  <c r="AJ3314" i="288"/>
  <c r="AJ3313" i="288"/>
  <c r="AJ3312" i="288"/>
  <c r="AJ3311" i="288"/>
  <c r="AJ3310" i="288"/>
  <c r="AJ3309" i="288"/>
  <c r="AJ3308" i="288"/>
  <c r="AJ3307" i="288"/>
  <c r="AJ3306" i="288"/>
  <c r="AJ3305" i="288"/>
  <c r="AJ3304" i="288"/>
  <c r="AJ3303" i="288"/>
  <c r="AJ3302" i="288"/>
  <c r="AJ3301" i="288"/>
  <c r="AJ3300" i="288"/>
  <c r="AJ3299" i="288"/>
  <c r="AJ3298" i="288"/>
  <c r="AJ3297" i="288"/>
  <c r="AJ3296" i="288"/>
  <c r="AJ3295" i="288"/>
  <c r="AJ3294" i="288"/>
  <c r="AJ3293" i="288"/>
  <c r="AJ3292" i="288"/>
  <c r="AJ3291" i="288"/>
  <c r="AJ3290" i="288"/>
  <c r="AJ3289" i="288"/>
  <c r="AJ3288" i="288"/>
  <c r="AJ3287" i="288"/>
  <c r="AJ3286" i="288"/>
  <c r="AJ3285" i="288"/>
  <c r="AJ3284" i="288"/>
  <c r="AJ3283" i="288"/>
  <c r="AJ3282" i="288"/>
  <c r="AJ3281" i="288"/>
  <c r="AJ3280" i="288"/>
  <c r="AJ3279" i="288"/>
  <c r="AJ3278" i="288"/>
  <c r="AJ3277" i="288"/>
  <c r="AJ3276" i="288"/>
  <c r="AJ3275" i="288"/>
  <c r="AJ3274" i="288"/>
  <c r="AJ3273" i="288"/>
  <c r="AJ3272" i="288"/>
  <c r="AJ3271" i="288"/>
  <c r="AJ3270" i="288"/>
  <c r="AJ3269" i="288"/>
  <c r="AJ3268" i="288"/>
  <c r="AJ3267" i="288"/>
  <c r="AJ3266" i="288"/>
  <c r="AJ3265" i="288"/>
  <c r="AJ3264" i="288"/>
  <c r="AJ3263" i="288"/>
  <c r="AJ3262" i="288"/>
  <c r="AJ3261" i="288"/>
  <c r="AJ3260" i="288"/>
  <c r="AJ3259" i="288"/>
  <c r="AJ3258" i="288"/>
  <c r="AJ3257" i="288"/>
  <c r="AJ3256" i="288"/>
  <c r="AJ3255" i="288"/>
  <c r="AJ3254" i="288"/>
  <c r="AJ3253" i="288"/>
  <c r="AJ3252" i="288"/>
  <c r="AJ3251" i="288"/>
  <c r="AJ3250" i="288"/>
  <c r="AJ3249" i="288"/>
  <c r="AJ3248" i="288"/>
  <c r="AJ3247" i="288"/>
  <c r="AJ3246" i="288"/>
  <c r="AJ3245" i="288"/>
  <c r="AJ3244" i="288"/>
  <c r="AJ3243" i="288"/>
  <c r="AJ3242" i="288"/>
  <c r="AJ3241" i="288"/>
  <c r="AJ3240" i="288"/>
  <c r="AJ3239" i="288"/>
  <c r="AJ3238" i="288"/>
  <c r="AJ3237" i="288"/>
  <c r="AJ3236" i="288"/>
  <c r="AJ3235" i="288"/>
  <c r="AJ3234" i="288"/>
  <c r="AJ3233" i="288"/>
  <c r="AJ3232" i="288"/>
  <c r="AJ3231" i="288"/>
  <c r="AJ3230" i="288"/>
  <c r="AJ3229" i="288"/>
  <c r="AJ3228" i="288"/>
  <c r="AJ3227" i="288"/>
  <c r="AJ3226" i="288"/>
  <c r="AJ3225" i="288"/>
  <c r="AJ3224" i="288"/>
  <c r="AJ3223" i="288"/>
  <c r="AJ3222" i="288"/>
  <c r="AJ3221" i="288"/>
  <c r="AJ3220" i="288"/>
  <c r="AJ3219" i="288"/>
  <c r="AJ3218" i="288"/>
  <c r="AJ3217" i="288"/>
  <c r="AJ3216" i="288"/>
  <c r="AJ3215" i="288"/>
  <c r="AJ3214" i="288"/>
  <c r="AJ3213" i="288"/>
  <c r="AJ3212" i="288"/>
  <c r="AJ3211" i="288"/>
  <c r="AJ3210" i="288"/>
  <c r="AJ3209" i="288"/>
  <c r="AJ3208" i="288"/>
  <c r="AJ3207" i="288"/>
  <c r="AJ3206" i="288"/>
  <c r="AJ3205" i="288"/>
  <c r="AJ3204" i="288"/>
  <c r="AJ3203" i="288"/>
  <c r="AJ3202" i="288"/>
  <c r="AJ3201" i="288"/>
  <c r="AJ3200" i="288"/>
  <c r="AJ3199" i="288"/>
  <c r="AJ3198" i="288"/>
  <c r="AJ3197" i="288"/>
  <c r="AJ3196" i="288"/>
  <c r="AJ3195" i="288"/>
  <c r="AJ3194" i="288"/>
  <c r="AJ3193" i="288"/>
  <c r="AJ3192" i="288"/>
  <c r="AJ3191" i="288"/>
  <c r="AJ3190" i="288"/>
  <c r="AJ3189" i="288"/>
  <c r="AJ3188" i="288"/>
  <c r="AJ3187" i="288"/>
  <c r="AJ3186" i="288"/>
  <c r="AJ3185" i="288"/>
  <c r="AJ3184" i="288"/>
  <c r="AJ3183" i="288"/>
  <c r="AJ3182" i="288"/>
  <c r="AJ3181" i="288"/>
  <c r="AJ3180" i="288"/>
  <c r="AJ3179" i="288"/>
  <c r="AJ3178" i="288"/>
  <c r="AJ3177" i="288"/>
  <c r="AJ3176" i="288"/>
  <c r="AJ3175" i="288"/>
  <c r="AJ3174" i="288"/>
  <c r="AJ3173" i="288"/>
  <c r="AJ3172" i="288"/>
  <c r="AJ3171" i="288"/>
  <c r="AJ3170" i="288"/>
  <c r="AJ3169" i="288"/>
  <c r="AJ3168" i="288"/>
  <c r="AJ3167" i="288"/>
  <c r="AJ3166" i="288"/>
  <c r="AJ3165" i="288"/>
  <c r="AJ3164" i="288"/>
  <c r="AJ3163" i="288"/>
  <c r="AJ3162" i="288"/>
  <c r="AJ3161" i="288"/>
  <c r="AJ3160" i="288"/>
  <c r="AJ3159" i="288"/>
  <c r="AJ3158" i="288"/>
  <c r="AJ3157" i="288"/>
  <c r="AJ3156" i="288"/>
  <c r="AJ3155" i="288"/>
  <c r="AJ3154" i="288"/>
  <c r="AJ3153" i="288"/>
  <c r="AJ3152" i="288"/>
  <c r="AJ3151" i="288"/>
  <c r="AJ3150" i="288"/>
  <c r="AJ3149" i="288"/>
  <c r="AJ3148" i="288"/>
  <c r="AJ3147" i="288"/>
  <c r="AJ3146" i="288"/>
  <c r="AJ3145" i="288"/>
  <c r="AJ3144" i="288"/>
  <c r="AJ3143" i="288"/>
  <c r="AJ3142" i="288"/>
  <c r="AJ3141" i="288"/>
  <c r="AJ3140" i="288"/>
  <c r="AJ3139" i="288"/>
  <c r="AJ3138" i="288"/>
  <c r="AJ3137" i="288"/>
  <c r="AJ3136" i="288"/>
  <c r="AJ3135" i="288"/>
  <c r="AJ3134" i="288"/>
  <c r="AJ3133" i="288"/>
  <c r="AJ3132" i="288"/>
  <c r="AJ3131" i="288"/>
  <c r="AJ3130" i="288"/>
  <c r="AJ3129" i="288"/>
  <c r="AJ3128" i="288"/>
  <c r="AJ3127" i="288"/>
  <c r="AJ3126" i="288"/>
  <c r="AJ3125" i="288"/>
  <c r="AJ3124" i="288"/>
  <c r="AJ3123" i="288"/>
  <c r="AJ3122" i="288"/>
  <c r="AJ3121" i="288"/>
  <c r="AJ3120" i="288"/>
  <c r="AJ3119" i="288"/>
  <c r="AJ3118" i="288"/>
  <c r="AJ3117" i="288"/>
  <c r="AJ3116" i="288"/>
  <c r="AJ3115" i="288"/>
  <c r="AJ3114" i="288"/>
  <c r="AJ3113" i="288"/>
  <c r="AJ3112" i="288"/>
  <c r="AJ3111" i="288"/>
  <c r="AJ3110" i="288"/>
  <c r="AJ3109" i="288"/>
  <c r="AJ3108" i="288"/>
  <c r="AJ3107" i="288"/>
  <c r="AJ3106" i="288"/>
  <c r="AJ3105" i="288"/>
  <c r="AJ3104" i="288"/>
  <c r="AJ3103" i="288"/>
  <c r="AJ3102" i="288"/>
  <c r="AJ3101" i="288"/>
  <c r="AJ3100" i="288"/>
  <c r="AJ3099" i="288"/>
  <c r="AJ3098" i="288"/>
  <c r="AJ3097" i="288"/>
  <c r="AJ3096" i="288"/>
  <c r="AJ3095" i="288"/>
  <c r="AJ3094" i="288"/>
  <c r="AJ3093" i="288"/>
  <c r="AJ3092" i="288"/>
  <c r="AJ3091" i="288"/>
  <c r="AJ3090" i="288"/>
  <c r="AJ3089" i="288"/>
  <c r="AJ3088" i="288"/>
  <c r="AJ3087" i="288"/>
  <c r="AJ3086" i="288"/>
  <c r="AJ3085" i="288"/>
  <c r="AJ3084" i="288"/>
  <c r="AJ3083" i="288"/>
  <c r="AJ3082" i="288"/>
  <c r="AJ3081" i="288"/>
  <c r="AJ3080" i="288"/>
  <c r="AJ3079" i="288"/>
  <c r="AJ3078" i="288"/>
  <c r="AJ3077" i="288"/>
  <c r="AJ3076" i="288"/>
  <c r="AJ3075" i="288"/>
  <c r="AJ3074" i="288"/>
  <c r="AJ3073" i="288"/>
  <c r="AJ3072" i="288"/>
  <c r="AJ3071" i="288"/>
  <c r="AJ3070" i="288"/>
  <c r="AJ3069" i="288"/>
  <c r="AJ3068" i="288"/>
  <c r="AJ3067" i="288"/>
  <c r="AJ3066" i="288"/>
  <c r="AJ3065" i="288"/>
  <c r="AJ3064" i="288"/>
  <c r="AJ3063" i="288"/>
  <c r="AJ3062" i="288"/>
  <c r="AJ3061" i="288"/>
  <c r="AJ3060" i="288"/>
  <c r="AJ3059" i="288"/>
  <c r="AJ3058" i="288"/>
  <c r="AJ3057" i="288"/>
  <c r="AJ3056" i="288"/>
  <c r="AJ3055" i="288"/>
  <c r="AJ3054" i="288"/>
  <c r="AJ3053" i="288"/>
  <c r="AJ3052" i="288"/>
  <c r="AJ3051" i="288"/>
  <c r="AJ3050" i="288"/>
  <c r="AJ3049" i="288"/>
  <c r="AJ3048" i="288"/>
  <c r="AJ3047" i="288"/>
  <c r="AJ3046" i="288"/>
  <c r="AJ3045" i="288"/>
  <c r="AJ3044" i="288"/>
  <c r="AJ3043" i="288"/>
  <c r="AJ3042" i="288"/>
  <c r="AJ3041" i="288"/>
  <c r="AJ3040" i="288"/>
  <c r="AJ3039" i="288"/>
  <c r="AJ3038" i="288"/>
  <c r="AJ3037" i="288"/>
  <c r="AJ3036" i="288"/>
  <c r="AJ3035" i="288"/>
  <c r="AJ3034" i="288"/>
  <c r="AJ3033" i="288"/>
  <c r="AJ3032" i="288"/>
  <c r="AJ3031" i="288"/>
  <c r="AJ3030" i="288"/>
  <c r="AJ3029" i="288"/>
  <c r="AJ3028" i="288"/>
  <c r="AJ3027" i="288"/>
  <c r="AJ3026" i="288"/>
  <c r="AJ3025" i="288"/>
  <c r="AJ3024" i="288"/>
  <c r="AJ3023" i="288"/>
  <c r="AJ3022" i="288"/>
  <c r="AJ3021" i="288"/>
  <c r="AJ3020" i="288"/>
  <c r="AJ3019" i="288"/>
  <c r="AJ3018" i="288"/>
  <c r="AJ3017" i="288"/>
  <c r="AJ3016" i="288"/>
  <c r="AJ3015" i="288"/>
  <c r="AJ3014" i="288"/>
  <c r="AJ3013" i="288"/>
  <c r="AJ3012" i="288"/>
  <c r="AJ3011" i="288"/>
  <c r="AJ3010" i="288"/>
  <c r="AJ3009" i="288"/>
  <c r="AJ3008" i="288"/>
  <c r="AJ3007" i="288"/>
  <c r="AJ3006" i="288"/>
  <c r="AJ3005" i="288"/>
  <c r="AJ3004" i="288"/>
  <c r="AJ3003" i="288"/>
  <c r="AJ3002" i="288"/>
  <c r="AJ3001" i="288"/>
  <c r="AJ3000" i="288"/>
  <c r="AJ2999" i="288"/>
  <c r="AJ2998" i="288"/>
  <c r="AJ2997" i="288"/>
  <c r="AJ2996" i="288"/>
  <c r="AJ2995" i="288"/>
  <c r="AJ2994" i="288"/>
  <c r="AJ2993" i="288"/>
  <c r="AJ2992" i="288"/>
  <c r="AJ2991" i="288"/>
  <c r="AJ2990" i="288"/>
  <c r="AJ2989" i="288"/>
  <c r="AJ2988" i="288"/>
  <c r="AJ2987" i="288"/>
  <c r="AJ2986" i="288"/>
  <c r="AJ2985" i="288"/>
  <c r="AJ2984" i="288"/>
  <c r="AJ2983" i="288"/>
  <c r="AJ2982" i="288"/>
  <c r="AJ2981" i="288"/>
  <c r="AJ2980" i="288"/>
  <c r="AJ2979" i="288"/>
  <c r="AJ2978" i="288"/>
  <c r="AJ2977" i="288"/>
  <c r="AJ2976" i="288"/>
  <c r="AJ2975" i="288"/>
  <c r="AJ2974" i="288"/>
  <c r="AJ2973" i="288"/>
  <c r="AJ2972" i="288"/>
  <c r="AJ2971" i="288"/>
  <c r="AJ2970" i="288"/>
  <c r="AJ2969" i="288"/>
  <c r="AJ2968" i="288"/>
  <c r="AJ2967" i="288"/>
  <c r="AJ2966" i="288"/>
  <c r="AJ2965" i="288"/>
  <c r="AJ2964" i="288"/>
  <c r="AJ2963" i="288"/>
  <c r="AJ2962" i="288"/>
  <c r="AJ2961" i="288"/>
  <c r="AJ2960" i="288"/>
  <c r="AJ2959" i="288"/>
  <c r="AJ2958" i="288"/>
  <c r="AJ2957" i="288"/>
  <c r="AJ2956" i="288"/>
  <c r="AJ2955" i="288"/>
  <c r="AJ2954" i="288"/>
  <c r="AJ2953" i="288"/>
  <c r="AJ2952" i="288"/>
  <c r="AJ2951" i="288"/>
  <c r="AJ2950" i="288"/>
  <c r="AJ2949" i="288"/>
  <c r="AJ2948" i="288"/>
  <c r="AJ2947" i="288"/>
  <c r="AJ2946" i="288"/>
  <c r="AJ2945" i="288"/>
  <c r="AJ2944" i="288"/>
  <c r="AJ2943" i="288"/>
  <c r="AJ2942" i="288"/>
  <c r="AJ2941" i="288"/>
  <c r="AJ2940" i="288"/>
  <c r="AJ2939" i="288"/>
  <c r="AJ2938" i="288"/>
  <c r="AJ2937" i="288"/>
  <c r="AJ2936" i="288"/>
  <c r="AJ2935" i="288"/>
  <c r="AJ2934" i="288"/>
  <c r="AJ2933" i="288"/>
  <c r="AJ2932" i="288"/>
  <c r="AJ2931" i="288"/>
  <c r="AJ2930" i="288"/>
  <c r="AJ2929" i="288"/>
  <c r="AJ2928" i="288"/>
  <c r="AJ2927" i="288"/>
  <c r="AJ2926" i="288"/>
  <c r="AJ2925" i="288"/>
  <c r="AJ2924" i="288"/>
  <c r="AJ2923" i="288"/>
  <c r="AJ2922" i="288"/>
  <c r="AJ2921" i="288"/>
  <c r="AJ2920" i="288"/>
  <c r="AJ2919" i="288"/>
  <c r="AJ2918" i="288"/>
  <c r="AJ2917" i="288"/>
  <c r="AJ2916" i="288"/>
  <c r="AJ2915" i="288"/>
  <c r="AJ2914" i="288"/>
  <c r="AJ2913" i="288"/>
  <c r="AJ2912" i="288"/>
  <c r="AJ2911" i="288"/>
  <c r="AJ2910" i="288"/>
  <c r="AJ2909" i="288"/>
  <c r="AJ2908" i="288"/>
  <c r="AJ2907" i="288"/>
  <c r="AJ2906" i="288"/>
  <c r="AJ2905" i="288"/>
  <c r="AJ2904" i="288"/>
  <c r="AJ2903" i="288"/>
  <c r="AJ2902" i="288"/>
  <c r="AJ2901" i="288"/>
  <c r="AJ2900" i="288"/>
  <c r="AJ2899" i="288"/>
  <c r="AJ2898" i="288"/>
  <c r="AJ2897" i="288"/>
  <c r="AJ2896" i="288"/>
  <c r="AJ2895" i="288"/>
  <c r="AJ2894" i="288"/>
  <c r="AJ2893" i="288"/>
  <c r="AJ2892" i="288"/>
  <c r="AJ2891" i="288"/>
  <c r="AJ2890" i="288"/>
  <c r="AJ2889" i="288"/>
  <c r="AJ2888" i="288"/>
  <c r="AJ2887" i="288"/>
  <c r="AJ2886" i="288"/>
  <c r="AJ2885" i="288"/>
  <c r="AJ2884" i="288"/>
  <c r="AJ2883" i="288"/>
  <c r="AJ2882" i="288"/>
  <c r="AJ2881" i="288"/>
  <c r="AJ2880" i="288"/>
  <c r="AJ2879" i="288"/>
  <c r="AJ2878" i="288"/>
  <c r="AJ2877" i="288"/>
  <c r="AJ2876" i="288"/>
  <c r="AJ2875" i="288"/>
  <c r="AJ2874" i="288"/>
  <c r="AJ2873" i="288"/>
  <c r="AJ2872" i="288"/>
  <c r="AJ2871" i="288"/>
  <c r="AJ2870" i="288"/>
  <c r="AJ2869" i="288"/>
  <c r="AJ2868" i="288"/>
  <c r="AJ2867" i="288"/>
  <c r="AJ2866" i="288"/>
  <c r="AJ2865" i="288"/>
  <c r="AJ2864" i="288"/>
  <c r="AJ2863" i="288"/>
  <c r="AJ2862" i="288"/>
  <c r="AJ2861" i="288"/>
  <c r="AJ2860" i="288"/>
  <c r="AJ2859" i="288"/>
  <c r="AJ2858" i="288"/>
  <c r="AJ2857" i="288"/>
  <c r="AJ2856" i="288"/>
  <c r="AJ2855" i="288"/>
  <c r="AJ2854" i="288"/>
  <c r="AJ2853" i="288"/>
  <c r="AJ2852" i="288"/>
  <c r="AJ2851" i="288"/>
  <c r="AJ2850" i="288"/>
  <c r="AJ2849" i="288"/>
  <c r="AJ2848" i="288"/>
  <c r="AJ2847" i="288"/>
  <c r="AJ2846" i="288"/>
  <c r="AJ2845" i="288"/>
  <c r="AJ2844" i="288"/>
  <c r="AJ2843" i="288"/>
  <c r="AJ2842" i="288"/>
  <c r="AJ2841" i="288"/>
  <c r="AJ2840" i="288"/>
  <c r="AJ2839" i="288"/>
  <c r="AJ2838" i="288"/>
  <c r="AJ2837" i="288"/>
  <c r="AJ2836" i="288"/>
  <c r="AJ2835" i="288"/>
  <c r="AJ2834" i="288"/>
  <c r="AJ2833" i="288"/>
  <c r="AJ2832" i="288"/>
  <c r="AJ2831" i="288"/>
  <c r="AJ2830" i="288"/>
  <c r="AJ2829" i="288"/>
  <c r="AJ2828" i="288"/>
  <c r="AJ2827" i="288"/>
  <c r="AJ2826" i="288"/>
  <c r="AJ2825" i="288"/>
  <c r="AJ2824" i="288"/>
  <c r="AJ2823" i="288"/>
  <c r="AJ2822" i="288"/>
  <c r="AJ2821" i="288"/>
  <c r="AJ2820" i="288"/>
  <c r="AJ2819" i="288"/>
  <c r="AJ2818" i="288"/>
  <c r="AJ2817" i="288"/>
  <c r="AJ2816" i="288"/>
  <c r="AJ2815" i="288"/>
  <c r="AJ2814" i="288"/>
  <c r="AJ2813" i="288"/>
  <c r="AJ2812" i="288"/>
  <c r="AJ2811" i="288"/>
  <c r="AJ2810" i="288"/>
  <c r="AJ2809" i="288"/>
  <c r="AJ2808" i="288"/>
  <c r="AJ2807" i="288"/>
  <c r="AJ2806" i="288"/>
  <c r="AJ2805" i="288"/>
  <c r="AJ2804" i="288"/>
  <c r="AJ2803" i="288"/>
  <c r="AJ2802" i="288"/>
  <c r="AJ2801" i="288"/>
  <c r="AJ2800" i="288"/>
  <c r="AJ2799" i="288"/>
  <c r="AJ2798" i="288"/>
  <c r="AJ2797" i="288"/>
  <c r="AJ2796" i="288"/>
  <c r="AJ2795" i="288"/>
  <c r="AJ2794" i="288"/>
  <c r="AJ2793" i="288"/>
  <c r="AJ2792" i="288"/>
  <c r="AJ2791" i="288"/>
  <c r="AJ2790" i="288"/>
  <c r="AJ2789" i="288"/>
  <c r="AJ2788" i="288"/>
  <c r="AJ2787" i="288"/>
  <c r="AJ2786" i="288"/>
  <c r="AJ2785" i="288"/>
  <c r="AJ2784" i="288"/>
  <c r="AJ2783" i="288"/>
  <c r="AJ2782" i="288"/>
  <c r="AJ2781" i="288"/>
  <c r="AJ2780" i="288"/>
  <c r="AJ2779" i="288"/>
  <c r="AJ2778" i="288"/>
  <c r="AJ2777" i="288"/>
  <c r="AJ2776" i="288"/>
  <c r="AJ2775" i="288"/>
  <c r="AJ2774" i="288"/>
  <c r="AJ2773" i="288"/>
  <c r="AJ2772" i="288"/>
  <c r="AJ2771" i="288"/>
  <c r="AJ2770" i="288"/>
  <c r="AJ2769" i="288"/>
  <c r="AJ2768" i="288"/>
  <c r="AJ2767" i="288"/>
  <c r="AJ2766" i="288"/>
  <c r="AJ2765" i="288"/>
  <c r="AJ2764" i="288"/>
  <c r="AJ2763" i="288"/>
  <c r="AJ2762" i="288"/>
  <c r="AJ2761" i="288"/>
  <c r="AJ2760" i="288"/>
  <c r="AJ2759" i="288"/>
  <c r="AJ2758" i="288"/>
  <c r="AJ2757" i="288"/>
  <c r="AJ2756" i="288"/>
  <c r="AJ2755" i="288"/>
  <c r="AJ2754" i="288"/>
  <c r="AJ2753" i="288"/>
  <c r="AJ2752" i="288"/>
  <c r="AJ2751" i="288"/>
  <c r="AJ2750" i="288"/>
  <c r="AJ2749" i="288"/>
  <c r="AJ2748" i="288"/>
  <c r="AJ2747" i="288"/>
  <c r="AJ2746" i="288"/>
  <c r="AJ2745" i="288"/>
  <c r="AJ2744" i="288"/>
  <c r="AJ2743" i="288"/>
  <c r="AJ2742" i="288"/>
  <c r="AJ2741" i="288"/>
  <c r="AJ2740" i="288"/>
  <c r="AJ2739" i="288"/>
  <c r="AJ2738" i="288"/>
  <c r="AJ2737" i="288"/>
  <c r="AJ2736" i="288"/>
  <c r="AJ2735" i="288"/>
  <c r="AJ2734" i="288"/>
  <c r="AJ2733" i="288"/>
  <c r="AJ2732" i="288"/>
  <c r="AJ2731" i="288"/>
  <c r="AJ2730" i="288"/>
  <c r="AJ2729" i="288"/>
  <c r="AJ2728" i="288"/>
  <c r="AJ2727" i="288"/>
  <c r="AJ2726" i="288"/>
  <c r="AJ2725" i="288"/>
  <c r="AJ2724" i="288"/>
  <c r="AJ2723" i="288"/>
  <c r="AJ2722" i="288"/>
  <c r="AJ2721" i="288"/>
  <c r="AJ2720" i="288"/>
  <c r="AJ2719" i="288"/>
  <c r="AJ2718" i="288"/>
  <c r="AJ2717" i="288"/>
  <c r="AJ2716" i="288"/>
  <c r="AJ2715" i="288"/>
  <c r="AJ2714" i="288"/>
  <c r="AJ2713" i="288"/>
  <c r="AJ2712" i="288"/>
  <c r="AJ2711" i="288"/>
  <c r="AJ2710" i="288"/>
  <c r="AJ2709" i="288"/>
  <c r="AJ2708" i="288"/>
  <c r="AJ2707" i="288"/>
  <c r="AJ2706" i="288"/>
  <c r="AJ2705" i="288"/>
  <c r="AJ2704" i="288"/>
  <c r="AJ2703" i="288"/>
  <c r="AJ2702" i="288"/>
  <c r="AJ2701" i="288"/>
  <c r="AJ2700" i="288"/>
  <c r="AJ2699" i="288"/>
  <c r="AJ2698" i="288"/>
  <c r="AJ2697" i="288"/>
  <c r="AJ2696" i="288"/>
  <c r="AJ2695" i="288"/>
  <c r="AJ2694" i="288"/>
  <c r="AJ2693" i="288"/>
  <c r="AJ2692" i="288"/>
  <c r="AJ2691" i="288"/>
  <c r="AJ2690" i="288"/>
  <c r="AJ2689" i="288"/>
  <c r="AJ2688" i="288"/>
  <c r="AJ2687" i="288"/>
  <c r="AJ2686" i="288"/>
  <c r="AJ2685" i="288"/>
  <c r="AJ2684" i="288"/>
  <c r="AJ2683" i="288"/>
  <c r="AJ2682" i="288"/>
  <c r="AJ2681" i="288"/>
  <c r="AJ2680" i="288"/>
  <c r="AJ2679" i="288"/>
  <c r="AJ2678" i="288"/>
  <c r="AJ2677" i="288"/>
  <c r="AJ2676" i="288"/>
  <c r="AJ2675" i="288"/>
  <c r="AJ2674" i="288"/>
  <c r="AJ2673" i="288"/>
  <c r="AJ2672" i="288"/>
  <c r="AJ2671" i="288"/>
  <c r="AJ2670" i="288"/>
  <c r="AJ2669" i="288"/>
  <c r="AJ2668" i="288"/>
  <c r="AJ2667" i="288"/>
  <c r="AJ2666" i="288"/>
  <c r="AJ2665" i="288"/>
  <c r="AJ2664" i="288"/>
  <c r="AJ2663" i="288"/>
  <c r="AJ2662" i="288"/>
  <c r="AJ2661" i="288"/>
  <c r="AJ2660" i="288"/>
  <c r="AJ2659" i="288"/>
  <c r="AJ2658" i="288"/>
  <c r="AJ2657" i="288"/>
  <c r="AJ2656" i="288"/>
  <c r="AJ2655" i="288"/>
  <c r="AJ2654" i="288"/>
  <c r="AJ2653" i="288"/>
  <c r="AJ2652" i="288"/>
  <c r="AJ2651" i="288"/>
  <c r="AJ2650" i="288"/>
  <c r="AJ2649" i="288"/>
  <c r="AJ2648" i="288"/>
  <c r="AJ2647" i="288"/>
  <c r="AJ2646" i="288"/>
  <c r="AJ2645" i="288"/>
  <c r="AJ2644" i="288"/>
  <c r="AJ2643" i="288"/>
  <c r="AJ2642" i="288"/>
  <c r="AJ2641" i="288"/>
  <c r="AJ2640" i="288"/>
  <c r="AJ2639" i="288"/>
  <c r="AJ2638" i="288"/>
  <c r="AJ2637" i="288"/>
  <c r="AJ2636" i="288"/>
  <c r="AJ2635" i="288"/>
  <c r="AJ2634" i="288"/>
  <c r="AJ2633" i="288"/>
  <c r="AJ2632" i="288"/>
  <c r="AJ2631" i="288"/>
  <c r="AJ2630" i="288"/>
  <c r="AJ2629" i="288"/>
  <c r="AJ2628" i="288"/>
  <c r="AJ2627" i="288"/>
  <c r="AJ2626" i="288"/>
  <c r="AJ2625" i="288"/>
  <c r="AJ2624" i="288"/>
  <c r="AJ2623" i="288"/>
  <c r="AJ2622" i="288"/>
  <c r="AJ2621" i="288"/>
  <c r="AJ2620" i="288"/>
  <c r="AJ2619" i="288"/>
  <c r="AJ2618" i="288"/>
  <c r="AJ2617" i="288"/>
  <c r="AJ2616" i="288"/>
  <c r="AJ2615" i="288"/>
  <c r="AJ2614" i="288"/>
  <c r="AJ2613" i="288"/>
  <c r="AJ2612" i="288"/>
  <c r="AJ2611" i="288"/>
  <c r="AJ2610" i="288"/>
  <c r="AJ2609" i="288"/>
  <c r="AJ2608" i="288"/>
  <c r="AJ2607" i="288"/>
  <c r="AJ2606" i="288"/>
  <c r="AJ2605" i="288"/>
  <c r="AJ2604" i="288"/>
  <c r="AJ2603" i="288"/>
  <c r="AJ2602" i="288"/>
  <c r="AJ2601" i="288"/>
  <c r="AJ2600" i="288"/>
  <c r="AJ2599" i="288"/>
  <c r="AJ2598" i="288"/>
  <c r="AJ2597" i="288"/>
  <c r="AJ2596" i="288"/>
  <c r="AJ2595" i="288"/>
  <c r="AJ2594" i="288"/>
  <c r="AJ2593" i="288"/>
  <c r="AJ2592" i="288"/>
  <c r="AJ2591" i="288"/>
  <c r="AJ2590" i="288"/>
  <c r="AJ2589" i="288"/>
  <c r="AJ2588" i="288"/>
  <c r="AJ2587" i="288"/>
  <c r="AJ2586" i="288"/>
  <c r="AJ2585" i="288"/>
  <c r="AJ2584" i="288"/>
  <c r="AJ2583" i="288"/>
  <c r="AJ2582" i="288"/>
  <c r="AJ2581" i="288"/>
  <c r="AJ2580" i="288"/>
  <c r="AJ2579" i="288"/>
  <c r="AJ2578" i="288"/>
  <c r="AJ2577" i="288"/>
  <c r="AJ2576" i="288"/>
  <c r="AJ2575" i="288"/>
  <c r="AJ2574" i="288"/>
  <c r="AJ2573" i="288"/>
  <c r="AJ2572" i="288"/>
  <c r="AJ2571" i="288"/>
  <c r="AJ2570" i="288"/>
  <c r="AJ2569" i="288"/>
  <c r="AJ2568" i="288"/>
  <c r="AJ2567" i="288"/>
  <c r="AJ2566" i="288"/>
  <c r="AJ2565" i="288"/>
  <c r="AJ2564" i="288"/>
  <c r="AJ2563" i="288"/>
  <c r="AJ2562" i="288"/>
  <c r="AJ2561" i="288"/>
  <c r="AJ2560" i="288"/>
  <c r="AJ2559" i="288"/>
  <c r="AJ2558" i="288"/>
  <c r="AJ2557" i="288"/>
  <c r="AJ2556" i="288"/>
  <c r="AJ2555" i="288"/>
  <c r="AJ2554" i="288"/>
  <c r="AJ2553" i="288"/>
  <c r="AJ2552" i="288"/>
  <c r="AJ2551" i="288"/>
  <c r="AJ2550" i="288"/>
  <c r="AJ2549" i="288"/>
  <c r="AJ2548" i="288"/>
  <c r="AJ2547" i="288"/>
  <c r="AJ2546" i="288"/>
  <c r="AJ2545" i="288"/>
  <c r="AJ2544" i="288"/>
  <c r="AJ2543" i="288"/>
  <c r="AJ2542" i="288"/>
  <c r="AJ2541" i="288"/>
  <c r="AJ2540" i="288"/>
  <c r="AJ2539" i="288"/>
  <c r="AJ2538" i="288"/>
  <c r="AJ2537" i="288"/>
  <c r="AJ2536" i="288"/>
  <c r="AJ2535" i="288"/>
  <c r="AJ2534" i="288"/>
  <c r="AJ2533" i="288"/>
  <c r="AJ2532" i="288"/>
  <c r="AJ2531" i="288"/>
  <c r="AJ2530" i="288"/>
  <c r="AJ2529" i="288"/>
  <c r="AJ2528" i="288"/>
  <c r="AJ2527" i="288"/>
  <c r="AJ2526" i="288"/>
  <c r="AJ2525" i="288"/>
  <c r="AJ2524" i="288"/>
  <c r="AJ2523" i="288"/>
  <c r="AJ2522" i="288"/>
  <c r="AJ2521" i="288"/>
  <c r="AJ2520" i="288"/>
  <c r="AJ2519" i="288"/>
  <c r="AJ2518" i="288"/>
  <c r="AJ2517" i="288"/>
  <c r="AJ2516" i="288"/>
  <c r="AJ2515" i="288"/>
  <c r="AJ2514" i="288"/>
  <c r="AJ2513" i="288"/>
  <c r="AJ2512" i="288"/>
  <c r="AJ2511" i="288"/>
  <c r="AJ2510" i="288"/>
  <c r="AJ2509" i="288"/>
  <c r="AJ2508" i="288"/>
  <c r="AJ2507" i="288"/>
  <c r="AJ2506" i="288"/>
  <c r="AJ2505" i="288"/>
  <c r="AJ2504" i="288"/>
  <c r="AJ2503" i="288"/>
  <c r="AJ2502" i="288"/>
  <c r="AJ2501" i="288"/>
  <c r="AJ2500" i="288"/>
  <c r="AJ2499" i="288"/>
  <c r="AJ2498" i="288"/>
  <c r="AJ2497" i="288"/>
  <c r="AJ2496" i="288"/>
  <c r="AJ2495" i="288"/>
  <c r="AJ2494" i="288"/>
  <c r="AJ2493" i="288"/>
  <c r="AJ2492" i="288"/>
  <c r="AJ2491" i="288"/>
  <c r="AJ2490" i="288"/>
  <c r="AJ2489" i="288"/>
  <c r="AJ2488" i="288"/>
  <c r="AJ2487" i="288"/>
  <c r="AJ2486" i="288"/>
  <c r="AJ2485" i="288"/>
  <c r="AJ2484" i="288"/>
  <c r="AJ2483" i="288"/>
  <c r="AJ2482" i="288"/>
  <c r="AJ2481" i="288"/>
  <c r="AJ2480" i="288"/>
  <c r="AJ2479" i="288"/>
  <c r="AJ2478" i="288"/>
  <c r="AJ2477" i="288"/>
  <c r="AJ2476" i="288"/>
  <c r="AJ2475" i="288"/>
  <c r="AJ2474" i="288"/>
  <c r="AJ2473" i="288"/>
  <c r="AJ2472" i="288"/>
  <c r="AJ2471" i="288"/>
  <c r="AJ2470" i="288"/>
  <c r="AJ2469" i="288"/>
  <c r="AJ2468" i="288"/>
  <c r="AJ2467" i="288"/>
  <c r="AJ2466" i="288"/>
  <c r="AJ2465" i="288"/>
  <c r="AJ2464" i="288"/>
  <c r="AJ2463" i="288"/>
  <c r="AJ2462" i="288"/>
  <c r="AJ2461" i="288"/>
  <c r="AJ2460" i="288"/>
  <c r="AJ2459" i="288"/>
  <c r="AJ2458" i="288"/>
  <c r="AJ2457" i="288"/>
  <c r="AJ2456" i="288"/>
  <c r="AJ2455" i="288"/>
  <c r="AJ2454" i="288"/>
  <c r="AJ2453" i="288"/>
  <c r="AJ2452" i="288"/>
  <c r="AJ2451" i="288"/>
  <c r="AJ2450" i="288"/>
  <c r="AJ2449" i="288"/>
  <c r="AJ2448" i="288"/>
  <c r="AJ2447" i="288"/>
  <c r="AJ2446" i="288"/>
  <c r="AJ2445" i="288"/>
  <c r="AJ2444" i="288"/>
  <c r="AJ2443" i="288"/>
  <c r="AJ2442" i="288"/>
  <c r="AJ2441" i="288"/>
  <c r="AJ2440" i="288"/>
  <c r="AJ2439" i="288"/>
  <c r="AJ2438" i="288"/>
  <c r="AJ2437" i="288"/>
  <c r="AJ2436" i="288"/>
  <c r="AJ2435" i="288"/>
  <c r="AJ2434" i="288"/>
  <c r="AJ2433" i="288"/>
  <c r="AJ2432" i="288"/>
  <c r="AJ2431" i="288"/>
  <c r="AJ2430" i="288"/>
  <c r="AJ2429" i="288"/>
  <c r="AJ2428" i="288"/>
  <c r="AJ2427" i="288"/>
  <c r="AJ2426" i="288"/>
  <c r="AJ2425" i="288"/>
  <c r="AJ2424" i="288"/>
  <c r="AJ2423" i="288"/>
  <c r="AJ2422" i="288"/>
  <c r="AJ2421" i="288"/>
  <c r="AJ2420" i="288"/>
  <c r="AJ2419" i="288"/>
  <c r="AJ2418" i="288"/>
  <c r="AJ2417" i="288"/>
  <c r="AJ2416" i="288"/>
  <c r="AJ2415" i="288"/>
  <c r="AJ2414" i="288"/>
  <c r="AJ2413" i="288"/>
  <c r="AJ2412" i="288"/>
  <c r="AJ2411" i="288"/>
  <c r="AJ2410" i="288"/>
  <c r="AJ2409" i="288"/>
  <c r="AJ2408" i="288"/>
  <c r="AJ2407" i="288"/>
  <c r="AJ2406" i="288"/>
  <c r="AJ2405" i="288"/>
  <c r="AJ2404" i="288"/>
  <c r="AJ2403" i="288"/>
  <c r="AJ2402" i="288"/>
  <c r="AJ2401" i="288"/>
  <c r="AJ2400" i="288"/>
  <c r="AJ2399" i="288"/>
  <c r="AJ2398" i="288"/>
  <c r="AJ2397" i="288"/>
  <c r="AJ2396" i="288"/>
  <c r="AJ2395" i="288"/>
  <c r="AJ2394" i="288"/>
  <c r="AJ2393" i="288"/>
  <c r="AJ2392" i="288"/>
  <c r="AJ2391" i="288"/>
  <c r="AJ2390" i="288"/>
  <c r="AJ2389" i="288"/>
  <c r="AJ2388" i="288"/>
  <c r="AJ2387" i="288"/>
  <c r="AJ2386" i="288"/>
  <c r="AJ2385" i="288"/>
  <c r="AJ2384" i="288"/>
  <c r="AJ2383" i="288"/>
  <c r="AJ2382" i="288"/>
  <c r="AJ2381" i="288"/>
  <c r="AJ2380" i="288"/>
  <c r="AJ2379" i="288"/>
  <c r="AJ2378" i="288"/>
  <c r="AJ2377" i="288"/>
  <c r="AJ2376" i="288"/>
  <c r="AJ2375" i="288"/>
  <c r="AJ2374" i="288"/>
  <c r="AJ2373" i="288"/>
  <c r="AJ2372" i="288"/>
  <c r="AJ2371" i="288"/>
  <c r="AJ2370" i="288"/>
  <c r="AJ2369" i="288"/>
  <c r="AJ2368" i="288"/>
  <c r="AJ2367" i="288"/>
  <c r="AJ2366" i="288"/>
  <c r="AJ2365" i="288"/>
  <c r="AJ2364" i="288"/>
  <c r="AJ2363" i="288"/>
  <c r="AJ2362" i="288"/>
  <c r="AJ2361" i="288"/>
  <c r="AJ2360" i="288"/>
  <c r="AJ2359" i="288"/>
  <c r="AJ2358" i="288"/>
  <c r="AJ2357" i="288"/>
  <c r="AJ2356" i="288"/>
  <c r="AJ2355" i="288"/>
  <c r="AJ2354" i="288"/>
  <c r="AJ2353" i="288"/>
  <c r="AJ2352" i="288"/>
  <c r="AJ2351" i="288"/>
  <c r="AJ2350" i="288"/>
  <c r="AJ2349" i="288"/>
  <c r="AJ2348" i="288"/>
  <c r="AJ2347" i="288"/>
  <c r="AJ2346" i="288"/>
  <c r="AJ2345" i="288"/>
  <c r="AJ2344" i="288"/>
  <c r="AJ2343" i="288"/>
  <c r="AJ2342" i="288"/>
  <c r="AJ2341" i="288"/>
  <c r="AJ2340" i="288"/>
  <c r="AJ2339" i="288"/>
  <c r="AJ2338" i="288"/>
  <c r="AJ2337" i="288"/>
  <c r="AJ2336" i="288"/>
  <c r="AJ2335" i="288"/>
  <c r="AJ2334" i="288"/>
  <c r="AJ2333" i="288"/>
  <c r="AJ2332" i="288"/>
  <c r="AJ2331" i="288"/>
  <c r="AJ2330" i="288"/>
  <c r="AJ2329" i="288"/>
  <c r="AJ2328" i="288"/>
  <c r="AJ2327" i="288"/>
  <c r="AJ2326" i="288"/>
  <c r="AJ2325" i="288"/>
  <c r="AJ2324" i="288"/>
  <c r="AJ2323" i="288"/>
  <c r="AJ2322" i="288"/>
  <c r="AJ2321" i="288"/>
  <c r="AJ2320" i="288"/>
  <c r="AJ2319" i="288"/>
  <c r="AJ2318" i="288"/>
  <c r="AJ2317" i="288"/>
  <c r="AJ2316" i="288"/>
  <c r="AJ2315" i="288"/>
  <c r="AJ2314" i="288"/>
  <c r="AJ2313" i="288"/>
  <c r="AJ2312" i="288"/>
  <c r="AJ2311" i="288"/>
  <c r="AJ2310" i="288"/>
  <c r="AJ2309" i="288"/>
  <c r="AJ2308" i="288"/>
  <c r="AJ2307" i="288"/>
  <c r="AJ2306" i="288"/>
  <c r="AJ2305" i="288"/>
  <c r="AJ2304" i="288"/>
  <c r="AJ2303" i="288"/>
  <c r="AJ2302" i="288"/>
  <c r="AJ2301" i="288"/>
  <c r="AJ2300" i="288"/>
  <c r="AJ2299" i="288"/>
  <c r="AJ2298" i="288"/>
  <c r="AJ2297" i="288"/>
  <c r="AJ2296" i="288"/>
  <c r="AJ2295" i="288"/>
  <c r="AJ2294" i="288"/>
  <c r="AJ2293" i="288"/>
  <c r="AJ2292" i="288"/>
  <c r="AJ2291" i="288"/>
  <c r="AJ2290" i="288"/>
  <c r="AJ2289" i="288"/>
  <c r="AJ2288" i="288"/>
  <c r="AJ2287" i="288"/>
  <c r="AJ2286" i="288"/>
  <c r="AJ2285" i="288"/>
  <c r="AJ2284" i="288"/>
  <c r="AJ2283" i="288"/>
  <c r="AJ2282" i="288"/>
  <c r="AJ2281" i="288"/>
  <c r="AJ2280" i="288"/>
  <c r="AJ2279" i="288"/>
  <c r="AJ2278" i="288"/>
  <c r="AJ2277" i="288"/>
  <c r="AJ2276" i="288"/>
  <c r="AJ2275" i="288"/>
  <c r="AJ2274" i="288"/>
  <c r="AJ2273" i="288"/>
  <c r="AJ2272" i="288"/>
  <c r="AJ2271" i="288"/>
  <c r="AJ2270" i="288"/>
  <c r="AJ2269" i="288"/>
  <c r="AJ2268" i="288"/>
  <c r="AJ2267" i="288"/>
  <c r="AJ2266" i="288"/>
  <c r="AJ2265" i="288"/>
  <c r="AJ2264" i="288"/>
  <c r="AJ2263" i="288"/>
  <c r="AJ2262" i="288"/>
  <c r="AJ2261" i="288"/>
  <c r="AJ2260" i="288"/>
  <c r="AJ2259" i="288"/>
  <c r="AJ2258" i="288"/>
  <c r="AJ2257" i="288"/>
  <c r="AJ2256" i="288"/>
  <c r="AJ2255" i="288"/>
  <c r="AJ2254" i="288"/>
  <c r="AJ2253" i="288"/>
  <c r="AJ2252" i="288"/>
  <c r="AJ2251" i="288"/>
  <c r="AJ2250" i="288"/>
  <c r="AJ2249" i="288"/>
  <c r="AJ2248" i="288"/>
  <c r="AJ2247" i="288"/>
  <c r="AJ2246" i="288"/>
  <c r="AJ2245" i="288"/>
  <c r="AJ2244" i="288"/>
  <c r="AJ2243" i="288"/>
  <c r="AJ2242" i="288"/>
  <c r="AJ2241" i="288"/>
  <c r="AJ2240" i="288"/>
  <c r="AJ2239" i="288"/>
  <c r="AJ2238" i="288"/>
  <c r="AJ2237" i="288"/>
  <c r="AJ2236" i="288"/>
  <c r="AJ2235" i="288"/>
  <c r="AJ2234" i="288"/>
  <c r="AJ2233" i="288"/>
  <c r="AJ2232" i="288"/>
  <c r="AJ2231" i="288"/>
  <c r="AJ2230" i="288"/>
  <c r="AJ2229" i="288"/>
  <c r="AJ2228" i="288"/>
  <c r="AJ2227" i="288"/>
  <c r="AJ2226" i="288"/>
  <c r="AJ2225" i="288"/>
  <c r="AJ2224" i="288"/>
  <c r="AJ2223" i="288"/>
  <c r="AJ2222" i="288"/>
  <c r="AJ2221" i="288"/>
  <c r="AJ2220" i="288"/>
  <c r="AJ2219" i="288"/>
  <c r="AJ2218" i="288"/>
  <c r="AJ2217" i="288"/>
  <c r="AJ2216" i="288"/>
  <c r="AJ2215" i="288"/>
  <c r="AJ2214" i="288"/>
  <c r="AJ2213" i="288"/>
  <c r="AJ2212" i="288"/>
  <c r="AJ2211" i="288"/>
  <c r="AJ2210" i="288"/>
  <c r="AJ2209" i="288"/>
  <c r="AJ2208" i="288"/>
  <c r="AJ2207" i="288"/>
  <c r="AJ2206" i="288"/>
  <c r="AJ2205" i="288"/>
  <c r="AJ2204" i="288"/>
  <c r="AJ2203" i="288"/>
  <c r="AJ2202" i="288"/>
  <c r="AJ2201" i="288"/>
  <c r="AJ2200" i="288"/>
  <c r="AJ2199" i="288"/>
  <c r="AJ2198" i="288"/>
  <c r="AJ2197" i="288"/>
  <c r="AJ2196" i="288"/>
  <c r="AJ2195" i="288"/>
  <c r="AJ2194" i="288"/>
  <c r="AJ2193" i="288"/>
  <c r="AJ2192" i="288"/>
  <c r="AJ2191" i="288"/>
  <c r="AJ2190" i="288"/>
  <c r="AJ2189" i="288"/>
  <c r="AJ2188" i="288"/>
  <c r="AJ2187" i="288"/>
  <c r="AJ2186" i="288"/>
  <c r="AJ2185" i="288"/>
  <c r="AJ2184" i="288"/>
  <c r="AJ2183" i="288"/>
  <c r="AJ2182" i="288"/>
  <c r="AJ2181" i="288"/>
  <c r="AJ2180" i="288"/>
  <c r="AJ2179" i="288"/>
  <c r="AJ2178" i="288"/>
  <c r="AJ2177" i="288"/>
  <c r="AJ2176" i="288"/>
  <c r="AJ2175" i="288"/>
  <c r="AJ2174" i="288"/>
  <c r="AJ2173" i="288"/>
  <c r="AJ2172" i="288"/>
  <c r="AJ2171" i="288"/>
  <c r="AJ2170" i="288"/>
  <c r="AJ2169" i="288"/>
  <c r="AJ2168" i="288"/>
  <c r="AJ2167" i="288"/>
  <c r="AJ2166" i="288"/>
  <c r="AJ2165" i="288"/>
  <c r="AJ2164" i="288"/>
  <c r="AJ2163" i="288"/>
  <c r="AJ2162" i="288"/>
  <c r="AJ2161" i="288"/>
  <c r="AJ2160" i="288"/>
  <c r="AJ2159" i="288"/>
  <c r="AJ2158" i="288"/>
  <c r="AJ2157" i="288"/>
  <c r="AJ2156" i="288"/>
  <c r="AJ2155" i="288"/>
  <c r="AJ2154" i="288"/>
  <c r="AJ2153" i="288"/>
  <c r="AJ2152" i="288"/>
  <c r="AJ2151" i="288"/>
  <c r="AJ2150" i="288"/>
  <c r="AJ2149" i="288"/>
  <c r="AJ2148" i="288"/>
  <c r="AJ2147" i="288"/>
  <c r="AJ2146" i="288"/>
  <c r="AJ2145" i="288"/>
  <c r="AJ2144" i="288"/>
  <c r="AJ2143" i="288"/>
  <c r="AJ2142" i="288"/>
  <c r="AJ2141" i="288"/>
  <c r="AJ2140" i="288"/>
  <c r="AJ2139" i="288"/>
  <c r="AJ2138" i="288"/>
  <c r="AJ2137" i="288"/>
  <c r="AJ2136" i="288"/>
  <c r="AJ2135" i="288"/>
  <c r="AJ2134" i="288"/>
  <c r="AJ2133" i="288"/>
  <c r="AJ2132" i="288"/>
  <c r="AJ2131" i="288"/>
  <c r="AJ2130" i="288"/>
  <c r="AJ2129" i="288"/>
  <c r="AJ2128" i="288"/>
  <c r="AJ2127" i="288"/>
  <c r="AJ2126" i="288"/>
  <c r="AJ2125" i="288"/>
  <c r="AJ2124" i="288"/>
  <c r="AJ2123" i="288"/>
  <c r="AJ2122" i="288"/>
  <c r="AJ2121" i="288"/>
  <c r="AJ2120" i="288"/>
  <c r="AJ2119" i="288"/>
  <c r="AJ2118" i="288"/>
  <c r="AJ2117" i="288"/>
  <c r="AJ2116" i="288"/>
  <c r="AJ2115" i="288"/>
  <c r="AJ2114" i="288"/>
  <c r="AJ2113" i="288"/>
  <c r="AJ2112" i="288"/>
  <c r="AJ2111" i="288"/>
  <c r="AJ2110" i="288"/>
  <c r="AJ2109" i="288"/>
  <c r="AJ2108" i="288"/>
  <c r="AJ2107" i="288"/>
  <c r="AJ2106" i="288"/>
  <c r="AJ2105" i="288"/>
  <c r="AJ2104" i="288"/>
  <c r="AJ2103" i="288"/>
  <c r="AJ2102" i="288"/>
  <c r="AJ2101" i="288"/>
  <c r="AJ2100" i="288"/>
  <c r="AJ2099" i="288"/>
  <c r="AJ2098" i="288"/>
  <c r="AJ2097" i="288"/>
  <c r="AJ2096" i="288"/>
  <c r="AJ2095" i="288"/>
  <c r="AJ2094" i="288"/>
  <c r="AJ2093" i="288"/>
  <c r="AJ2092" i="288"/>
  <c r="AJ2091" i="288"/>
  <c r="AJ2090" i="288"/>
  <c r="AJ2089" i="288"/>
  <c r="AJ2088" i="288"/>
  <c r="AJ2087" i="288"/>
  <c r="AJ2086" i="288"/>
  <c r="AJ2085" i="288"/>
  <c r="AJ2084" i="288"/>
  <c r="AJ2083" i="288"/>
  <c r="AJ2082" i="288"/>
  <c r="AJ2081" i="288"/>
  <c r="AJ2080" i="288"/>
  <c r="AJ2079" i="288"/>
  <c r="AJ2078" i="288"/>
  <c r="AJ2077" i="288"/>
  <c r="AJ2076" i="288"/>
  <c r="AJ2075" i="288"/>
  <c r="AJ2074" i="288"/>
  <c r="AJ2073" i="288"/>
  <c r="AJ2072" i="288"/>
  <c r="AJ2071" i="288"/>
  <c r="AJ2070" i="288"/>
  <c r="AJ2069" i="288"/>
  <c r="AJ2068" i="288"/>
  <c r="AJ2067" i="288"/>
  <c r="AJ2066" i="288"/>
  <c r="AJ2065" i="288"/>
  <c r="AJ2064" i="288"/>
  <c r="AJ2063" i="288"/>
  <c r="AJ2062" i="288"/>
  <c r="AJ2061" i="288"/>
  <c r="AJ2060" i="288"/>
  <c r="AJ2059" i="288"/>
  <c r="AJ2058" i="288"/>
  <c r="AJ2057" i="288"/>
  <c r="AJ2056" i="288"/>
  <c r="AJ2055" i="288"/>
  <c r="AJ2054" i="288"/>
  <c r="AJ2053" i="288"/>
  <c r="AJ2052" i="288"/>
  <c r="AJ2051" i="288"/>
  <c r="AJ2050" i="288"/>
  <c r="AJ2049" i="288"/>
  <c r="AJ2048" i="288"/>
  <c r="AJ2047" i="288"/>
  <c r="AJ2046" i="288"/>
  <c r="AJ2045" i="288"/>
  <c r="AJ2044" i="288"/>
  <c r="AJ2043" i="288"/>
  <c r="AJ2042" i="288"/>
  <c r="AJ2041" i="288"/>
  <c r="AJ2040" i="288"/>
  <c r="AJ2039" i="288"/>
  <c r="AJ2038" i="288"/>
  <c r="AJ2037" i="288"/>
  <c r="AJ2036" i="288"/>
  <c r="AJ2035" i="288"/>
  <c r="AJ2034" i="288"/>
  <c r="AJ2033" i="288"/>
  <c r="AJ2032" i="288"/>
  <c r="AJ2031" i="288"/>
  <c r="AJ2030" i="288"/>
  <c r="AJ2029" i="288"/>
  <c r="AJ2028" i="288"/>
  <c r="AJ2027" i="288"/>
  <c r="AJ2026" i="288"/>
  <c r="AJ2025" i="288"/>
  <c r="AJ2024" i="288"/>
  <c r="AJ2023" i="288"/>
  <c r="AJ2022" i="288"/>
  <c r="AJ2021" i="288"/>
  <c r="AJ2020" i="288"/>
  <c r="AJ2019" i="288"/>
  <c r="AJ2018" i="288"/>
  <c r="AJ2017" i="288"/>
  <c r="AJ2016" i="288"/>
  <c r="AJ2015" i="288"/>
  <c r="AJ2014" i="288"/>
  <c r="AJ2013" i="288"/>
  <c r="AJ2012" i="288"/>
  <c r="AJ2011" i="288"/>
  <c r="AJ2010" i="288"/>
  <c r="AJ2009" i="288"/>
  <c r="AJ2008" i="288"/>
  <c r="AJ2007" i="288"/>
  <c r="AJ2006" i="288"/>
  <c r="AJ2005" i="288"/>
  <c r="AJ2004" i="288"/>
  <c r="AJ2003" i="288"/>
  <c r="AJ2002" i="288"/>
  <c r="AJ2001" i="288"/>
  <c r="AJ2000" i="288"/>
  <c r="AJ1999" i="288"/>
  <c r="AJ1998" i="288"/>
  <c r="AJ1997" i="288"/>
  <c r="AJ1996" i="288"/>
  <c r="AJ1995" i="288"/>
  <c r="AJ1994" i="288"/>
  <c r="AJ1993" i="288"/>
  <c r="AJ1992" i="288"/>
  <c r="AJ1991" i="288"/>
  <c r="AJ1990" i="288"/>
  <c r="AJ1989" i="288"/>
  <c r="AJ1988" i="288"/>
  <c r="AJ1987" i="288"/>
  <c r="AJ1986" i="288"/>
  <c r="AJ1985" i="288"/>
  <c r="AJ1984" i="288"/>
  <c r="AJ1983" i="288"/>
  <c r="AJ1982" i="288"/>
  <c r="AJ1981" i="288"/>
  <c r="AJ1980" i="288"/>
  <c r="AJ1979" i="288"/>
  <c r="AJ1978" i="288"/>
  <c r="AJ1977" i="288"/>
  <c r="AJ1976" i="288"/>
  <c r="AJ1975" i="288"/>
  <c r="AJ1974" i="288"/>
  <c r="AJ1973" i="288"/>
  <c r="AJ1972" i="288"/>
  <c r="AJ1971" i="288"/>
  <c r="AJ1970" i="288"/>
  <c r="AJ1969" i="288"/>
  <c r="AJ1968" i="288"/>
  <c r="AJ1967" i="288"/>
  <c r="AJ1966" i="288"/>
  <c r="AJ1965" i="288"/>
  <c r="AJ1964" i="288"/>
  <c r="AJ1963" i="288"/>
  <c r="AJ1962" i="288"/>
  <c r="AJ1961" i="288"/>
  <c r="AJ1960" i="288"/>
  <c r="AJ1959" i="288"/>
  <c r="AJ1958" i="288"/>
  <c r="AJ1957" i="288"/>
  <c r="AJ1956" i="288"/>
  <c r="AJ1955" i="288"/>
  <c r="AJ1954" i="288"/>
  <c r="AJ1953" i="288"/>
  <c r="AJ1952" i="288"/>
  <c r="AJ1951" i="288"/>
  <c r="AJ1950" i="288"/>
  <c r="AJ1949" i="288"/>
  <c r="AJ1948" i="288"/>
  <c r="AJ1947" i="288"/>
  <c r="AJ1946" i="288"/>
  <c r="AJ1945" i="288"/>
  <c r="AJ1944" i="288"/>
  <c r="AJ1943" i="288"/>
  <c r="AJ1942" i="288"/>
  <c r="AJ1941" i="288"/>
  <c r="AJ1940" i="288"/>
  <c r="AJ1939" i="288"/>
  <c r="AJ1938" i="288"/>
  <c r="AJ1937" i="288"/>
  <c r="AJ1936" i="288"/>
  <c r="AJ1935" i="288"/>
  <c r="AJ1934" i="288"/>
  <c r="AJ1933" i="288"/>
  <c r="AJ1932" i="288"/>
  <c r="AJ1931" i="288"/>
  <c r="AJ1930" i="288"/>
  <c r="AJ1929" i="288"/>
  <c r="AJ1928" i="288"/>
  <c r="AJ1927" i="288"/>
  <c r="AJ1926" i="288"/>
  <c r="AJ1925" i="288"/>
  <c r="AJ1924" i="288"/>
  <c r="AJ1923" i="288"/>
  <c r="AJ1922" i="288"/>
  <c r="AJ1921" i="288"/>
  <c r="AJ1920" i="288"/>
  <c r="AJ1919" i="288"/>
  <c r="AJ1918" i="288"/>
  <c r="AJ1917" i="288"/>
  <c r="AJ1916" i="288"/>
  <c r="AJ1915" i="288"/>
  <c r="AJ1914" i="288"/>
  <c r="AJ1913" i="288"/>
  <c r="AJ1912" i="288"/>
  <c r="AJ1911" i="288"/>
  <c r="AJ1910" i="288"/>
  <c r="AJ1909" i="288"/>
  <c r="AJ1908" i="288"/>
  <c r="AJ1907" i="288"/>
  <c r="AJ1906" i="288"/>
  <c r="AJ1905" i="288"/>
  <c r="AJ1904" i="288"/>
  <c r="AJ1903" i="288"/>
  <c r="AJ1902" i="288"/>
  <c r="AJ1901" i="288"/>
  <c r="AJ1900" i="288"/>
  <c r="AJ1899" i="288"/>
  <c r="AJ1898" i="288"/>
  <c r="AJ1897" i="288"/>
  <c r="AJ1896" i="288"/>
  <c r="AJ1895" i="288"/>
  <c r="AJ1894" i="288"/>
  <c r="AJ1893" i="288"/>
  <c r="AJ1892" i="288"/>
  <c r="AJ1891" i="288"/>
  <c r="AJ1890" i="288"/>
  <c r="AJ1889" i="288"/>
  <c r="AJ1888" i="288"/>
  <c r="AJ1887" i="288"/>
  <c r="AJ1886" i="288"/>
  <c r="AJ1885" i="288"/>
  <c r="AJ1884" i="288"/>
  <c r="AJ1883" i="288"/>
  <c r="AJ1882" i="288"/>
  <c r="AJ1881" i="288"/>
  <c r="AJ1880" i="288"/>
  <c r="AJ1879" i="288"/>
  <c r="AJ1878" i="288"/>
  <c r="AJ1877" i="288"/>
  <c r="AJ1876" i="288"/>
  <c r="AJ1875" i="288"/>
  <c r="AJ1874" i="288"/>
  <c r="AJ1873" i="288"/>
  <c r="AJ1872" i="288"/>
  <c r="AJ1871" i="288"/>
  <c r="AJ1870" i="288"/>
  <c r="AJ1869" i="288"/>
  <c r="AJ1868" i="288"/>
  <c r="AJ1867" i="288"/>
  <c r="AJ1866" i="288"/>
  <c r="AJ1865" i="288"/>
  <c r="AJ1864" i="288"/>
  <c r="AJ1863" i="288"/>
  <c r="AJ1862" i="288"/>
  <c r="AJ1861" i="288"/>
  <c r="AJ1860" i="288"/>
  <c r="AJ1859" i="288"/>
  <c r="AJ1858" i="288"/>
  <c r="AJ1857" i="288"/>
  <c r="AJ1856" i="288"/>
  <c r="AJ1855" i="288"/>
  <c r="AJ1854" i="288"/>
  <c r="AJ1853" i="288"/>
  <c r="AJ1852" i="288"/>
  <c r="AJ1851" i="288"/>
  <c r="AJ1850" i="288"/>
  <c r="AJ1849" i="288"/>
  <c r="AJ1848" i="288"/>
  <c r="AJ1847" i="288"/>
  <c r="AJ1846" i="288"/>
  <c r="AJ1845" i="288"/>
  <c r="AJ1844" i="288"/>
  <c r="AJ1843" i="288"/>
  <c r="AJ1842" i="288"/>
  <c r="AJ1841" i="288"/>
  <c r="AJ1840" i="288"/>
  <c r="AJ1839" i="288"/>
  <c r="AJ1838" i="288"/>
  <c r="AJ1837" i="288"/>
  <c r="AJ1836" i="288"/>
  <c r="AJ1835" i="288"/>
  <c r="AJ1834" i="288"/>
  <c r="AJ1833" i="288"/>
  <c r="AJ1832" i="288"/>
  <c r="AJ1831" i="288"/>
  <c r="AJ1830" i="288"/>
  <c r="AJ1829" i="288"/>
  <c r="AJ1828" i="288"/>
  <c r="AJ1827" i="288"/>
  <c r="AJ1826" i="288"/>
  <c r="AJ1825" i="288"/>
  <c r="AJ1824" i="288"/>
  <c r="AJ1823" i="288"/>
  <c r="AJ1822" i="288"/>
  <c r="AJ1821" i="288"/>
  <c r="AJ1820" i="288"/>
  <c r="AJ1819" i="288"/>
  <c r="AJ1818" i="288"/>
  <c r="AJ1817" i="288"/>
  <c r="AJ1816" i="288"/>
  <c r="AJ1815" i="288"/>
  <c r="AJ1814" i="288"/>
  <c r="AJ1813" i="288"/>
  <c r="AJ1812" i="288"/>
  <c r="AJ1811" i="288"/>
  <c r="AJ1810" i="288"/>
  <c r="AJ1809" i="288"/>
  <c r="AJ1808" i="288"/>
  <c r="AJ1807" i="288"/>
  <c r="AJ1806" i="288"/>
  <c r="AJ1805" i="288"/>
  <c r="AJ1804" i="288"/>
  <c r="AJ1803" i="288"/>
  <c r="AJ1802" i="288"/>
  <c r="AJ1801" i="288"/>
  <c r="AJ1800" i="288"/>
  <c r="AJ1799" i="288"/>
  <c r="AJ1798" i="288"/>
  <c r="AJ1797" i="288"/>
  <c r="AJ1796" i="288"/>
  <c r="AJ1795" i="288"/>
  <c r="AJ1794" i="288"/>
  <c r="AJ1793" i="288"/>
  <c r="AJ1792" i="288"/>
  <c r="AJ1791" i="288"/>
  <c r="AJ1790" i="288"/>
  <c r="AJ1789" i="288"/>
  <c r="AJ1788" i="288"/>
  <c r="AJ1787" i="288"/>
  <c r="AJ1786" i="288"/>
  <c r="AJ1785" i="288"/>
  <c r="AJ1784" i="288"/>
  <c r="AJ1783" i="288"/>
  <c r="AJ1782" i="288"/>
  <c r="AJ1781" i="288"/>
  <c r="AJ1780" i="288"/>
  <c r="AJ1779" i="288"/>
  <c r="AJ1778" i="288"/>
  <c r="AJ1777" i="288"/>
  <c r="AJ1776" i="288"/>
  <c r="AJ1775" i="288"/>
  <c r="AJ1774" i="288"/>
  <c r="AJ1773" i="288"/>
  <c r="AJ1772" i="288"/>
  <c r="AJ1771" i="288"/>
  <c r="AJ1770" i="288"/>
  <c r="AJ1769" i="288"/>
  <c r="AJ1768" i="288"/>
  <c r="AJ1767" i="288"/>
  <c r="AJ1766" i="288"/>
  <c r="AJ1765" i="288"/>
  <c r="AJ1764" i="288"/>
  <c r="AJ1763" i="288"/>
  <c r="AJ1762" i="288"/>
  <c r="AJ1761" i="288"/>
  <c r="AJ1760" i="288"/>
  <c r="AJ1759" i="288"/>
  <c r="AJ1758" i="288"/>
  <c r="AJ1757" i="288"/>
  <c r="AJ1756" i="288"/>
  <c r="AJ1755" i="288"/>
  <c r="AJ1754" i="288"/>
  <c r="AJ1753" i="288"/>
  <c r="AJ1752" i="288"/>
  <c r="AJ1751" i="288"/>
  <c r="AJ1750" i="288"/>
  <c r="AJ1749" i="288"/>
  <c r="AJ1748" i="288"/>
  <c r="AJ1747" i="288"/>
  <c r="AJ1746" i="288"/>
  <c r="AJ1745" i="288"/>
  <c r="AJ1744" i="288"/>
  <c r="AJ1743" i="288"/>
  <c r="AJ1742" i="288"/>
  <c r="AJ1741" i="288"/>
  <c r="AJ1740" i="288"/>
  <c r="AJ1739" i="288"/>
  <c r="AJ1738" i="288"/>
  <c r="AJ1737" i="288"/>
  <c r="AJ1736" i="288"/>
  <c r="AJ1735" i="288"/>
  <c r="AJ1734" i="288"/>
  <c r="AJ1733" i="288"/>
  <c r="AJ1732" i="288"/>
  <c r="AJ1731" i="288"/>
  <c r="AJ1730" i="288"/>
  <c r="AJ1729" i="288"/>
  <c r="AJ1728" i="288"/>
  <c r="AJ1727" i="288"/>
  <c r="AJ1726" i="288"/>
  <c r="AJ1725" i="288"/>
  <c r="AJ1724" i="288"/>
  <c r="AJ1723" i="288"/>
  <c r="AJ1722" i="288"/>
  <c r="AJ1721" i="288"/>
  <c r="AJ1720" i="288"/>
  <c r="AJ1719" i="288"/>
  <c r="AJ1718" i="288"/>
  <c r="AJ1717" i="288"/>
  <c r="AJ1716" i="288"/>
  <c r="AJ1715" i="288"/>
  <c r="AJ1714" i="288"/>
  <c r="AJ1713" i="288"/>
  <c r="AJ1712" i="288"/>
  <c r="AJ1711" i="288"/>
  <c r="AJ1710" i="288"/>
  <c r="AJ1709" i="288"/>
  <c r="AJ1708" i="288"/>
  <c r="AJ1707" i="288"/>
  <c r="AJ1706" i="288"/>
  <c r="AJ1705" i="288"/>
  <c r="AJ1704" i="288"/>
  <c r="AJ1703" i="288"/>
  <c r="AJ1702" i="288"/>
  <c r="AJ1701" i="288"/>
  <c r="AJ1700" i="288"/>
  <c r="AJ1699" i="288"/>
  <c r="AJ1698" i="288"/>
  <c r="AJ1697" i="288"/>
  <c r="AJ1696" i="288"/>
  <c r="AJ1695" i="288"/>
  <c r="AJ1694" i="288"/>
  <c r="AJ1693" i="288"/>
  <c r="AJ1692" i="288"/>
  <c r="AJ1691" i="288"/>
  <c r="AJ1690" i="288"/>
  <c r="AJ1689" i="288"/>
  <c r="AJ1688" i="288"/>
  <c r="AJ1687" i="288"/>
  <c r="AJ1686" i="288"/>
  <c r="AJ1685" i="288"/>
  <c r="AJ1684" i="288"/>
  <c r="AJ1683" i="288"/>
  <c r="AJ1682" i="288"/>
  <c r="AJ1681" i="288"/>
  <c r="AJ1680" i="288"/>
  <c r="AJ1679" i="288"/>
  <c r="AJ1678" i="288"/>
  <c r="AJ1677" i="288"/>
  <c r="AJ1676" i="288"/>
  <c r="AJ1675" i="288"/>
  <c r="AJ1674" i="288"/>
  <c r="AJ1673" i="288"/>
  <c r="AJ1672" i="288"/>
  <c r="AJ1671" i="288"/>
  <c r="AJ1670" i="288"/>
  <c r="AJ1669" i="288"/>
  <c r="AJ1668" i="288"/>
  <c r="AJ1667" i="288"/>
  <c r="AJ1666" i="288"/>
  <c r="AJ1665" i="288"/>
  <c r="AJ1664" i="288"/>
  <c r="AJ1663" i="288"/>
  <c r="AJ1662" i="288"/>
  <c r="AJ1661" i="288"/>
  <c r="AJ1660" i="288"/>
  <c r="AJ1659" i="288"/>
  <c r="AJ1658" i="288"/>
  <c r="AJ1657" i="288"/>
  <c r="AJ1656" i="288"/>
  <c r="AJ1655" i="288"/>
  <c r="AJ1654" i="288"/>
  <c r="AJ1653" i="288"/>
  <c r="AJ1652" i="288"/>
  <c r="AJ1651" i="288"/>
  <c r="AJ1650" i="288"/>
  <c r="AJ1649" i="288"/>
  <c r="AJ1648" i="288"/>
  <c r="AJ1647" i="288"/>
  <c r="AJ1646" i="288"/>
  <c r="AJ1645" i="288"/>
  <c r="AJ1644" i="288"/>
  <c r="AJ1643" i="288"/>
  <c r="AJ1642" i="288"/>
  <c r="AJ1641" i="288"/>
  <c r="AJ1640" i="288"/>
  <c r="AJ1639" i="288"/>
  <c r="AJ1638" i="288"/>
  <c r="AJ1637" i="288"/>
  <c r="AJ1636" i="288"/>
  <c r="AJ1635" i="288"/>
  <c r="AJ1634" i="288"/>
  <c r="AJ1633" i="288"/>
  <c r="AJ1632" i="288"/>
  <c r="AJ1631" i="288"/>
  <c r="AJ1630" i="288"/>
  <c r="AJ1629" i="288"/>
  <c r="AJ1628" i="288"/>
  <c r="AJ1627" i="288"/>
  <c r="AJ1626" i="288"/>
  <c r="AJ1625" i="288"/>
  <c r="AJ1624" i="288"/>
  <c r="AJ1623" i="288"/>
  <c r="AJ1622" i="288"/>
  <c r="AJ1621" i="288"/>
  <c r="AJ1620" i="288"/>
  <c r="AJ1619" i="288"/>
  <c r="AJ1618" i="288"/>
  <c r="AJ1617" i="288"/>
  <c r="AJ1616" i="288"/>
  <c r="AJ1615" i="288"/>
  <c r="AJ1614" i="288"/>
  <c r="AJ1613" i="288"/>
  <c r="AJ1612" i="288"/>
  <c r="AJ1611" i="288"/>
  <c r="AJ1610" i="288"/>
  <c r="AJ1609" i="288"/>
  <c r="AJ1608" i="288"/>
  <c r="AJ1607" i="288"/>
  <c r="AJ1606" i="288"/>
  <c r="AJ1605" i="288"/>
  <c r="AJ1604" i="288"/>
  <c r="AJ1603" i="288"/>
  <c r="AJ1602" i="288"/>
  <c r="AJ1601" i="288"/>
  <c r="AJ1600" i="288"/>
  <c r="AJ1599" i="288"/>
  <c r="AJ1598" i="288"/>
  <c r="AJ1597" i="288"/>
  <c r="AJ1596" i="288"/>
  <c r="AJ1595" i="288"/>
  <c r="AJ1594" i="288"/>
  <c r="AJ1593" i="288"/>
  <c r="AJ1592" i="288"/>
  <c r="AJ1591" i="288"/>
  <c r="AJ1590" i="288"/>
  <c r="AJ1589" i="288"/>
  <c r="AJ1588" i="288"/>
  <c r="AJ1587" i="288"/>
  <c r="AJ1586" i="288"/>
  <c r="AJ1585" i="288"/>
  <c r="AJ1584" i="288"/>
  <c r="AJ1583" i="288"/>
  <c r="AJ1582" i="288"/>
  <c r="AJ1581" i="288"/>
  <c r="AJ1580" i="288"/>
  <c r="AJ1579" i="288"/>
  <c r="AJ1578" i="288"/>
  <c r="AJ1577" i="288"/>
  <c r="AJ1576" i="288"/>
  <c r="AJ1575" i="288"/>
  <c r="AJ1574" i="288"/>
  <c r="AJ1573" i="288"/>
  <c r="AJ1572" i="288"/>
  <c r="AJ1571" i="288"/>
  <c r="AJ1570" i="288"/>
  <c r="AJ1569" i="288"/>
  <c r="AJ1568" i="288"/>
  <c r="AJ1567" i="288"/>
  <c r="AJ1566" i="288"/>
  <c r="AJ1565" i="288"/>
  <c r="AJ1564" i="288"/>
  <c r="AJ1563" i="288"/>
  <c r="AJ1562" i="288"/>
  <c r="AJ1561" i="288"/>
  <c r="AJ1560" i="288"/>
  <c r="AJ1559" i="288"/>
  <c r="AJ1558" i="288"/>
  <c r="AJ1557" i="288"/>
  <c r="AJ1556" i="288"/>
  <c r="AJ1555" i="288"/>
  <c r="AJ1554" i="288"/>
  <c r="AJ1553" i="288"/>
  <c r="AJ1552" i="288"/>
  <c r="AJ1551" i="288"/>
  <c r="AJ1550" i="288"/>
  <c r="AJ1549" i="288"/>
  <c r="AJ1548" i="288"/>
  <c r="AJ1547" i="288"/>
  <c r="AJ1546" i="288"/>
  <c r="AJ1545" i="288"/>
  <c r="AJ1544" i="288"/>
  <c r="AJ1543" i="288"/>
  <c r="AJ1542" i="288"/>
  <c r="AJ1541" i="288"/>
  <c r="AJ1540" i="288"/>
  <c r="AJ1539" i="288"/>
  <c r="AJ1538" i="288"/>
  <c r="AJ1537" i="288"/>
  <c r="AJ1536" i="288"/>
  <c r="AJ1535" i="288"/>
  <c r="AJ1534" i="288"/>
  <c r="AJ1533" i="288"/>
  <c r="AJ1532" i="288"/>
  <c r="AJ1531" i="288"/>
  <c r="AJ1530" i="288"/>
  <c r="AJ1529" i="288"/>
  <c r="AJ1528" i="288"/>
  <c r="AJ1527" i="288"/>
  <c r="AJ1526" i="288"/>
  <c r="AJ1525" i="288"/>
  <c r="AJ1524" i="288"/>
  <c r="AJ1523" i="288"/>
  <c r="AJ1522" i="288"/>
  <c r="AJ1521" i="288"/>
  <c r="AJ1520" i="288"/>
  <c r="AJ1519" i="288"/>
  <c r="AJ1518" i="288"/>
  <c r="AJ1517" i="288"/>
  <c r="AJ1516" i="288"/>
  <c r="AJ1515" i="288"/>
  <c r="AJ1514" i="288"/>
  <c r="AJ1513" i="288"/>
  <c r="AJ1512" i="288"/>
  <c r="AJ1511" i="288"/>
  <c r="AJ1510" i="288"/>
  <c r="AJ1509" i="288"/>
  <c r="AJ1508" i="288"/>
  <c r="AJ1507" i="288"/>
  <c r="AJ1506" i="288"/>
  <c r="AJ1505" i="288"/>
  <c r="AJ1504" i="288"/>
  <c r="AJ1503" i="288"/>
  <c r="AJ1502" i="288"/>
  <c r="AJ1501" i="288"/>
  <c r="AJ1500" i="288"/>
  <c r="AJ1499" i="288"/>
  <c r="AJ1498" i="288"/>
  <c r="AJ1497" i="288"/>
  <c r="AJ1496" i="288"/>
  <c r="AJ1495" i="288"/>
  <c r="AJ1494" i="288"/>
  <c r="AJ1493" i="288"/>
  <c r="AJ1492" i="288"/>
  <c r="AJ1491" i="288"/>
  <c r="AJ1490" i="288"/>
  <c r="AJ1489" i="288"/>
  <c r="AJ1488" i="288"/>
  <c r="AJ1487" i="288"/>
  <c r="AJ1486" i="288"/>
  <c r="AJ1485" i="288"/>
  <c r="AJ1484" i="288"/>
  <c r="AJ1483" i="288"/>
  <c r="AJ1482" i="288"/>
  <c r="AJ1481" i="288"/>
  <c r="AJ1480" i="288"/>
  <c r="AJ1479" i="288"/>
  <c r="AJ1478" i="288"/>
  <c r="AJ1477" i="288"/>
  <c r="AJ1476" i="288"/>
  <c r="AJ1475" i="288"/>
  <c r="AJ1474" i="288"/>
  <c r="AJ1473" i="288"/>
  <c r="AJ1472" i="288"/>
  <c r="AJ1471" i="288"/>
  <c r="AJ1470" i="288"/>
  <c r="AJ1469" i="288"/>
  <c r="AJ1468" i="288"/>
  <c r="AJ1467" i="288"/>
  <c r="AJ1466" i="288"/>
  <c r="AJ1465" i="288"/>
  <c r="AJ1464" i="288"/>
  <c r="AJ1463" i="288"/>
  <c r="AJ1462" i="288"/>
  <c r="AJ1461" i="288"/>
  <c r="AJ1460" i="288"/>
  <c r="AJ1459" i="288"/>
  <c r="AJ1458" i="288"/>
  <c r="AJ1457" i="288"/>
  <c r="AJ1456" i="288"/>
  <c r="AJ1455" i="288"/>
  <c r="AJ1454" i="288"/>
  <c r="AJ1453" i="288"/>
  <c r="AJ1452" i="288"/>
  <c r="AJ1451" i="288"/>
  <c r="AJ1450" i="288"/>
  <c r="AJ1449" i="288"/>
  <c r="AJ1448" i="288"/>
  <c r="AJ1447" i="288"/>
  <c r="AJ1446" i="288"/>
  <c r="AJ1445" i="288"/>
  <c r="AJ1444" i="288"/>
  <c r="AJ1443" i="288"/>
  <c r="AJ1442" i="288"/>
  <c r="AJ1441" i="288"/>
  <c r="AJ1440" i="288"/>
  <c r="AJ1439" i="288"/>
  <c r="AJ1438" i="288"/>
  <c r="AJ1437" i="288"/>
  <c r="AJ1436" i="288"/>
  <c r="AJ1435" i="288"/>
  <c r="AJ1434" i="288"/>
  <c r="AJ1433" i="288"/>
  <c r="AJ1432" i="288"/>
  <c r="AJ1431" i="288"/>
  <c r="AJ1430" i="288"/>
  <c r="AJ1429" i="288"/>
  <c r="AJ1428" i="288"/>
  <c r="AJ1427" i="288"/>
  <c r="AJ1426" i="288"/>
  <c r="AJ1425" i="288"/>
  <c r="AJ1424" i="288"/>
  <c r="AJ1423" i="288"/>
  <c r="AJ1422" i="288"/>
  <c r="AJ1421" i="288"/>
  <c r="AJ1420" i="288"/>
  <c r="AJ1419" i="288"/>
  <c r="AJ1418" i="288"/>
  <c r="AJ1417" i="288"/>
  <c r="AJ1416" i="288"/>
  <c r="AJ1415" i="288"/>
  <c r="AJ1414" i="288"/>
  <c r="AJ1413" i="288"/>
  <c r="AJ1412" i="288"/>
  <c r="AJ1411" i="288"/>
  <c r="AJ1410" i="288"/>
  <c r="AJ1409" i="288"/>
  <c r="AJ1408" i="288"/>
  <c r="AJ1407" i="288"/>
  <c r="AJ1406" i="288"/>
  <c r="AJ1405" i="288"/>
  <c r="AJ1404" i="288"/>
  <c r="AJ1403" i="288"/>
  <c r="AJ1402" i="288"/>
  <c r="AJ1401" i="288"/>
  <c r="AJ1400" i="288"/>
  <c r="AJ1399" i="288"/>
  <c r="AJ1398" i="288"/>
  <c r="AJ1397" i="288"/>
  <c r="AJ1396" i="288"/>
  <c r="AJ1395" i="288"/>
  <c r="AJ1394" i="288"/>
  <c r="AJ1393" i="288"/>
  <c r="AJ1392" i="288"/>
  <c r="AJ1391" i="288"/>
  <c r="AJ1390" i="288"/>
  <c r="AJ1389" i="288"/>
  <c r="AJ1388" i="288"/>
  <c r="AJ1387" i="288"/>
  <c r="AJ1386" i="288"/>
  <c r="AJ1385" i="288"/>
  <c r="AJ1384" i="288"/>
  <c r="AJ1383" i="288"/>
  <c r="AJ1382" i="288"/>
  <c r="AJ1381" i="288"/>
  <c r="AJ1380" i="288"/>
  <c r="AJ1379" i="288"/>
  <c r="AJ1378" i="288"/>
  <c r="AJ1377" i="288"/>
  <c r="AJ1376" i="288"/>
  <c r="AJ1375" i="288"/>
  <c r="AJ1374" i="288"/>
  <c r="AJ1373" i="288"/>
  <c r="AJ1372" i="288"/>
  <c r="AJ1371" i="288"/>
  <c r="AJ1370" i="288"/>
  <c r="AJ1369" i="288"/>
  <c r="AJ1368" i="288"/>
  <c r="AJ1367" i="288"/>
  <c r="AJ1366" i="288"/>
  <c r="AJ1365" i="288"/>
  <c r="AJ1364" i="288"/>
  <c r="AJ1363" i="288"/>
  <c r="AJ1362" i="288"/>
  <c r="AJ1361" i="288"/>
  <c r="AJ1360" i="288"/>
  <c r="AJ1359" i="288"/>
  <c r="AJ1358" i="288"/>
  <c r="AJ1357" i="288"/>
  <c r="AJ1356" i="288"/>
  <c r="AJ1355" i="288"/>
  <c r="AJ1354" i="288"/>
  <c r="AJ1353" i="288"/>
  <c r="AJ1352" i="288"/>
  <c r="AJ1351" i="288"/>
  <c r="AJ1350" i="288"/>
  <c r="AJ1349" i="288"/>
  <c r="AJ1348" i="288"/>
  <c r="AJ1347" i="288"/>
  <c r="AJ1346" i="288"/>
  <c r="AJ1345" i="288"/>
  <c r="AJ1344" i="288"/>
  <c r="AJ1343" i="288"/>
  <c r="AJ1342" i="288"/>
  <c r="AJ1341" i="288"/>
  <c r="AJ1340" i="288"/>
  <c r="AJ1339" i="288"/>
  <c r="AJ1338" i="288"/>
  <c r="AJ1337" i="288"/>
  <c r="AJ1336" i="288"/>
  <c r="AJ1335" i="288"/>
  <c r="AJ1334" i="288"/>
  <c r="AJ1333" i="288"/>
  <c r="AJ1332" i="288"/>
  <c r="AJ1331" i="288"/>
  <c r="AJ1330" i="288"/>
  <c r="AJ1329" i="288"/>
  <c r="AJ1328" i="288"/>
  <c r="AJ1327" i="288"/>
  <c r="AJ1326" i="288"/>
  <c r="AJ1325" i="288"/>
  <c r="AJ1324" i="288"/>
  <c r="AJ1323" i="288"/>
  <c r="AJ1322" i="288"/>
  <c r="AJ1321" i="288"/>
  <c r="AJ1320" i="288"/>
  <c r="AJ1319" i="288"/>
  <c r="AJ1318" i="288"/>
  <c r="AJ1317" i="288"/>
  <c r="AJ1316" i="288"/>
  <c r="AJ1315" i="288"/>
  <c r="AJ1314" i="288"/>
  <c r="AJ1313" i="288"/>
  <c r="AJ1312" i="288"/>
  <c r="AJ1311" i="288"/>
  <c r="AJ1310" i="288"/>
  <c r="AJ1309" i="288"/>
  <c r="AJ1308" i="288"/>
  <c r="AJ1307" i="288"/>
  <c r="AJ1306" i="288"/>
  <c r="AJ1305" i="288"/>
  <c r="AJ1304" i="288"/>
  <c r="AJ1303" i="288"/>
  <c r="AJ1302" i="288"/>
  <c r="AJ1301" i="288"/>
  <c r="AJ1300" i="288"/>
  <c r="AJ1299" i="288"/>
  <c r="AJ1298" i="288"/>
  <c r="AJ1297" i="288"/>
  <c r="AJ1296" i="288"/>
  <c r="AJ1295" i="288"/>
  <c r="AJ1294" i="288"/>
  <c r="AJ1293" i="288"/>
  <c r="AJ1292" i="288"/>
  <c r="AJ1291" i="288"/>
  <c r="AJ1290" i="288"/>
  <c r="AJ1289" i="288"/>
  <c r="AJ1288" i="288"/>
  <c r="AJ1287" i="288"/>
  <c r="AJ1286" i="288"/>
  <c r="AJ1285" i="288"/>
  <c r="AJ1284" i="288"/>
  <c r="AJ1283" i="288"/>
  <c r="AJ1282" i="288"/>
  <c r="AJ1281" i="288"/>
  <c r="AJ1280" i="288"/>
  <c r="AJ1279" i="288"/>
  <c r="AJ1278" i="288"/>
  <c r="AJ1277" i="288"/>
  <c r="AJ1276" i="288"/>
  <c r="AJ1275" i="288"/>
  <c r="AJ1274" i="288"/>
  <c r="AJ1273" i="288"/>
  <c r="AJ1272" i="288"/>
  <c r="AJ1271" i="288"/>
  <c r="AJ1270" i="288"/>
  <c r="AJ1269" i="288"/>
  <c r="AJ1268" i="288"/>
  <c r="AJ1267" i="288"/>
  <c r="AJ1266" i="288"/>
  <c r="AJ1265" i="288"/>
  <c r="AJ1264" i="288"/>
  <c r="AJ1263" i="288"/>
  <c r="AJ1262" i="288"/>
  <c r="AJ1261" i="288"/>
  <c r="AJ1260" i="288"/>
  <c r="AJ1259" i="288"/>
  <c r="AJ1258" i="288"/>
  <c r="AJ1257" i="288"/>
  <c r="AJ1256" i="288"/>
  <c r="AJ1255" i="288"/>
  <c r="AJ1254" i="288"/>
  <c r="AJ1253" i="288"/>
  <c r="AJ1252" i="288"/>
  <c r="AJ1251" i="288"/>
  <c r="AJ1250" i="288"/>
  <c r="AJ1249" i="288"/>
  <c r="AJ1248" i="288"/>
  <c r="AJ1247" i="288"/>
  <c r="AJ1246" i="288"/>
  <c r="AJ1245" i="288"/>
  <c r="AJ1244" i="288"/>
  <c r="AJ1243" i="288"/>
  <c r="AJ1242" i="288"/>
  <c r="AJ1241" i="288"/>
  <c r="AJ1240" i="288"/>
  <c r="AJ1239" i="288"/>
  <c r="AJ1238" i="288"/>
  <c r="AJ1237" i="288"/>
  <c r="AJ1236" i="288"/>
  <c r="AJ1235" i="288"/>
  <c r="AJ1234" i="288"/>
  <c r="AJ1233" i="288"/>
  <c r="AJ1232" i="288"/>
  <c r="AJ1231" i="288"/>
  <c r="AJ1230" i="288"/>
  <c r="AJ1229" i="288"/>
  <c r="AJ1228" i="288"/>
  <c r="AJ1227" i="288"/>
  <c r="AJ1226" i="288"/>
  <c r="AJ1225" i="288"/>
  <c r="AJ1224" i="288"/>
  <c r="AJ1223" i="288"/>
  <c r="AJ1222" i="288"/>
  <c r="AJ1221" i="288"/>
  <c r="AJ1220" i="288"/>
  <c r="AJ1219" i="288"/>
  <c r="AJ1218" i="288"/>
  <c r="AJ1217" i="288"/>
  <c r="AJ1216" i="288"/>
  <c r="AJ1215" i="288"/>
  <c r="AJ1214" i="288"/>
  <c r="AJ1213" i="288"/>
  <c r="AJ1212" i="288"/>
  <c r="AJ1211" i="288"/>
  <c r="AJ1210" i="288"/>
  <c r="AJ1209" i="288"/>
  <c r="AJ1208" i="288"/>
  <c r="AJ1207" i="288"/>
  <c r="AJ1206" i="288"/>
  <c r="AJ1205" i="288"/>
  <c r="AJ1204" i="288"/>
  <c r="AJ1203" i="288"/>
  <c r="AJ1202" i="288"/>
  <c r="AJ1201" i="288"/>
  <c r="AJ1200" i="288"/>
  <c r="AJ1199" i="288"/>
  <c r="AJ1198" i="288"/>
  <c r="AJ1197" i="288"/>
  <c r="AJ1196" i="288"/>
  <c r="AJ1195" i="288"/>
  <c r="AJ1194" i="288"/>
  <c r="AJ1193" i="288"/>
  <c r="AJ1192" i="288"/>
  <c r="AJ1191" i="288"/>
  <c r="AJ1190" i="288"/>
  <c r="AJ1189" i="288"/>
  <c r="AJ1188" i="288"/>
  <c r="AJ1187" i="288"/>
  <c r="AJ1186" i="288"/>
  <c r="AJ1185" i="288"/>
  <c r="AJ1184" i="288"/>
  <c r="AJ1183" i="288"/>
  <c r="AJ1182" i="288"/>
  <c r="AJ1181" i="288"/>
  <c r="AJ1180" i="288"/>
  <c r="AJ1179" i="288"/>
  <c r="AJ1178" i="288"/>
  <c r="AJ1177" i="288"/>
  <c r="AJ1176" i="288"/>
  <c r="AJ1175" i="288"/>
  <c r="AJ1174" i="288"/>
  <c r="AJ1173" i="288"/>
  <c r="AJ1172" i="288"/>
  <c r="AJ1171" i="288"/>
  <c r="AJ1170" i="288"/>
  <c r="AJ1169" i="288"/>
  <c r="AJ1168" i="288"/>
  <c r="AJ1167" i="288"/>
  <c r="AJ1166" i="288"/>
  <c r="AJ1165" i="288"/>
  <c r="AJ1164" i="288"/>
  <c r="AJ1163" i="288"/>
  <c r="AJ1162" i="288"/>
  <c r="AJ1161" i="288"/>
  <c r="AJ1160" i="288"/>
  <c r="AJ1159" i="288"/>
  <c r="AJ1158" i="288"/>
  <c r="AJ1157" i="288"/>
  <c r="AJ1156" i="288"/>
  <c r="AJ1155" i="288"/>
  <c r="AJ1154" i="288"/>
  <c r="AJ1153" i="288"/>
  <c r="AJ1152" i="288"/>
  <c r="AJ1151" i="288"/>
  <c r="AJ1150" i="288"/>
  <c r="AJ1149" i="288"/>
  <c r="AJ1148" i="288"/>
  <c r="AJ1147" i="288"/>
  <c r="AJ1146" i="288"/>
  <c r="AJ1145" i="288"/>
  <c r="AJ1144" i="288"/>
  <c r="AJ1143" i="288"/>
  <c r="AJ1142" i="288"/>
  <c r="AJ1141" i="288"/>
  <c r="AJ1140" i="288"/>
  <c r="AJ1139" i="288"/>
  <c r="AJ1138" i="288"/>
  <c r="AJ1137" i="288"/>
  <c r="AJ1136" i="288"/>
  <c r="AJ1135" i="288"/>
  <c r="AJ1134" i="288"/>
  <c r="AJ1133" i="288"/>
  <c r="AJ1132" i="288"/>
  <c r="AJ1131" i="288"/>
  <c r="AJ1130" i="288"/>
  <c r="AJ1129" i="288"/>
  <c r="AJ1128" i="288"/>
  <c r="AJ1127" i="288"/>
  <c r="AJ1126" i="288"/>
  <c r="AJ1125" i="288"/>
  <c r="AJ1124" i="288"/>
  <c r="AJ1123" i="288"/>
  <c r="AJ1122" i="288"/>
  <c r="AJ1121" i="288"/>
  <c r="AJ1120" i="288"/>
  <c r="AJ1119" i="288"/>
  <c r="AJ1118" i="288"/>
  <c r="AJ1117" i="288"/>
  <c r="AJ1116" i="288"/>
  <c r="AJ1115" i="288"/>
  <c r="AJ1114" i="288"/>
  <c r="AJ1113" i="288"/>
  <c r="AJ1112" i="288"/>
  <c r="AJ1111" i="288"/>
  <c r="AJ1110" i="288"/>
  <c r="AJ1109" i="288"/>
  <c r="AJ1108" i="288"/>
  <c r="AJ1107" i="288"/>
  <c r="AJ1106" i="288"/>
  <c r="AJ1105" i="288"/>
  <c r="AJ1104" i="288"/>
  <c r="AJ1103" i="288"/>
  <c r="AJ1102" i="288"/>
  <c r="AJ1101" i="288"/>
  <c r="AJ1100" i="288"/>
  <c r="AJ1099" i="288"/>
  <c r="AJ1098" i="288"/>
  <c r="AJ1097" i="288"/>
  <c r="AJ1096" i="288"/>
  <c r="AJ1095" i="288"/>
  <c r="AJ1094" i="288"/>
  <c r="AJ1093" i="288"/>
  <c r="AJ1092" i="288"/>
  <c r="AJ1091" i="288"/>
  <c r="AJ1090" i="288"/>
  <c r="AJ1089" i="288"/>
  <c r="AJ1088" i="288"/>
  <c r="AJ1087" i="288"/>
  <c r="AJ1086" i="288"/>
  <c r="AJ1085" i="288"/>
  <c r="AJ1084" i="288"/>
  <c r="AJ1083" i="288"/>
  <c r="AJ1082" i="288"/>
  <c r="AJ1081" i="288"/>
  <c r="AJ1080" i="288"/>
  <c r="AJ1079" i="288"/>
  <c r="AJ1078" i="288"/>
  <c r="AJ1077" i="288"/>
  <c r="AJ1076" i="288"/>
  <c r="AJ1075" i="288"/>
  <c r="AJ1074" i="288"/>
  <c r="AJ1073" i="288"/>
  <c r="AJ1072" i="288"/>
  <c r="AJ1071" i="288"/>
  <c r="AJ1070" i="288"/>
  <c r="AJ1069" i="288"/>
  <c r="AJ1068" i="288"/>
  <c r="AJ1067" i="288"/>
  <c r="AJ1066" i="288"/>
  <c r="AJ1065" i="288"/>
  <c r="AJ1064" i="288"/>
  <c r="AJ1063" i="288"/>
  <c r="AJ1062" i="288"/>
  <c r="AJ1061" i="288"/>
  <c r="AJ1060" i="288"/>
  <c r="AJ1059" i="288"/>
  <c r="AJ1058" i="288"/>
  <c r="AJ1057" i="288"/>
  <c r="AJ1056" i="288"/>
  <c r="AJ1055" i="288"/>
  <c r="AJ1054" i="288"/>
  <c r="AJ1053" i="288"/>
  <c r="AJ1052" i="288"/>
  <c r="AJ1051" i="288"/>
  <c r="AJ1050" i="288"/>
  <c r="AJ1049" i="288"/>
  <c r="AJ1048" i="288"/>
  <c r="AJ1047" i="288"/>
  <c r="AJ1046" i="288"/>
  <c r="AJ1045" i="288"/>
  <c r="AJ1044" i="288"/>
  <c r="AJ1043" i="288"/>
  <c r="AJ1042" i="288"/>
  <c r="AJ1041" i="288"/>
  <c r="AJ1040" i="288"/>
  <c r="AJ1039" i="288"/>
  <c r="AJ1038" i="288"/>
  <c r="AJ1037" i="288"/>
  <c r="AJ1036" i="288"/>
  <c r="AJ1035" i="288"/>
  <c r="AJ1034" i="288"/>
  <c r="AJ1033" i="288"/>
  <c r="AJ1032" i="288"/>
  <c r="AJ1031" i="288"/>
  <c r="AJ1030" i="288"/>
  <c r="AJ1029" i="288"/>
  <c r="AJ1028" i="288"/>
  <c r="AJ1027" i="288"/>
  <c r="AJ1026" i="288"/>
  <c r="AJ1025" i="288"/>
  <c r="AJ1024" i="288"/>
  <c r="AJ1023" i="288"/>
  <c r="AJ1022" i="288"/>
  <c r="AJ1021" i="288"/>
  <c r="AJ1020" i="288"/>
  <c r="AJ1019" i="288"/>
  <c r="AJ1018" i="288"/>
  <c r="AJ1017" i="288"/>
  <c r="AJ1016" i="288"/>
  <c r="AJ1015" i="288"/>
  <c r="AJ1014" i="288"/>
  <c r="AJ1013" i="288"/>
  <c r="AJ1012" i="288"/>
  <c r="AJ1011" i="288"/>
  <c r="AJ1010" i="288"/>
  <c r="AJ1009" i="288"/>
  <c r="AJ1008" i="288"/>
  <c r="AJ1007" i="288"/>
  <c r="AJ1006" i="288"/>
  <c r="AJ1005" i="288"/>
  <c r="AJ1004" i="288"/>
  <c r="AJ1003" i="288"/>
  <c r="AJ1002" i="288"/>
  <c r="AJ1001" i="288"/>
  <c r="AJ1000" i="288"/>
  <c r="AJ999" i="288"/>
  <c r="AJ998" i="288"/>
  <c r="AJ997" i="288"/>
  <c r="AJ996" i="288"/>
  <c r="AJ995" i="288"/>
  <c r="AJ994" i="288"/>
  <c r="AJ993" i="288"/>
  <c r="AJ992" i="288"/>
  <c r="AJ991" i="288"/>
  <c r="AJ990" i="288"/>
  <c r="AJ989" i="288"/>
  <c r="AJ988" i="288"/>
  <c r="AJ987" i="288"/>
  <c r="AJ986" i="288"/>
  <c r="AJ985" i="288"/>
  <c r="AJ984" i="288"/>
  <c r="AJ983" i="288"/>
  <c r="AJ982" i="288"/>
  <c r="AJ981" i="288"/>
  <c r="AJ980" i="288"/>
  <c r="AJ979" i="288"/>
  <c r="AJ978" i="288"/>
  <c r="AJ977" i="288"/>
  <c r="AJ976" i="288"/>
  <c r="AJ975" i="288"/>
  <c r="AJ974" i="288"/>
  <c r="AJ973" i="288"/>
  <c r="AJ972" i="288"/>
  <c r="AJ971" i="288"/>
  <c r="AJ970" i="288"/>
  <c r="AJ969" i="288"/>
  <c r="AJ968" i="288"/>
  <c r="AJ967" i="288"/>
  <c r="AJ966" i="288"/>
  <c r="AJ965" i="288"/>
  <c r="AJ964" i="288"/>
  <c r="AJ963" i="288"/>
  <c r="AJ962" i="288"/>
  <c r="AJ961" i="288"/>
  <c r="AJ960" i="288"/>
  <c r="AJ959" i="288"/>
  <c r="AJ958" i="288"/>
  <c r="AJ957" i="288"/>
  <c r="AJ956" i="288"/>
  <c r="AJ955" i="288"/>
  <c r="AJ954" i="288"/>
  <c r="AJ953" i="288"/>
  <c r="AJ952" i="288"/>
  <c r="AJ951" i="288"/>
  <c r="AJ950" i="288"/>
  <c r="AJ949" i="288"/>
  <c r="AJ948" i="288"/>
  <c r="AJ947" i="288"/>
  <c r="AJ946" i="288"/>
  <c r="AJ945" i="288"/>
  <c r="AJ944" i="288"/>
  <c r="AJ943" i="288"/>
  <c r="AJ942" i="288"/>
  <c r="AJ941" i="288"/>
  <c r="AJ940" i="288"/>
  <c r="AJ939" i="288"/>
  <c r="AJ938" i="288"/>
  <c r="AJ937" i="288"/>
  <c r="AJ936" i="288"/>
  <c r="AJ935" i="288"/>
  <c r="AJ934" i="288"/>
  <c r="AJ933" i="288"/>
  <c r="AJ932" i="288"/>
  <c r="AJ931" i="288"/>
  <c r="AJ930" i="288"/>
  <c r="AJ929" i="288"/>
  <c r="AJ928" i="288"/>
  <c r="AJ927" i="288"/>
  <c r="AJ926" i="288"/>
  <c r="AJ925" i="288"/>
  <c r="AJ924" i="288"/>
  <c r="AJ923" i="288"/>
  <c r="AJ922" i="288"/>
  <c r="AJ921" i="288"/>
  <c r="AJ920" i="288"/>
  <c r="AJ919" i="288"/>
  <c r="AJ918" i="288"/>
  <c r="AJ917" i="288"/>
  <c r="AJ916" i="288"/>
  <c r="AJ915" i="288"/>
  <c r="AJ914" i="288"/>
  <c r="AJ913" i="288"/>
  <c r="AJ912" i="288"/>
  <c r="AJ911" i="288"/>
  <c r="AJ910" i="288"/>
  <c r="AJ909" i="288"/>
  <c r="AJ908" i="288"/>
  <c r="AJ907" i="288"/>
  <c r="AJ906" i="288"/>
  <c r="AJ905" i="288"/>
  <c r="AJ904" i="288"/>
  <c r="AJ903" i="288"/>
  <c r="AJ902" i="288"/>
  <c r="AJ901" i="288"/>
  <c r="AJ900" i="288"/>
  <c r="AJ899" i="288"/>
  <c r="AJ898" i="288"/>
  <c r="AJ897" i="288"/>
  <c r="AJ896" i="288"/>
  <c r="AJ895" i="288"/>
  <c r="AJ894" i="288"/>
  <c r="AJ893" i="288"/>
  <c r="AJ892" i="288"/>
  <c r="AJ891" i="288"/>
  <c r="AJ890" i="288"/>
  <c r="AJ889" i="288"/>
  <c r="AJ888" i="288"/>
  <c r="AJ887" i="288"/>
  <c r="AJ886" i="288"/>
  <c r="AJ885" i="288"/>
  <c r="AJ884" i="288"/>
  <c r="AJ883" i="288"/>
  <c r="AJ882" i="288"/>
  <c r="AJ881" i="288"/>
  <c r="AJ880" i="288"/>
  <c r="AJ879" i="288"/>
  <c r="AJ878" i="288"/>
  <c r="AJ877" i="288"/>
  <c r="AJ876" i="288"/>
  <c r="AJ875" i="288"/>
  <c r="AJ874" i="288"/>
  <c r="AJ873" i="288"/>
  <c r="AJ872" i="288"/>
  <c r="AJ871" i="288"/>
  <c r="AJ870" i="288"/>
  <c r="AJ869" i="288"/>
  <c r="AJ868" i="288"/>
  <c r="AJ867" i="288"/>
  <c r="AJ866" i="288"/>
  <c r="AJ865" i="288"/>
  <c r="AJ864" i="288"/>
  <c r="AJ863" i="288"/>
  <c r="AJ862" i="288"/>
  <c r="AJ861" i="288"/>
  <c r="AJ860" i="288"/>
  <c r="AJ859" i="288"/>
  <c r="AJ858" i="288"/>
  <c r="AJ857" i="288"/>
  <c r="AJ856" i="288"/>
  <c r="AJ855" i="288"/>
  <c r="AJ854" i="288"/>
  <c r="AJ853" i="288"/>
  <c r="AJ852" i="288"/>
  <c r="AJ851" i="288"/>
  <c r="AJ850" i="288"/>
  <c r="AJ849" i="288"/>
  <c r="AJ848" i="288"/>
  <c r="AJ847" i="288"/>
  <c r="AJ846" i="288"/>
  <c r="AJ845" i="288"/>
  <c r="AJ844" i="288"/>
  <c r="AJ843" i="288"/>
  <c r="AJ842" i="288"/>
  <c r="AJ841" i="288"/>
  <c r="AJ840" i="288"/>
  <c r="AJ839" i="288"/>
  <c r="AJ838" i="288"/>
  <c r="AJ837" i="288"/>
  <c r="AJ836" i="288"/>
  <c r="AJ835" i="288"/>
  <c r="AJ834" i="288"/>
  <c r="AJ833" i="288"/>
  <c r="AJ832" i="288"/>
  <c r="AJ831" i="288"/>
  <c r="AJ830" i="288"/>
  <c r="AJ829" i="288"/>
  <c r="AJ828" i="288"/>
  <c r="AJ827" i="288"/>
  <c r="AJ826" i="288"/>
  <c r="AJ825" i="288"/>
  <c r="AJ824" i="288"/>
  <c r="AJ823" i="288"/>
  <c r="AJ822" i="288"/>
  <c r="AJ821" i="288"/>
  <c r="AJ820" i="288"/>
  <c r="AJ819" i="288"/>
  <c r="AJ818" i="288"/>
  <c r="AJ817" i="288"/>
  <c r="AJ816" i="288"/>
  <c r="AJ815" i="288"/>
  <c r="AJ814" i="288"/>
  <c r="AJ813" i="288"/>
  <c r="AJ812" i="288"/>
  <c r="AJ811" i="288"/>
  <c r="AJ810" i="288"/>
  <c r="AJ809" i="288"/>
  <c r="AJ808" i="288"/>
  <c r="AJ807" i="288"/>
  <c r="AJ806" i="288"/>
  <c r="AJ805" i="288"/>
  <c r="AJ804" i="288"/>
  <c r="AJ803" i="288"/>
  <c r="AJ802" i="288"/>
  <c r="AJ801" i="288"/>
  <c r="AJ800" i="288"/>
  <c r="AJ799" i="288"/>
  <c r="AJ798" i="288"/>
  <c r="AJ797" i="288"/>
  <c r="AJ796" i="288"/>
  <c r="AJ795" i="288"/>
  <c r="AJ794" i="288"/>
  <c r="AJ793" i="288"/>
  <c r="AJ792" i="288"/>
  <c r="AJ791" i="288"/>
  <c r="AJ790" i="288"/>
  <c r="AJ789" i="288"/>
  <c r="AJ788" i="288"/>
  <c r="AJ787" i="288"/>
  <c r="AJ786" i="288"/>
  <c r="AJ785" i="288"/>
  <c r="AJ784" i="288"/>
  <c r="AJ783" i="288"/>
  <c r="AJ782" i="288"/>
  <c r="AJ781" i="288"/>
  <c r="AJ780" i="288"/>
  <c r="AJ779" i="288"/>
  <c r="AJ778" i="288"/>
  <c r="AJ777" i="288"/>
  <c r="AJ776" i="288"/>
  <c r="AJ775" i="288"/>
  <c r="AJ774" i="288"/>
  <c r="AJ773" i="288"/>
  <c r="AJ772" i="288"/>
  <c r="AJ771" i="288"/>
  <c r="AJ770" i="288"/>
  <c r="AJ769" i="288"/>
  <c r="AJ768" i="288"/>
  <c r="AJ767" i="288"/>
  <c r="AJ766" i="288"/>
  <c r="AJ765" i="288"/>
  <c r="AJ764" i="288"/>
  <c r="AJ763" i="288"/>
  <c r="AJ762" i="288"/>
  <c r="AJ761" i="288"/>
  <c r="AJ760" i="288"/>
  <c r="AJ759" i="288"/>
  <c r="AJ758" i="288"/>
  <c r="AJ757" i="288"/>
  <c r="AJ756" i="288"/>
  <c r="AJ755" i="288"/>
  <c r="AJ754" i="288"/>
  <c r="AJ753" i="288"/>
  <c r="AJ752" i="288"/>
  <c r="AJ751" i="288"/>
  <c r="AJ750" i="288"/>
  <c r="AJ749" i="288"/>
  <c r="AJ748" i="288"/>
  <c r="AJ747" i="288"/>
  <c r="AJ746" i="288"/>
  <c r="AJ745" i="288"/>
  <c r="AJ744" i="288"/>
  <c r="AJ743" i="288"/>
  <c r="AJ742" i="288"/>
  <c r="AJ741" i="288"/>
  <c r="AJ740" i="288"/>
  <c r="AJ739" i="288"/>
  <c r="AJ738" i="288"/>
  <c r="AJ737" i="288"/>
  <c r="AJ736" i="288"/>
  <c r="AJ735" i="288"/>
  <c r="AJ734" i="288"/>
  <c r="AJ733" i="288"/>
  <c r="AJ732" i="288"/>
  <c r="AJ731" i="288"/>
  <c r="AJ730" i="288"/>
  <c r="AJ729" i="288"/>
  <c r="AJ728" i="288"/>
  <c r="AJ727" i="288"/>
  <c r="AJ726" i="288"/>
  <c r="AJ725" i="288"/>
  <c r="AJ724" i="288"/>
  <c r="AJ723" i="288"/>
  <c r="AJ722" i="288"/>
  <c r="AJ721" i="288"/>
  <c r="AJ720" i="288"/>
  <c r="AJ719" i="288"/>
  <c r="AJ718" i="288"/>
  <c r="AJ717" i="288"/>
  <c r="AJ716" i="288"/>
  <c r="AJ715" i="288"/>
  <c r="AJ714" i="288"/>
  <c r="AJ713" i="288"/>
  <c r="AJ712" i="288"/>
  <c r="AJ711" i="288"/>
  <c r="AJ710" i="288"/>
  <c r="AJ709" i="288"/>
  <c r="AJ708" i="288"/>
  <c r="AJ707" i="288"/>
  <c r="AJ706" i="288"/>
  <c r="AJ705" i="288"/>
  <c r="AJ704" i="288"/>
  <c r="AJ703" i="288"/>
  <c r="AJ702" i="288"/>
  <c r="AJ701" i="288"/>
  <c r="AJ700" i="288"/>
  <c r="AJ699" i="288"/>
  <c r="AJ698" i="288"/>
  <c r="AJ697" i="288"/>
  <c r="AJ696" i="288"/>
  <c r="AJ695" i="288"/>
  <c r="AJ694" i="288"/>
  <c r="AJ693" i="288"/>
  <c r="AJ692" i="288"/>
  <c r="AJ691" i="288"/>
  <c r="AJ690" i="288"/>
  <c r="AJ689" i="288"/>
  <c r="AJ688" i="288"/>
  <c r="AJ687" i="288"/>
  <c r="AJ686" i="288"/>
  <c r="AJ685" i="288"/>
  <c r="AJ684" i="288"/>
  <c r="AJ683" i="288"/>
  <c r="AJ682" i="288"/>
  <c r="AJ681" i="288"/>
  <c r="AJ680" i="288"/>
  <c r="AJ679" i="288"/>
  <c r="AJ678" i="288"/>
  <c r="AJ677" i="288"/>
  <c r="AJ676" i="288"/>
  <c r="AJ675" i="288"/>
  <c r="AJ674" i="288"/>
  <c r="AJ673" i="288"/>
  <c r="AJ672" i="288"/>
  <c r="AJ671" i="288"/>
  <c r="AJ670" i="288"/>
  <c r="AJ669" i="288"/>
  <c r="AJ668" i="288"/>
  <c r="AJ667" i="288"/>
  <c r="AJ666" i="288"/>
  <c r="AJ665" i="288"/>
  <c r="AJ664" i="288"/>
  <c r="AJ663" i="288"/>
  <c r="AJ662" i="288"/>
  <c r="AJ661" i="288"/>
  <c r="AJ660" i="288"/>
  <c r="AJ659" i="288"/>
  <c r="AJ658" i="288"/>
  <c r="AJ657" i="288"/>
  <c r="AJ656" i="288"/>
  <c r="AJ655" i="288"/>
  <c r="AJ654" i="288"/>
  <c r="AJ653" i="288"/>
  <c r="AJ652" i="288"/>
  <c r="AJ651" i="288"/>
  <c r="AJ650" i="288"/>
  <c r="AJ649" i="288"/>
  <c r="AJ648" i="288"/>
  <c r="AJ647" i="288"/>
  <c r="AJ646" i="288"/>
  <c r="AJ645" i="288"/>
  <c r="AJ644" i="288"/>
  <c r="AJ643" i="288"/>
  <c r="AJ642" i="288"/>
  <c r="AJ641" i="288"/>
  <c r="AJ640" i="288"/>
  <c r="AJ639" i="288"/>
  <c r="AJ638" i="288"/>
  <c r="AJ637" i="288"/>
  <c r="AJ636" i="288"/>
  <c r="AJ635" i="288"/>
  <c r="AJ634" i="288"/>
  <c r="AJ633" i="288"/>
  <c r="AJ632" i="288"/>
  <c r="AJ631" i="288"/>
  <c r="AJ630" i="288"/>
  <c r="AJ629" i="288"/>
  <c r="AJ628" i="288"/>
  <c r="AJ627" i="288"/>
  <c r="AJ626" i="288"/>
  <c r="AJ625" i="288"/>
  <c r="AJ624" i="288"/>
  <c r="AJ623" i="288"/>
  <c r="AJ622" i="288"/>
  <c r="AJ621" i="288"/>
  <c r="AJ620" i="288"/>
  <c r="AJ619" i="288"/>
  <c r="AJ618" i="288"/>
  <c r="AJ617" i="288"/>
  <c r="AJ616" i="288"/>
  <c r="AJ615" i="288"/>
  <c r="AJ614" i="288"/>
  <c r="AJ613" i="288"/>
  <c r="AJ612" i="288"/>
  <c r="AJ611" i="288"/>
  <c r="AJ610" i="288"/>
  <c r="AJ609" i="288"/>
  <c r="AJ608" i="288"/>
  <c r="AJ607" i="288"/>
  <c r="AJ606" i="288"/>
  <c r="AJ605" i="288"/>
  <c r="AJ604" i="288"/>
  <c r="AJ603" i="288"/>
  <c r="AJ602" i="288"/>
  <c r="AJ601" i="288"/>
  <c r="AJ600" i="288"/>
  <c r="AJ599" i="288"/>
  <c r="AJ598" i="288"/>
  <c r="AJ597" i="288"/>
  <c r="AJ596" i="288"/>
  <c r="AJ595" i="288"/>
  <c r="AJ594" i="288"/>
  <c r="AJ593" i="288"/>
  <c r="AJ592" i="288"/>
  <c r="AJ591" i="288"/>
  <c r="AJ590" i="288"/>
  <c r="AJ589" i="288"/>
  <c r="AJ588" i="288"/>
  <c r="AJ587" i="288"/>
  <c r="AJ586" i="288"/>
  <c r="AJ585" i="288"/>
  <c r="AJ584" i="288"/>
  <c r="AJ583" i="288"/>
  <c r="AJ582" i="288"/>
  <c r="AJ581" i="288"/>
  <c r="AJ580" i="288"/>
  <c r="AJ579" i="288"/>
  <c r="AJ578" i="288"/>
  <c r="AJ577" i="288"/>
  <c r="AJ576" i="288"/>
  <c r="AJ575" i="288"/>
  <c r="AJ574" i="288"/>
  <c r="AJ573" i="288"/>
  <c r="AJ572" i="288"/>
  <c r="AJ571" i="288"/>
  <c r="AJ570" i="288"/>
  <c r="AJ569" i="288"/>
  <c r="AJ568" i="288"/>
  <c r="AJ567" i="288"/>
  <c r="AJ566" i="288"/>
  <c r="AJ565" i="288"/>
  <c r="AJ564" i="288"/>
  <c r="AJ563" i="288"/>
  <c r="AJ562" i="288"/>
  <c r="AJ561" i="288"/>
  <c r="AJ560" i="288"/>
  <c r="AJ559" i="288"/>
  <c r="AJ558" i="288"/>
  <c r="AJ557" i="288"/>
  <c r="AJ556" i="288"/>
  <c r="AJ555" i="288"/>
  <c r="AJ554" i="288"/>
  <c r="AJ553" i="288"/>
  <c r="AJ552" i="288"/>
  <c r="AJ551" i="288"/>
  <c r="AJ550" i="288"/>
  <c r="AJ549" i="288"/>
  <c r="AJ548" i="288"/>
  <c r="AJ547" i="288"/>
  <c r="AJ546" i="288"/>
  <c r="AJ545" i="288"/>
  <c r="AJ544" i="288"/>
  <c r="AJ543" i="288"/>
  <c r="AJ542" i="288"/>
  <c r="AJ541" i="288"/>
  <c r="AJ540" i="288"/>
  <c r="AJ539" i="288"/>
  <c r="AJ538" i="288"/>
  <c r="AJ537" i="288"/>
  <c r="AJ536" i="288"/>
  <c r="AJ535" i="288"/>
  <c r="AJ534" i="288"/>
  <c r="AJ533" i="288"/>
  <c r="AJ532" i="288"/>
  <c r="AJ531" i="288"/>
  <c r="AJ530" i="288"/>
  <c r="AJ529" i="288"/>
  <c r="AJ528" i="288"/>
  <c r="AJ527" i="288"/>
  <c r="AJ526" i="288"/>
  <c r="AJ525" i="288"/>
  <c r="AJ524" i="288"/>
  <c r="AJ523" i="288"/>
  <c r="AJ522" i="288"/>
  <c r="AJ521" i="288"/>
  <c r="AJ520" i="288"/>
  <c r="AJ519" i="288"/>
  <c r="AJ518" i="288"/>
  <c r="AJ517" i="288"/>
  <c r="AJ516" i="288"/>
  <c r="AJ515" i="288"/>
  <c r="AJ514" i="288"/>
  <c r="AJ513" i="288"/>
  <c r="AJ512" i="288"/>
  <c r="AJ511" i="288"/>
  <c r="AJ510" i="288"/>
  <c r="AJ509" i="288"/>
  <c r="AJ508" i="288"/>
  <c r="AJ507" i="288"/>
  <c r="AJ506" i="288"/>
  <c r="AJ505" i="288"/>
  <c r="AJ504" i="288"/>
  <c r="AJ503" i="288"/>
  <c r="AJ502" i="288"/>
  <c r="AJ501" i="288"/>
  <c r="AJ500" i="288"/>
  <c r="AJ499" i="288"/>
  <c r="AJ498" i="288"/>
  <c r="AJ497" i="288"/>
  <c r="AJ496" i="288"/>
  <c r="AJ495" i="288"/>
  <c r="AJ494" i="288"/>
  <c r="AJ493" i="288"/>
  <c r="AJ492" i="288"/>
  <c r="AJ491" i="288"/>
  <c r="AJ490" i="288"/>
  <c r="AJ489" i="288"/>
  <c r="AJ488" i="288"/>
  <c r="AJ487" i="288"/>
  <c r="AJ486" i="288"/>
  <c r="AJ485" i="288"/>
  <c r="AJ484" i="288"/>
  <c r="AJ483" i="288"/>
  <c r="AJ482" i="288"/>
  <c r="AJ481" i="288"/>
  <c r="AJ480" i="288"/>
  <c r="AJ479" i="288"/>
  <c r="AJ478" i="288"/>
  <c r="AJ477" i="288"/>
  <c r="AJ476" i="288"/>
  <c r="AJ475" i="288"/>
  <c r="AJ474" i="288"/>
  <c r="AJ473" i="288"/>
  <c r="AJ472" i="288"/>
  <c r="AJ471" i="288"/>
  <c r="AJ470" i="288"/>
  <c r="AJ469" i="288"/>
  <c r="AJ468" i="288"/>
  <c r="AJ467" i="288"/>
  <c r="AJ466" i="288"/>
  <c r="AJ465" i="288"/>
  <c r="AJ464" i="288"/>
  <c r="AJ463" i="288"/>
  <c r="AJ462" i="288"/>
  <c r="AJ461" i="288"/>
  <c r="AJ460" i="288"/>
  <c r="AJ459" i="288"/>
  <c r="AJ458" i="288"/>
  <c r="AJ457" i="288"/>
  <c r="AJ456" i="288"/>
  <c r="AJ455" i="288"/>
  <c r="AJ454" i="288"/>
  <c r="AJ453" i="288"/>
  <c r="AJ452" i="288"/>
  <c r="AJ451" i="288"/>
  <c r="AJ450" i="288"/>
  <c r="AJ449" i="288"/>
  <c r="AJ448" i="288"/>
  <c r="AJ447" i="288"/>
  <c r="AJ446" i="288"/>
  <c r="AJ445" i="288"/>
  <c r="AJ444" i="288"/>
  <c r="AJ443" i="288"/>
  <c r="AJ442" i="288"/>
  <c r="AJ441" i="288"/>
  <c r="AJ440" i="288"/>
  <c r="AJ439" i="288"/>
  <c r="AJ438" i="288"/>
  <c r="AJ437" i="288"/>
  <c r="AJ436" i="288"/>
  <c r="AJ435" i="288"/>
  <c r="AJ434" i="288"/>
  <c r="AJ433" i="288"/>
  <c r="AJ432" i="288"/>
  <c r="AJ431" i="288"/>
  <c r="AJ430" i="288"/>
  <c r="AJ429" i="288"/>
  <c r="AJ428" i="288"/>
  <c r="AJ427" i="288"/>
  <c r="AJ426" i="288"/>
  <c r="AJ425" i="288"/>
  <c r="AJ424" i="288"/>
  <c r="AJ423" i="288"/>
  <c r="AJ422" i="288"/>
  <c r="AJ421" i="288"/>
  <c r="AJ420" i="288"/>
  <c r="AJ419" i="288"/>
  <c r="AJ418" i="288"/>
  <c r="AJ417" i="288"/>
  <c r="AJ416" i="288"/>
  <c r="AJ415" i="288"/>
  <c r="AJ414" i="288"/>
  <c r="AJ413" i="288"/>
  <c r="AJ412" i="288"/>
  <c r="AJ411" i="288"/>
  <c r="AJ410" i="288"/>
  <c r="AJ409" i="288"/>
  <c r="AJ408" i="288"/>
  <c r="AJ407" i="288"/>
  <c r="AJ406" i="288"/>
  <c r="AJ405" i="288"/>
  <c r="AJ404" i="288"/>
  <c r="AJ403" i="288"/>
  <c r="AJ402" i="288"/>
  <c r="AJ401" i="288"/>
  <c r="AJ400" i="288"/>
  <c r="AJ399" i="288"/>
  <c r="AJ398" i="288"/>
  <c r="AJ397" i="288"/>
  <c r="AJ396" i="288"/>
  <c r="AJ395" i="288"/>
  <c r="AJ394" i="288"/>
  <c r="AJ393" i="288"/>
  <c r="AJ392" i="288"/>
  <c r="AJ391" i="288"/>
  <c r="AJ390" i="288"/>
  <c r="AJ389" i="288"/>
  <c r="AJ388" i="288"/>
  <c r="AJ387" i="288"/>
  <c r="AJ386" i="288"/>
  <c r="AJ385" i="288"/>
  <c r="AJ384" i="288"/>
  <c r="AJ383" i="288"/>
  <c r="AJ382" i="288"/>
  <c r="AJ381" i="288"/>
  <c r="AJ380" i="288"/>
  <c r="AJ379" i="288"/>
  <c r="AJ378" i="288"/>
  <c r="AJ377" i="288"/>
  <c r="AJ376" i="288"/>
  <c r="AJ375" i="288"/>
  <c r="AJ374" i="288"/>
  <c r="AJ373" i="288"/>
  <c r="AJ372" i="288"/>
  <c r="AJ371" i="288"/>
  <c r="AJ370" i="288"/>
  <c r="AJ369" i="288"/>
  <c r="AJ368" i="288"/>
  <c r="AJ367" i="288"/>
  <c r="AJ366" i="288"/>
  <c r="AJ365" i="288"/>
  <c r="AJ364" i="288"/>
  <c r="AJ363" i="288"/>
  <c r="AJ362" i="288"/>
  <c r="AJ361" i="288"/>
  <c r="AJ360" i="288"/>
  <c r="AJ359" i="288"/>
  <c r="AJ358" i="288"/>
  <c r="AJ357" i="288"/>
  <c r="AJ356" i="288"/>
  <c r="AJ355" i="288"/>
  <c r="AJ354" i="288"/>
  <c r="AJ353" i="288"/>
  <c r="AJ352" i="288"/>
  <c r="AJ351" i="288"/>
  <c r="AJ350" i="288"/>
  <c r="AJ349" i="288"/>
  <c r="AJ348" i="288"/>
  <c r="AJ347" i="288"/>
  <c r="AJ346" i="288"/>
  <c r="AJ345" i="288"/>
  <c r="AJ344" i="288"/>
  <c r="AJ343" i="288"/>
  <c r="AJ342" i="288"/>
  <c r="AJ341" i="288"/>
  <c r="AJ340" i="288"/>
  <c r="AJ339" i="288"/>
  <c r="AJ338" i="288"/>
  <c r="AJ337" i="288"/>
  <c r="AJ336" i="288"/>
  <c r="AJ335" i="288"/>
  <c r="AJ334" i="288"/>
  <c r="AJ333" i="288"/>
  <c r="AJ332" i="288"/>
  <c r="AJ331" i="288"/>
  <c r="AJ330" i="288"/>
  <c r="AJ329" i="288"/>
  <c r="AJ328" i="288"/>
  <c r="AJ327" i="288"/>
  <c r="AJ326" i="288"/>
  <c r="AJ325" i="288"/>
  <c r="AJ324" i="288"/>
  <c r="AJ323" i="288"/>
  <c r="AJ322" i="288"/>
  <c r="AJ321" i="288"/>
  <c r="AJ320" i="288"/>
  <c r="AJ319" i="288"/>
  <c r="AJ318" i="288"/>
  <c r="AJ317" i="288"/>
  <c r="AJ316" i="288"/>
  <c r="AJ315" i="288"/>
  <c r="AJ314" i="288"/>
  <c r="AJ313" i="288"/>
  <c r="AJ312" i="288"/>
  <c r="AJ311" i="288"/>
  <c r="AJ310" i="288"/>
  <c r="AJ309" i="288"/>
  <c r="AJ308" i="288"/>
  <c r="AJ307" i="288"/>
  <c r="AJ306" i="288"/>
  <c r="AJ305" i="288"/>
  <c r="AJ304" i="288"/>
  <c r="AJ303" i="288"/>
  <c r="AJ302" i="288"/>
  <c r="AJ301" i="288"/>
  <c r="AJ300" i="288"/>
  <c r="AJ299" i="288"/>
  <c r="AJ298" i="288"/>
  <c r="AJ297" i="288"/>
  <c r="AJ296" i="288"/>
  <c r="AJ295" i="288"/>
  <c r="AJ294" i="288"/>
  <c r="AJ293" i="288"/>
  <c r="AJ292" i="288"/>
  <c r="AJ291" i="288"/>
  <c r="AJ290" i="288"/>
  <c r="AJ289" i="288"/>
  <c r="AJ288" i="288"/>
  <c r="AJ287" i="288"/>
  <c r="AJ286" i="288"/>
  <c r="AJ285" i="288"/>
  <c r="AJ284" i="288"/>
  <c r="AJ283" i="288"/>
  <c r="AJ282" i="288"/>
  <c r="AJ281" i="288"/>
  <c r="AJ280" i="288"/>
  <c r="AJ279" i="288"/>
  <c r="AJ278" i="288"/>
  <c r="AJ277" i="288"/>
  <c r="AJ276" i="288"/>
  <c r="AJ275" i="288"/>
  <c r="AJ274" i="288"/>
  <c r="AJ273" i="288"/>
  <c r="AJ272" i="288"/>
  <c r="AJ271" i="288"/>
  <c r="AJ270" i="288"/>
  <c r="AJ269" i="288"/>
  <c r="AJ268" i="288"/>
  <c r="AJ267" i="288"/>
  <c r="AJ266" i="288"/>
  <c r="AJ265" i="288"/>
  <c r="AJ264" i="288"/>
  <c r="AJ263" i="288"/>
  <c r="AJ262" i="288"/>
  <c r="AJ261" i="288"/>
  <c r="AJ260" i="288"/>
  <c r="AJ259" i="288"/>
  <c r="AJ258" i="288"/>
  <c r="AJ257" i="288"/>
  <c r="AJ256" i="288"/>
  <c r="AJ255" i="288"/>
  <c r="AJ254" i="288"/>
  <c r="AJ253" i="288"/>
  <c r="AJ252" i="288"/>
  <c r="AJ251" i="288"/>
  <c r="AJ250" i="288"/>
  <c r="AJ249" i="288"/>
  <c r="AJ248" i="288"/>
  <c r="AJ247" i="288"/>
  <c r="AJ246" i="288"/>
  <c r="AJ245" i="288"/>
  <c r="AJ244" i="288"/>
  <c r="AJ243" i="288"/>
  <c r="AJ242" i="288"/>
  <c r="AJ241" i="288"/>
  <c r="AJ240" i="288"/>
  <c r="AJ239" i="288"/>
  <c r="AJ238" i="288"/>
  <c r="AJ237" i="288"/>
  <c r="AJ236" i="288"/>
  <c r="AJ235" i="288"/>
  <c r="AJ234" i="288"/>
  <c r="AJ233" i="288"/>
  <c r="AJ232" i="288"/>
  <c r="AJ231" i="288"/>
  <c r="AJ230" i="288"/>
  <c r="AJ229" i="288"/>
  <c r="AJ228" i="288"/>
  <c r="AJ227" i="288"/>
  <c r="AJ226" i="288"/>
  <c r="AJ225" i="288"/>
  <c r="AJ224" i="288"/>
  <c r="AJ223" i="288"/>
  <c r="AJ222" i="288"/>
  <c r="AJ221" i="288"/>
  <c r="AJ220" i="288"/>
  <c r="AJ219" i="288"/>
  <c r="AJ218" i="288"/>
  <c r="AJ217" i="288"/>
  <c r="AJ216" i="288"/>
  <c r="AJ215" i="288"/>
  <c r="AJ214" i="288"/>
  <c r="AJ213" i="288"/>
  <c r="AJ212" i="288"/>
  <c r="AJ211" i="288"/>
  <c r="AJ210" i="288"/>
  <c r="AJ209" i="288"/>
  <c r="AJ208" i="288"/>
  <c r="AJ207" i="288"/>
  <c r="AJ206" i="288"/>
  <c r="AJ205" i="288"/>
  <c r="AJ204" i="288"/>
  <c r="AJ203" i="288"/>
  <c r="AJ202" i="288"/>
  <c r="AJ201" i="288"/>
  <c r="AJ200" i="288"/>
  <c r="AJ199" i="288"/>
  <c r="AJ198" i="288"/>
  <c r="AJ197" i="288"/>
  <c r="AJ196" i="288"/>
  <c r="AJ195" i="288"/>
  <c r="AJ194" i="288"/>
  <c r="AJ193" i="288"/>
  <c r="AJ192" i="288"/>
  <c r="AJ191" i="288"/>
  <c r="AJ190" i="288"/>
  <c r="AJ189" i="288"/>
  <c r="AJ188" i="288"/>
  <c r="AJ187" i="288"/>
  <c r="AJ186" i="288"/>
  <c r="AJ185" i="288"/>
  <c r="AJ184" i="288"/>
  <c r="AJ183" i="288"/>
  <c r="AJ182" i="288"/>
  <c r="AJ181" i="288"/>
  <c r="AJ180" i="288"/>
  <c r="AJ179" i="288"/>
  <c r="AJ178" i="288"/>
  <c r="AJ177" i="288"/>
  <c r="AJ176" i="288"/>
  <c r="AJ175" i="288"/>
  <c r="AJ174" i="288"/>
  <c r="AJ173" i="288"/>
  <c r="AJ172" i="288"/>
  <c r="AJ171" i="288"/>
  <c r="AJ170" i="288"/>
  <c r="AJ169" i="288"/>
  <c r="AJ168" i="288"/>
  <c r="AJ167" i="288"/>
  <c r="AJ166" i="288"/>
  <c r="AJ165" i="288"/>
  <c r="AJ164" i="288"/>
  <c r="AJ163" i="288"/>
  <c r="AJ162" i="288"/>
  <c r="AJ161" i="288"/>
  <c r="AJ160" i="288"/>
  <c r="AJ159" i="288"/>
  <c r="AJ158" i="288"/>
  <c r="AJ157" i="288"/>
  <c r="AJ156" i="288"/>
  <c r="AJ155" i="288"/>
  <c r="AJ154" i="288"/>
  <c r="AJ153" i="288"/>
  <c r="AJ152" i="288"/>
  <c r="AJ151" i="288"/>
  <c r="AJ150" i="288"/>
  <c r="AJ149" i="288"/>
  <c r="AJ148" i="288"/>
  <c r="AJ147" i="288"/>
  <c r="AJ146" i="288"/>
  <c r="AJ145" i="288"/>
  <c r="AJ144" i="288"/>
  <c r="AJ143" i="288"/>
  <c r="AJ142" i="288"/>
  <c r="AJ141" i="288"/>
  <c r="AJ140" i="288"/>
  <c r="AJ139" i="288"/>
  <c r="AJ138" i="288"/>
  <c r="AJ137" i="288"/>
  <c r="AJ136" i="288"/>
  <c r="AJ135" i="288"/>
  <c r="AJ134" i="288"/>
  <c r="AJ133" i="288"/>
  <c r="AJ132" i="288"/>
  <c r="AJ131" i="288"/>
  <c r="AJ130" i="288"/>
  <c r="AJ129" i="288"/>
  <c r="AJ128" i="288"/>
  <c r="AJ127" i="288"/>
  <c r="AJ126" i="288"/>
  <c r="AJ125" i="288"/>
  <c r="AJ124" i="288"/>
  <c r="AJ123" i="288"/>
  <c r="AJ122" i="288"/>
  <c r="AJ121" i="288"/>
  <c r="AJ120" i="288"/>
  <c r="AJ119" i="288"/>
  <c r="AJ118" i="288"/>
  <c r="AJ117" i="288"/>
  <c r="AJ116" i="288"/>
  <c r="AJ115" i="288"/>
  <c r="AJ114" i="288"/>
  <c r="AJ113" i="288"/>
  <c r="AJ112" i="288"/>
  <c r="AJ111" i="288"/>
  <c r="AJ110" i="288"/>
  <c r="AJ109" i="288"/>
  <c r="AJ108" i="288"/>
  <c r="AJ107" i="288"/>
  <c r="AJ106" i="288"/>
  <c r="AJ105" i="288"/>
  <c r="AJ104" i="288"/>
  <c r="AJ103" i="288"/>
  <c r="AJ102" i="288"/>
  <c r="AJ101" i="288"/>
  <c r="AJ100" i="288"/>
  <c r="AJ99" i="288"/>
  <c r="AJ98" i="288"/>
  <c r="AJ97" i="288"/>
  <c r="AJ96" i="288"/>
  <c r="AJ95" i="288"/>
  <c r="AJ94" i="288"/>
  <c r="AJ93" i="288"/>
  <c r="AJ92" i="288"/>
  <c r="AJ91" i="288"/>
  <c r="AJ90" i="288"/>
  <c r="AJ89" i="288"/>
  <c r="AJ88" i="288"/>
  <c r="AJ87" i="288"/>
  <c r="AJ86" i="288"/>
  <c r="AJ85" i="288"/>
  <c r="AJ84" i="288"/>
  <c r="AJ83" i="288"/>
  <c r="AJ82" i="288"/>
  <c r="AJ81" i="288"/>
  <c r="AJ80" i="288"/>
  <c r="AJ79" i="288"/>
  <c r="AJ78" i="288"/>
  <c r="AJ77" i="288"/>
  <c r="AJ76" i="288"/>
  <c r="AJ75" i="288"/>
  <c r="AJ74" i="288"/>
  <c r="AJ73" i="288"/>
  <c r="AJ72" i="288"/>
  <c r="AJ71" i="288"/>
  <c r="AJ70" i="288"/>
  <c r="AJ69" i="288"/>
  <c r="AJ68" i="288"/>
  <c r="AJ67" i="288"/>
  <c r="AJ66" i="288"/>
  <c r="AJ65" i="288"/>
  <c r="AJ64" i="288"/>
  <c r="AJ63" i="288"/>
  <c r="AJ62" i="288"/>
  <c r="AJ61" i="288"/>
  <c r="AJ60" i="288"/>
  <c r="AJ59" i="288"/>
  <c r="AJ58" i="288"/>
  <c r="AJ57" i="288"/>
  <c r="AJ56" i="288"/>
  <c r="AJ55" i="288"/>
  <c r="AJ54" i="288"/>
  <c r="AJ53" i="288"/>
  <c r="AJ52" i="288"/>
  <c r="AJ51" i="288"/>
  <c r="AJ50" i="288"/>
  <c r="AJ49" i="288"/>
  <c r="AJ48" i="288"/>
  <c r="AJ47" i="288"/>
  <c r="AJ46" i="288"/>
  <c r="AJ45" i="288"/>
  <c r="AJ44" i="288"/>
  <c r="AJ43" i="288"/>
  <c r="AJ42" i="288"/>
  <c r="AJ41" i="288"/>
  <c r="AJ40" i="288"/>
  <c r="AJ39" i="288"/>
  <c r="AJ38" i="288"/>
  <c r="AJ37" i="288"/>
  <c r="AJ36" i="288"/>
  <c r="AJ35" i="288"/>
  <c r="AJ34" i="288"/>
  <c r="AJ33" i="288"/>
  <c r="AJ32" i="288"/>
  <c r="AJ31" i="288"/>
  <c r="AJ30" i="288"/>
  <c r="AJ29" i="288"/>
  <c r="AJ28" i="288"/>
  <c r="AJ27" i="288"/>
  <c r="AJ26" i="288"/>
  <c r="AJ25" i="288"/>
  <c r="AJ24" i="288"/>
  <c r="AJ23" i="288"/>
  <c r="AJ22" i="288"/>
  <c r="AJ21" i="288"/>
  <c r="AJ20" i="288"/>
  <c r="AJ19" i="288"/>
  <c r="AJ18" i="288"/>
  <c r="AJ17" i="288"/>
  <c r="AJ16" i="288"/>
  <c r="AJ15" i="288"/>
  <c r="AJ14" i="288"/>
  <c r="AJ13" i="288"/>
  <c r="AJ12" i="288"/>
  <c r="AJ11" i="288"/>
  <c r="AJ10" i="288"/>
  <c r="AJ9" i="288"/>
  <c r="AJ8" i="288"/>
  <c r="AJ7" i="288"/>
  <c r="AJ6" i="288"/>
  <c r="AJ5" i="288"/>
  <c r="AJ4" i="288"/>
  <c r="AJ3" i="288"/>
  <c r="AJ2" i="288"/>
  <c r="K1168" i="5"/>
  <c r="J25" i="243" s="1"/>
  <c r="J1168" i="5"/>
  <c r="I25" i="243" s="1"/>
  <c r="K1167" i="5"/>
  <c r="J24" i="243" s="1"/>
  <c r="J1167" i="5"/>
  <c r="I24" i="243" s="1"/>
  <c r="K1166" i="5"/>
  <c r="J23" i="243" s="1"/>
  <c r="J1166" i="5"/>
  <c r="I23" i="243" s="1"/>
  <c r="K1165" i="5"/>
  <c r="J22" i="243" s="1"/>
  <c r="J1165" i="5"/>
  <c r="I22" i="243" s="1"/>
  <c r="K1163" i="5"/>
  <c r="J20" i="243" s="1"/>
  <c r="J1163" i="5"/>
  <c r="I20" i="243"/>
  <c r="K1161" i="5"/>
  <c r="J18" i="243" s="1"/>
  <c r="J1161" i="5"/>
  <c r="I18" i="243" s="1"/>
  <c r="K1159" i="5"/>
  <c r="J16" i="243" s="1"/>
  <c r="J1159" i="5"/>
  <c r="I16" i="243"/>
  <c r="K1155" i="5"/>
  <c r="J12" i="243"/>
  <c r="J1155" i="5"/>
  <c r="I12" i="243"/>
  <c r="K1154" i="5"/>
  <c r="J11" i="243"/>
  <c r="J1154" i="5"/>
  <c r="I11" i="243"/>
  <c r="K1153" i="5"/>
  <c r="J10" i="243"/>
  <c r="J1153" i="5"/>
  <c r="I10" i="243"/>
  <c r="K1151" i="5"/>
  <c r="J8" i="243" s="1"/>
  <c r="J1151" i="5"/>
  <c r="I8" i="243" s="1"/>
  <c r="K1149" i="5"/>
  <c r="J6" i="243" s="1"/>
  <c r="J1149" i="5"/>
  <c r="I6" i="243" s="1"/>
  <c r="K1145" i="5"/>
  <c r="J1145" i="5"/>
  <c r="K1141" i="5"/>
  <c r="J1141" i="5"/>
  <c r="K1137" i="5"/>
  <c r="J1137" i="5"/>
  <c r="K1133" i="5"/>
  <c r="J1133" i="5"/>
  <c r="K1130" i="5"/>
  <c r="J1130" i="5"/>
  <c r="K1129" i="5"/>
  <c r="J1129" i="5"/>
  <c r="K1125" i="5"/>
  <c r="J1125" i="5"/>
  <c r="K1122" i="5"/>
  <c r="J1122" i="5"/>
  <c r="K1121" i="5"/>
  <c r="J1121" i="5"/>
  <c r="K1120" i="5"/>
  <c r="J1120" i="5"/>
  <c r="K1118" i="5"/>
  <c r="J1118" i="5"/>
  <c r="K1117" i="5"/>
  <c r="J1117" i="5"/>
  <c r="K1116" i="5"/>
  <c r="J1116" i="5"/>
  <c r="K1113" i="5"/>
  <c r="J1113" i="5"/>
  <c r="K1109" i="5"/>
  <c r="J1109" i="5"/>
  <c r="K1108" i="5"/>
  <c r="J1108" i="5"/>
  <c r="K1105" i="5"/>
  <c r="J1105" i="5"/>
  <c r="K1102" i="5"/>
  <c r="J1102" i="5"/>
  <c r="K1101" i="5"/>
  <c r="J1101" i="5"/>
  <c r="K1097" i="5"/>
  <c r="J1097" i="5"/>
  <c r="K1095" i="5"/>
  <c r="J1095" i="5"/>
  <c r="K1092" i="5"/>
  <c r="J1092" i="5"/>
  <c r="K1091" i="5"/>
  <c r="J1091" i="5"/>
  <c r="K1090" i="5"/>
  <c r="J1090" i="5"/>
  <c r="K1087" i="5"/>
  <c r="J1087" i="5"/>
  <c r="K1084" i="5"/>
  <c r="J1084" i="5"/>
  <c r="K1083" i="5"/>
  <c r="J1083" i="5"/>
  <c r="K1082" i="5"/>
  <c r="J1082" i="5"/>
  <c r="K1079" i="5"/>
  <c r="J1079" i="5"/>
  <c r="K1076" i="5"/>
  <c r="J1076" i="5"/>
  <c r="K1075" i="5"/>
  <c r="J1075" i="5"/>
  <c r="K1074" i="5"/>
  <c r="J1074" i="5"/>
  <c r="K1071" i="5"/>
  <c r="J1071" i="5"/>
  <c r="K1068" i="5"/>
  <c r="J1068" i="5"/>
  <c r="K1067" i="5"/>
  <c r="J1067" i="5"/>
  <c r="K1066" i="5"/>
  <c r="J1066" i="5"/>
  <c r="K1063" i="5"/>
  <c r="J1063" i="5"/>
  <c r="K1060" i="5"/>
  <c r="J1060" i="5"/>
  <c r="K1057" i="5"/>
  <c r="J1057" i="5"/>
  <c r="K1056" i="5"/>
  <c r="J1056" i="5"/>
  <c r="K1055" i="5"/>
  <c r="J1055" i="5"/>
  <c r="K1052" i="5"/>
  <c r="J1052" i="5"/>
  <c r="K1049" i="5"/>
  <c r="J1049" i="5"/>
  <c r="K1048" i="5"/>
  <c r="J1048" i="5"/>
  <c r="K1047" i="5"/>
  <c r="J1047" i="5"/>
  <c r="K1044" i="5"/>
  <c r="J1044" i="5"/>
  <c r="K1041" i="5"/>
  <c r="J1041" i="5"/>
  <c r="K1040" i="5"/>
  <c r="J1040" i="5"/>
  <c r="K1039" i="5"/>
  <c r="J1039" i="5"/>
  <c r="K1036" i="5"/>
  <c r="J1036" i="5"/>
  <c r="K1033" i="5"/>
  <c r="J1033" i="5"/>
  <c r="K1032" i="5"/>
  <c r="J1032" i="5"/>
  <c r="K1031" i="5"/>
  <c r="J1031" i="5"/>
  <c r="K1028" i="5"/>
  <c r="J1028" i="5"/>
  <c r="K1025" i="5"/>
  <c r="J1025" i="5"/>
  <c r="K1024" i="5"/>
  <c r="J1024" i="5"/>
  <c r="K1023" i="5"/>
  <c r="J1023" i="5"/>
  <c r="K1020" i="5"/>
  <c r="J1020" i="5"/>
  <c r="K1017" i="5"/>
  <c r="J1017" i="5"/>
  <c r="K1016" i="5"/>
  <c r="J1016" i="5"/>
  <c r="K1015" i="5"/>
  <c r="J1015" i="5"/>
  <c r="K1012" i="5"/>
  <c r="J1012" i="5"/>
  <c r="K1009" i="5"/>
  <c r="J1009" i="5"/>
  <c r="K1008" i="5"/>
  <c r="J1008" i="5"/>
  <c r="K1007" i="5"/>
  <c r="J1007" i="5"/>
  <c r="K1004" i="5"/>
  <c r="J1004" i="5"/>
  <c r="K1001" i="5"/>
  <c r="J1001" i="5"/>
  <c r="K1000" i="5"/>
  <c r="J1000" i="5"/>
  <c r="K999" i="5"/>
  <c r="J999" i="5"/>
  <c r="K996" i="5"/>
  <c r="J477" i="209"/>
  <c r="J996" i="5"/>
  <c r="I477" i="209" s="1"/>
  <c r="K995" i="5"/>
  <c r="J476" i="209" s="1"/>
  <c r="J995" i="5"/>
  <c r="I476" i="209" s="1"/>
  <c r="K994" i="5"/>
  <c r="J475" i="209"/>
  <c r="J994" i="5"/>
  <c r="I475" i="209" s="1"/>
  <c r="K992" i="5"/>
  <c r="J473" i="209" s="1"/>
  <c r="J992" i="5"/>
  <c r="I473" i="209" s="1"/>
  <c r="K990" i="5"/>
  <c r="J471" i="209" s="1"/>
  <c r="J990" i="5"/>
  <c r="I471" i="209" s="1"/>
  <c r="K988" i="5"/>
  <c r="J469" i="209" s="1"/>
  <c r="J988" i="5"/>
  <c r="I469" i="209" s="1"/>
  <c r="K984" i="5"/>
  <c r="J465" i="209"/>
  <c r="J984" i="5"/>
  <c r="I465" i="209"/>
  <c r="K980" i="5"/>
  <c r="J461" i="209"/>
  <c r="J980" i="5"/>
  <c r="I461" i="209"/>
  <c r="K979" i="5"/>
  <c r="J460" i="209"/>
  <c r="J979" i="5"/>
  <c r="I460" i="209"/>
  <c r="K978" i="5"/>
  <c r="J459" i="209"/>
  <c r="J978" i="5"/>
  <c r="I459" i="209"/>
  <c r="K977" i="5"/>
  <c r="J458" i="209"/>
  <c r="J977" i="5"/>
  <c r="I458" i="209"/>
  <c r="K976" i="5"/>
  <c r="J457" i="209"/>
  <c r="J976" i="5"/>
  <c r="I457" i="209"/>
  <c r="K973" i="5"/>
  <c r="J454" i="209"/>
  <c r="J973" i="5"/>
  <c r="I454" i="209" s="1"/>
  <c r="K972" i="5"/>
  <c r="J453" i="209" s="1"/>
  <c r="J972" i="5"/>
  <c r="I453" i="209" s="1"/>
  <c r="K969" i="5"/>
  <c r="J450" i="209"/>
  <c r="J969" i="5"/>
  <c r="I450" i="209"/>
  <c r="K968" i="5"/>
  <c r="J449" i="209"/>
  <c r="J968" i="5"/>
  <c r="I449" i="209"/>
  <c r="K967" i="5"/>
  <c r="J448" i="209"/>
  <c r="J967" i="5"/>
  <c r="I448" i="209"/>
  <c r="K965" i="5"/>
  <c r="J446" i="209"/>
  <c r="J965" i="5"/>
  <c r="I446" i="209"/>
  <c r="K964" i="5"/>
  <c r="J445" i="209"/>
  <c r="J964" i="5"/>
  <c r="I445" i="209"/>
  <c r="K963" i="5"/>
  <c r="J444" i="209"/>
  <c r="J963" i="5"/>
  <c r="I444" i="209"/>
  <c r="K961" i="5"/>
  <c r="J442" i="209"/>
  <c r="J961" i="5"/>
  <c r="I442" i="209" s="1"/>
  <c r="K960" i="5"/>
  <c r="J441" i="209" s="1"/>
  <c r="J960" i="5"/>
  <c r="I441" i="209" s="1"/>
  <c r="K957" i="5"/>
  <c r="J438" i="209"/>
  <c r="J957" i="5"/>
  <c r="I438" i="209" s="1"/>
  <c r="K956" i="5"/>
  <c r="J437" i="209" s="1"/>
  <c r="J956" i="5"/>
  <c r="I437" i="209" s="1"/>
  <c r="K953" i="5"/>
  <c r="J434" i="209"/>
  <c r="J953" i="5"/>
  <c r="I434" i="209" s="1"/>
  <c r="K952" i="5"/>
  <c r="J433" i="209" s="1"/>
  <c r="J952" i="5"/>
  <c r="I433" i="209" s="1"/>
  <c r="K951" i="5"/>
  <c r="J432" i="209"/>
  <c r="J951" i="5"/>
  <c r="I432" i="209" s="1"/>
  <c r="K949" i="5"/>
  <c r="J430" i="209" s="1"/>
  <c r="J949" i="5"/>
  <c r="I430" i="209" s="1"/>
  <c r="K948" i="5"/>
  <c r="J429" i="209"/>
  <c r="J948" i="5"/>
  <c r="I429" i="209" s="1"/>
  <c r="K947" i="5"/>
  <c r="J428" i="209" s="1"/>
  <c r="J947" i="5"/>
  <c r="I428" i="209" s="1"/>
  <c r="K946" i="5"/>
  <c r="J427" i="209"/>
  <c r="J946" i="5"/>
  <c r="I427" i="209" s="1"/>
  <c r="K944" i="5"/>
  <c r="J425" i="209" s="1"/>
  <c r="J944" i="5"/>
  <c r="I425" i="209" s="1"/>
  <c r="K942" i="5"/>
  <c r="J423" i="209" s="1"/>
  <c r="J942" i="5"/>
  <c r="I423" i="209" s="1"/>
  <c r="K940" i="5"/>
  <c r="J421" i="209" s="1"/>
  <c r="J940" i="5"/>
  <c r="I421" i="209" s="1"/>
  <c r="K936" i="5"/>
  <c r="J417" i="209"/>
  <c r="J936" i="5"/>
  <c r="I417" i="209"/>
  <c r="K935" i="5"/>
  <c r="J416" i="209"/>
  <c r="J935" i="5"/>
  <c r="I416" i="209"/>
  <c r="K932" i="5"/>
  <c r="J413" i="209"/>
  <c r="J932" i="5"/>
  <c r="I413" i="209" s="1"/>
  <c r="K931" i="5"/>
  <c r="J412" i="209" s="1"/>
  <c r="J931" i="5"/>
  <c r="I412" i="209" s="1"/>
  <c r="K930" i="5"/>
  <c r="J411" i="209"/>
  <c r="J930" i="5"/>
  <c r="I411" i="209" s="1"/>
  <c r="K928" i="5"/>
  <c r="J409" i="209" s="1"/>
  <c r="J928" i="5"/>
  <c r="I409" i="209" s="1"/>
  <c r="K926" i="5"/>
  <c r="J407" i="209"/>
  <c r="J926" i="5"/>
  <c r="I407" i="209"/>
  <c r="K924" i="5"/>
  <c r="J405" i="209"/>
  <c r="J924" i="5"/>
  <c r="I405" i="209" s="1"/>
  <c r="K920" i="5"/>
  <c r="J401" i="209" s="1"/>
  <c r="J920" i="5"/>
  <c r="I401" i="209" s="1"/>
  <c r="K919" i="5"/>
  <c r="J400" i="209" s="1"/>
  <c r="J919" i="5"/>
  <c r="I400" i="209" s="1"/>
  <c r="K916" i="5"/>
  <c r="J397" i="209" s="1"/>
  <c r="J916" i="5"/>
  <c r="I397" i="209" s="1"/>
  <c r="K915" i="5"/>
  <c r="J396" i="209" s="1"/>
  <c r="J915" i="5"/>
  <c r="I396" i="209" s="1"/>
  <c r="K914" i="5"/>
  <c r="J395" i="209" s="1"/>
  <c r="J914" i="5"/>
  <c r="I395" i="209" s="1"/>
  <c r="K912" i="5"/>
  <c r="J393" i="209" s="1"/>
  <c r="J912" i="5"/>
  <c r="I393" i="209" s="1"/>
  <c r="K910" i="5"/>
  <c r="J391" i="209"/>
  <c r="J910" i="5"/>
  <c r="I391" i="209"/>
  <c r="K908" i="5"/>
  <c r="J389" i="209"/>
  <c r="J908" i="5"/>
  <c r="I389" i="209" s="1"/>
  <c r="K904" i="5"/>
  <c r="J385" i="209" s="1"/>
  <c r="J904" i="5"/>
  <c r="I385" i="209" s="1"/>
  <c r="K903" i="5"/>
  <c r="J384" i="209" s="1"/>
  <c r="J903" i="5"/>
  <c r="I384" i="209" s="1"/>
  <c r="K900" i="5"/>
  <c r="J381" i="209" s="1"/>
  <c r="J900" i="5"/>
  <c r="I381" i="209" s="1"/>
  <c r="K899" i="5"/>
  <c r="J380" i="209"/>
  <c r="J899" i="5"/>
  <c r="I380" i="209" s="1"/>
  <c r="K898" i="5"/>
  <c r="J379" i="209" s="1"/>
  <c r="J898" i="5"/>
  <c r="I379" i="209" s="1"/>
  <c r="K896" i="5"/>
  <c r="J377" i="209"/>
  <c r="J896" i="5"/>
  <c r="I377" i="209" s="1"/>
  <c r="K894" i="5"/>
  <c r="J375" i="209" s="1"/>
  <c r="J894" i="5"/>
  <c r="I375" i="209" s="1"/>
  <c r="K892" i="5"/>
  <c r="J373" i="209" s="1"/>
  <c r="J892" i="5"/>
  <c r="I373" i="209" s="1"/>
  <c r="K888" i="5"/>
  <c r="J369" i="209"/>
  <c r="J888" i="5"/>
  <c r="I369" i="209"/>
  <c r="K887" i="5"/>
  <c r="J368" i="209"/>
  <c r="J887" i="5"/>
  <c r="I368" i="209"/>
  <c r="K884" i="5"/>
  <c r="J365" i="209"/>
  <c r="J884" i="5"/>
  <c r="I365" i="209" s="1"/>
  <c r="K883" i="5"/>
  <c r="J364" i="209" s="1"/>
  <c r="J883" i="5"/>
  <c r="I364" i="209" s="1"/>
  <c r="K882" i="5"/>
  <c r="J363" i="209"/>
  <c r="J882" i="5"/>
  <c r="I363" i="209" s="1"/>
  <c r="K880" i="5"/>
  <c r="J361" i="209" s="1"/>
  <c r="J880" i="5"/>
  <c r="I361" i="209" s="1"/>
  <c r="K878" i="5"/>
  <c r="J359" i="209" s="1"/>
  <c r="J878" i="5"/>
  <c r="I359" i="209" s="1"/>
  <c r="K876" i="5"/>
  <c r="J357" i="209" s="1"/>
  <c r="J876" i="5"/>
  <c r="I357" i="209" s="1"/>
  <c r="K872" i="5"/>
  <c r="J353" i="209"/>
  <c r="J872" i="5"/>
  <c r="I353" i="209"/>
  <c r="K871" i="5"/>
  <c r="J352" i="209"/>
  <c r="J871" i="5"/>
  <c r="I352" i="209"/>
  <c r="K868" i="5"/>
  <c r="J349" i="209"/>
  <c r="J868" i="5"/>
  <c r="I349" i="209" s="1"/>
  <c r="K867" i="5"/>
  <c r="J348" i="209" s="1"/>
  <c r="J867" i="5"/>
  <c r="I348" i="209" s="1"/>
  <c r="K866" i="5"/>
  <c r="J347" i="209"/>
  <c r="J866" i="5"/>
  <c r="I347" i="209" s="1"/>
  <c r="K864" i="5"/>
  <c r="J345" i="209" s="1"/>
  <c r="J864" i="5"/>
  <c r="I345" i="209" s="1"/>
  <c r="K862" i="5"/>
  <c r="J343" i="209"/>
  <c r="J862" i="5"/>
  <c r="I343" i="209"/>
  <c r="K860" i="5"/>
  <c r="J341" i="209"/>
  <c r="J860" i="5"/>
  <c r="I341" i="209" s="1"/>
  <c r="K856" i="5"/>
  <c r="J337" i="209" s="1"/>
  <c r="J856" i="5"/>
  <c r="I337" i="209" s="1"/>
  <c r="K855" i="5"/>
  <c r="J336" i="209" s="1"/>
  <c r="J855" i="5"/>
  <c r="I336" i="209" s="1"/>
  <c r="K852" i="5"/>
  <c r="J333" i="209" s="1"/>
  <c r="J852" i="5"/>
  <c r="I333" i="209" s="1"/>
  <c r="K851" i="5"/>
  <c r="J332" i="209" s="1"/>
  <c r="J851" i="5"/>
  <c r="I332" i="209" s="1"/>
  <c r="K850" i="5"/>
  <c r="J331" i="209" s="1"/>
  <c r="J850" i="5"/>
  <c r="I331" i="209" s="1"/>
  <c r="K848" i="5"/>
  <c r="J329" i="209" s="1"/>
  <c r="J848" i="5"/>
  <c r="I329" i="209" s="1"/>
  <c r="K846" i="5"/>
  <c r="J327" i="209"/>
  <c r="J846" i="5"/>
  <c r="I327" i="209"/>
  <c r="K844" i="5"/>
  <c r="J325" i="209"/>
  <c r="J844" i="5"/>
  <c r="I325" i="209" s="1"/>
  <c r="K840" i="5"/>
  <c r="J321" i="209" s="1"/>
  <c r="J840" i="5"/>
  <c r="I321" i="209" s="1"/>
  <c r="K839" i="5"/>
  <c r="J320" i="209" s="1"/>
  <c r="J839" i="5"/>
  <c r="I320" i="209" s="1"/>
  <c r="K836" i="5"/>
  <c r="J317" i="209" s="1"/>
  <c r="J836" i="5"/>
  <c r="I317" i="209" s="1"/>
  <c r="K835" i="5"/>
  <c r="J316" i="209"/>
  <c r="J835" i="5"/>
  <c r="I316" i="209" s="1"/>
  <c r="K834" i="5"/>
  <c r="J315" i="209" s="1"/>
  <c r="J834" i="5"/>
  <c r="I315" i="209" s="1"/>
  <c r="K832" i="5"/>
  <c r="J313" i="209"/>
  <c r="J832" i="5"/>
  <c r="I313" i="209"/>
  <c r="K830" i="5"/>
  <c r="J311" i="209"/>
  <c r="J830" i="5"/>
  <c r="I311" i="209"/>
  <c r="K829" i="5"/>
  <c r="J310" i="209"/>
  <c r="J829" i="5"/>
  <c r="I310" i="209"/>
  <c r="K828" i="5"/>
  <c r="J309" i="209"/>
  <c r="J828" i="5"/>
  <c r="I309" i="209"/>
  <c r="K827" i="5"/>
  <c r="J308" i="209"/>
  <c r="J827" i="5"/>
  <c r="I308" i="209"/>
  <c r="K825" i="5"/>
  <c r="J306" i="209"/>
  <c r="J825" i="5"/>
  <c r="I306" i="209" s="1"/>
  <c r="K824" i="5"/>
  <c r="J305" i="209" s="1"/>
  <c r="J824" i="5"/>
  <c r="I305" i="209" s="1"/>
  <c r="K821" i="5"/>
  <c r="J302" i="209"/>
  <c r="J821" i="5"/>
  <c r="I302" i="209" s="1"/>
  <c r="K820" i="5"/>
  <c r="J301" i="209" s="1"/>
  <c r="J820" i="5"/>
  <c r="I301" i="209" s="1"/>
  <c r="K819" i="5"/>
  <c r="J300" i="209"/>
  <c r="J819" i="5"/>
  <c r="I300" i="209" s="1"/>
  <c r="K817" i="5"/>
  <c r="J298" i="209" s="1"/>
  <c r="J817" i="5"/>
  <c r="I298" i="209" s="1"/>
  <c r="K816" i="5"/>
  <c r="J297" i="209" s="1"/>
  <c r="J816" i="5"/>
  <c r="I297" i="209" s="1"/>
  <c r="K815" i="5"/>
  <c r="J296" i="209" s="1"/>
  <c r="J815" i="5"/>
  <c r="I296" i="209" s="1"/>
  <c r="K813" i="5"/>
  <c r="J294" i="209" s="1"/>
  <c r="J813" i="5"/>
  <c r="I294" i="209" s="1"/>
  <c r="K811" i="5"/>
  <c r="J292" i="209"/>
  <c r="J811" i="5"/>
  <c r="I292" i="209"/>
  <c r="K809" i="5"/>
  <c r="J290" i="209"/>
  <c r="J809" i="5"/>
  <c r="I290" i="209" s="1"/>
  <c r="K805" i="5"/>
  <c r="J286" i="209" s="1"/>
  <c r="J805" i="5"/>
  <c r="I286" i="209" s="1"/>
  <c r="K804" i="5"/>
  <c r="J285" i="209"/>
  <c r="J804" i="5"/>
  <c r="I285" i="209" s="1"/>
  <c r="K803" i="5"/>
  <c r="J284" i="209" s="1"/>
  <c r="J803" i="5"/>
  <c r="I284" i="209" s="1"/>
  <c r="K801" i="5"/>
  <c r="J282" i="209"/>
  <c r="J801" i="5"/>
  <c r="I282" i="209" s="1"/>
  <c r="K800" i="5"/>
  <c r="J281" i="209" s="1"/>
  <c r="J800" i="5"/>
  <c r="I281" i="209" s="1"/>
  <c r="K799" i="5"/>
  <c r="J280" i="209"/>
  <c r="J799" i="5"/>
  <c r="I280" i="209" s="1"/>
  <c r="K797" i="5"/>
  <c r="J278" i="209" s="1"/>
  <c r="J797" i="5"/>
  <c r="I278" i="209" s="1"/>
  <c r="K795" i="5"/>
  <c r="J276" i="209" s="1"/>
  <c r="J795" i="5"/>
  <c r="I276" i="209" s="1"/>
  <c r="K793" i="5"/>
  <c r="J274" i="209"/>
  <c r="J793" i="5"/>
  <c r="I274" i="209" s="1"/>
  <c r="K789" i="5"/>
  <c r="J270" i="209" s="1"/>
  <c r="J789" i="5"/>
  <c r="I270" i="209" s="1"/>
  <c r="K788" i="5"/>
  <c r="J269" i="209"/>
  <c r="J788" i="5"/>
  <c r="I269" i="209" s="1"/>
  <c r="K787" i="5"/>
  <c r="J268" i="209" s="1"/>
  <c r="J787" i="5"/>
  <c r="I268" i="209" s="1"/>
  <c r="K785" i="5"/>
  <c r="J266" i="209"/>
  <c r="J785" i="5"/>
  <c r="I266" i="209" s="1"/>
  <c r="K784" i="5"/>
  <c r="J265" i="209" s="1"/>
  <c r="J784" i="5"/>
  <c r="I265" i="209" s="1"/>
  <c r="K783" i="5"/>
  <c r="J264" i="209"/>
  <c r="J783" i="5"/>
  <c r="I264" i="209" s="1"/>
  <c r="K781" i="5"/>
  <c r="J262" i="209" s="1"/>
  <c r="J781" i="5"/>
  <c r="I262" i="209" s="1"/>
  <c r="K779" i="5"/>
  <c r="J260" i="209"/>
  <c r="J779" i="5"/>
  <c r="I260" i="209"/>
  <c r="K777" i="5"/>
  <c r="J258" i="209" s="1"/>
  <c r="J777" i="5"/>
  <c r="I258" i="209" s="1"/>
  <c r="K773" i="5"/>
  <c r="J254" i="209" s="1"/>
  <c r="J773" i="5"/>
  <c r="I254" i="209" s="1"/>
  <c r="K772" i="5"/>
  <c r="J253" i="209" s="1"/>
  <c r="J772" i="5"/>
  <c r="I253" i="209" s="1"/>
  <c r="K771" i="5"/>
  <c r="J252" i="209" s="1"/>
  <c r="J771" i="5"/>
  <c r="I252" i="209" s="1"/>
  <c r="K769" i="5"/>
  <c r="J250" i="209" s="1"/>
  <c r="J769" i="5"/>
  <c r="I250" i="209" s="1"/>
  <c r="K768" i="5"/>
  <c r="J249" i="209" s="1"/>
  <c r="J768" i="5"/>
  <c r="I249" i="209" s="1"/>
  <c r="K767" i="5"/>
  <c r="J248" i="209" s="1"/>
  <c r="J767" i="5"/>
  <c r="I248" i="209" s="1"/>
  <c r="K765" i="5"/>
  <c r="J246" i="209" s="1"/>
  <c r="J765" i="5"/>
  <c r="I246" i="209" s="1"/>
  <c r="K761" i="5"/>
  <c r="J242" i="209" s="1"/>
  <c r="J761" i="5"/>
  <c r="I242" i="209" s="1"/>
  <c r="K757" i="5"/>
  <c r="J238" i="209" s="1"/>
  <c r="J757" i="5"/>
  <c r="I238" i="209" s="1"/>
  <c r="K756" i="5"/>
  <c r="J237" i="209" s="1"/>
  <c r="J756" i="5"/>
  <c r="I237" i="209" s="1"/>
  <c r="K755" i="5"/>
  <c r="J236" i="209" s="1"/>
  <c r="J755" i="5"/>
  <c r="I236" i="209" s="1"/>
  <c r="K753" i="5"/>
  <c r="J234" i="209" s="1"/>
  <c r="J753" i="5"/>
  <c r="I234" i="209" s="1"/>
  <c r="K751" i="5"/>
  <c r="J232" i="209" s="1"/>
  <c r="J751" i="5"/>
  <c r="I232" i="209" s="1"/>
  <c r="K749" i="5"/>
  <c r="J230" i="209" s="1"/>
  <c r="J749" i="5"/>
  <c r="I230" i="209" s="1"/>
  <c r="K745" i="5"/>
  <c r="J226" i="209" s="1"/>
  <c r="J745" i="5"/>
  <c r="I226" i="209" s="1"/>
  <c r="K741" i="5"/>
  <c r="J222" i="209" s="1"/>
  <c r="J741" i="5"/>
  <c r="I222" i="209" s="1"/>
  <c r="K740" i="5"/>
  <c r="J221" i="209" s="1"/>
  <c r="J740" i="5"/>
  <c r="I221" i="209" s="1"/>
  <c r="K739" i="5"/>
  <c r="J220" i="209" s="1"/>
  <c r="J739" i="5"/>
  <c r="I220" i="209" s="1"/>
  <c r="K737" i="5"/>
  <c r="J218" i="209" s="1"/>
  <c r="J737" i="5"/>
  <c r="I218" i="209" s="1"/>
  <c r="K735" i="5"/>
  <c r="J216" i="209" s="1"/>
  <c r="J735" i="5"/>
  <c r="I216" i="209" s="1"/>
  <c r="K733" i="5"/>
  <c r="J214" i="209" s="1"/>
  <c r="J733" i="5"/>
  <c r="I214" i="209" s="1"/>
  <c r="K729" i="5"/>
  <c r="J210" i="209" s="1"/>
  <c r="J729" i="5"/>
  <c r="I210" i="209" s="1"/>
  <c r="K725" i="5"/>
  <c r="J206" i="209" s="1"/>
  <c r="J725" i="5"/>
  <c r="I206" i="209" s="1"/>
  <c r="K724" i="5"/>
  <c r="J205" i="209" s="1"/>
  <c r="J724" i="5"/>
  <c r="I205" i="209" s="1"/>
  <c r="K721" i="5"/>
  <c r="J202" i="209"/>
  <c r="J721" i="5"/>
  <c r="I202" i="209" s="1"/>
  <c r="K720" i="5"/>
  <c r="J201" i="209" s="1"/>
  <c r="J720" i="5"/>
  <c r="I201" i="209" s="1"/>
  <c r="K719" i="5"/>
  <c r="J200" i="209" s="1"/>
  <c r="J719" i="5"/>
  <c r="I200" i="209" s="1"/>
  <c r="K717" i="5"/>
  <c r="J198" i="209" s="1"/>
  <c r="J717" i="5"/>
  <c r="I198" i="209" s="1"/>
  <c r="K713" i="5"/>
  <c r="J194" i="209"/>
  <c r="J713" i="5"/>
  <c r="I194" i="209" s="1"/>
  <c r="K709" i="5"/>
  <c r="J190" i="209" s="1"/>
  <c r="J709" i="5"/>
  <c r="I190" i="209" s="1"/>
  <c r="K708" i="5"/>
  <c r="J189" i="209" s="1"/>
  <c r="J708" i="5"/>
  <c r="I189" i="209" s="1"/>
  <c r="K707" i="5"/>
  <c r="J188" i="209" s="1"/>
  <c r="J707" i="5"/>
  <c r="I188" i="209" s="1"/>
  <c r="K705" i="5"/>
  <c r="J186" i="209" s="1"/>
  <c r="J705" i="5"/>
  <c r="I186" i="209" s="1"/>
  <c r="K703" i="5"/>
  <c r="J184" i="209" s="1"/>
  <c r="J703" i="5"/>
  <c r="I184" i="209" s="1"/>
  <c r="K701" i="5"/>
  <c r="J182" i="209" s="1"/>
  <c r="J701" i="5"/>
  <c r="I182" i="209" s="1"/>
  <c r="K697" i="5"/>
  <c r="J178" i="209" s="1"/>
  <c r="J697" i="5"/>
  <c r="I178" i="209" s="1"/>
  <c r="K693" i="5"/>
  <c r="J174" i="209" s="1"/>
  <c r="J693" i="5"/>
  <c r="I174" i="209" s="1"/>
  <c r="K692" i="5"/>
  <c r="J173" i="209" s="1"/>
  <c r="J692" i="5"/>
  <c r="I173" i="209" s="1"/>
  <c r="K691" i="5"/>
  <c r="J172" i="209" s="1"/>
  <c r="J691" i="5"/>
  <c r="I172" i="209" s="1"/>
  <c r="K689" i="5"/>
  <c r="J170" i="209" s="1"/>
  <c r="J689" i="5"/>
  <c r="I170" i="209" s="1"/>
  <c r="K687" i="5"/>
  <c r="J168" i="209" s="1"/>
  <c r="J687" i="5"/>
  <c r="I168" i="209" s="1"/>
  <c r="K685" i="5"/>
  <c r="J166" i="209" s="1"/>
  <c r="J685" i="5"/>
  <c r="I166" i="209" s="1"/>
  <c r="K683" i="5"/>
  <c r="J164" i="209" s="1"/>
  <c r="J683" i="5"/>
  <c r="I164" i="209" s="1"/>
  <c r="K681" i="5"/>
  <c r="J162" i="209" s="1"/>
  <c r="J681" i="5"/>
  <c r="I162" i="209" s="1"/>
  <c r="K677" i="5"/>
  <c r="J158" i="209" s="1"/>
  <c r="J677" i="5"/>
  <c r="I158" i="209" s="1"/>
  <c r="K676" i="5"/>
  <c r="J157" i="209" s="1"/>
  <c r="J676" i="5"/>
  <c r="I157" i="209" s="1"/>
  <c r="K675" i="5"/>
  <c r="J156" i="209" s="1"/>
  <c r="J675" i="5"/>
  <c r="I156" i="209" s="1"/>
  <c r="K671" i="5"/>
  <c r="J152" i="209" s="1"/>
  <c r="J671" i="5"/>
  <c r="I152" i="209" s="1"/>
  <c r="K668" i="5"/>
  <c r="J149" i="209" s="1"/>
  <c r="J668" i="5"/>
  <c r="I149" i="209" s="1"/>
  <c r="K667" i="5"/>
  <c r="J148" i="209" s="1"/>
  <c r="J667" i="5"/>
  <c r="I148" i="209" s="1"/>
  <c r="K664" i="5"/>
  <c r="J145" i="209" s="1"/>
  <c r="J664" i="5"/>
  <c r="I145" i="209" s="1"/>
  <c r="K663" i="5"/>
  <c r="J144" i="209" s="1"/>
  <c r="J663" i="5"/>
  <c r="I144" i="209" s="1"/>
  <c r="K660" i="5"/>
  <c r="J141" i="209" s="1"/>
  <c r="J660" i="5"/>
  <c r="I141" i="209" s="1"/>
  <c r="K659" i="5"/>
  <c r="J140" i="209" s="1"/>
  <c r="J659" i="5"/>
  <c r="I140" i="209" s="1"/>
  <c r="K655" i="5"/>
  <c r="J136" i="209" s="1"/>
  <c r="J655" i="5"/>
  <c r="I136" i="209" s="1"/>
  <c r="K653" i="5"/>
  <c r="J134" i="209" s="1"/>
  <c r="J653" i="5"/>
  <c r="I134" i="209" s="1"/>
  <c r="K652" i="5"/>
  <c r="J133" i="209" s="1"/>
  <c r="J652" i="5"/>
  <c r="I133" i="209" s="1"/>
  <c r="K651" i="5"/>
  <c r="J132" i="209" s="1"/>
  <c r="J651" i="5"/>
  <c r="I132" i="209" s="1"/>
  <c r="K647" i="5"/>
  <c r="J128" i="209" s="1"/>
  <c r="J647" i="5"/>
  <c r="I128" i="209" s="1"/>
  <c r="K645" i="5"/>
  <c r="J126" i="209" s="1"/>
  <c r="J645" i="5"/>
  <c r="I126" i="209" s="1"/>
  <c r="K644" i="5"/>
  <c r="J125" i="209" s="1"/>
  <c r="J644" i="5"/>
  <c r="I125" i="209" s="1"/>
  <c r="K643" i="5"/>
  <c r="J124" i="209" s="1"/>
  <c r="J643" i="5"/>
  <c r="I124" i="209" s="1"/>
  <c r="K639" i="5"/>
  <c r="J120" i="209" s="1"/>
  <c r="J639" i="5"/>
  <c r="I120" i="209" s="1"/>
  <c r="K637" i="5"/>
  <c r="J118" i="209" s="1"/>
  <c r="J637" i="5"/>
  <c r="I118" i="209" s="1"/>
  <c r="K636" i="5"/>
  <c r="J117" i="209" s="1"/>
  <c r="J636" i="5"/>
  <c r="I117" i="209" s="1"/>
  <c r="K635" i="5"/>
  <c r="J116" i="209" s="1"/>
  <c r="J635" i="5"/>
  <c r="I116" i="209" s="1"/>
  <c r="K631" i="5"/>
  <c r="J112" i="209" s="1"/>
  <c r="J631" i="5"/>
  <c r="I112" i="209" s="1"/>
  <c r="K629" i="5"/>
  <c r="J110" i="209" s="1"/>
  <c r="J629" i="5"/>
  <c r="I110" i="209" s="1"/>
  <c r="K628" i="5"/>
  <c r="J109" i="209" s="1"/>
  <c r="J628" i="5"/>
  <c r="I109" i="209" s="1"/>
  <c r="K627" i="5"/>
  <c r="J108" i="209" s="1"/>
  <c r="J627" i="5"/>
  <c r="I108" i="209" s="1"/>
  <c r="K623" i="5"/>
  <c r="J104" i="209" s="1"/>
  <c r="J623" i="5"/>
  <c r="I104" i="209" s="1"/>
  <c r="K621" i="5"/>
  <c r="J102" i="209" s="1"/>
  <c r="J621" i="5"/>
  <c r="I102" i="209" s="1"/>
  <c r="K620" i="5"/>
  <c r="J101" i="209" s="1"/>
  <c r="J620" i="5"/>
  <c r="I101" i="209" s="1"/>
  <c r="K619" i="5"/>
  <c r="J100" i="209" s="1"/>
  <c r="J619" i="5"/>
  <c r="I100" i="209" s="1"/>
  <c r="K616" i="5"/>
  <c r="J97" i="209" s="1"/>
  <c r="J616" i="5"/>
  <c r="I97" i="209" s="1"/>
  <c r="K615" i="5"/>
  <c r="J96" i="209" s="1"/>
  <c r="J615" i="5"/>
  <c r="I96" i="209" s="1"/>
  <c r="K613" i="5"/>
  <c r="J94" i="209" s="1"/>
  <c r="J613" i="5"/>
  <c r="I94" i="209" s="1"/>
  <c r="K612" i="5"/>
  <c r="J93" i="209" s="1"/>
  <c r="J612" i="5"/>
  <c r="I93" i="209" s="1"/>
  <c r="K611" i="5"/>
  <c r="J92" i="209" s="1"/>
  <c r="J611" i="5"/>
  <c r="I92" i="209" s="1"/>
  <c r="K608" i="5"/>
  <c r="J89" i="209" s="1"/>
  <c r="J608" i="5"/>
  <c r="I89" i="209" s="1"/>
  <c r="K607" i="5"/>
  <c r="J88" i="209" s="1"/>
  <c r="J607" i="5"/>
  <c r="I88" i="209" s="1"/>
  <c r="K605" i="5"/>
  <c r="J86" i="209" s="1"/>
  <c r="J605" i="5"/>
  <c r="I86" i="209" s="1"/>
  <c r="K604" i="5"/>
  <c r="J85" i="209" s="1"/>
  <c r="J604" i="5"/>
  <c r="I85" i="209" s="1"/>
  <c r="K603" i="5"/>
  <c r="J84" i="209" s="1"/>
  <c r="J603" i="5"/>
  <c r="I84" i="209" s="1"/>
  <c r="K600" i="5"/>
  <c r="J81" i="209" s="1"/>
  <c r="J600" i="5"/>
  <c r="I81" i="209" s="1"/>
  <c r="K599" i="5"/>
  <c r="J80" i="209" s="1"/>
  <c r="J599" i="5"/>
  <c r="I80" i="209" s="1"/>
  <c r="K597" i="5"/>
  <c r="J78" i="209" s="1"/>
  <c r="J597" i="5"/>
  <c r="I78" i="209" s="1"/>
  <c r="K596" i="5"/>
  <c r="J77" i="209" s="1"/>
  <c r="J596" i="5"/>
  <c r="I77" i="209" s="1"/>
  <c r="K595" i="5"/>
  <c r="J76" i="209" s="1"/>
  <c r="J595" i="5"/>
  <c r="I76" i="209" s="1"/>
  <c r="K592" i="5"/>
  <c r="J73" i="209" s="1"/>
  <c r="J592" i="5"/>
  <c r="I73" i="209" s="1"/>
  <c r="K591" i="5"/>
  <c r="J72" i="209" s="1"/>
  <c r="J591" i="5"/>
  <c r="I72" i="209" s="1"/>
  <c r="K589" i="5"/>
  <c r="J70" i="209" s="1"/>
  <c r="J589" i="5"/>
  <c r="I70" i="209" s="1"/>
  <c r="K588" i="5"/>
  <c r="J69" i="209" s="1"/>
  <c r="J588" i="5"/>
  <c r="I69" i="209" s="1"/>
  <c r="K587" i="5"/>
  <c r="J68" i="209" s="1"/>
  <c r="J587" i="5"/>
  <c r="I68" i="209" s="1"/>
  <c r="K584" i="5"/>
  <c r="J65" i="209" s="1"/>
  <c r="J584" i="5"/>
  <c r="I65" i="209" s="1"/>
  <c r="K583" i="5"/>
  <c r="J64" i="209" s="1"/>
  <c r="J583" i="5"/>
  <c r="I64" i="209" s="1"/>
  <c r="K581" i="5"/>
  <c r="J62" i="209" s="1"/>
  <c r="J581" i="5"/>
  <c r="I62" i="209" s="1"/>
  <c r="K580" i="5"/>
  <c r="J61" i="209" s="1"/>
  <c r="J580" i="5"/>
  <c r="I61" i="209" s="1"/>
  <c r="K579" i="5"/>
  <c r="J60" i="209" s="1"/>
  <c r="J579" i="5"/>
  <c r="I60" i="209" s="1"/>
  <c r="K576" i="5"/>
  <c r="J57" i="209" s="1"/>
  <c r="J576" i="5"/>
  <c r="I57" i="209" s="1"/>
  <c r="K575" i="5"/>
  <c r="J56" i="209" s="1"/>
  <c r="J575" i="5"/>
  <c r="I56" i="209" s="1"/>
  <c r="K573" i="5"/>
  <c r="J54" i="209" s="1"/>
  <c r="J573" i="5"/>
  <c r="I54" i="209" s="1"/>
  <c r="K572" i="5"/>
  <c r="J53" i="209" s="1"/>
  <c r="J572" i="5"/>
  <c r="I53" i="209" s="1"/>
  <c r="K571" i="5"/>
  <c r="J52" i="209" s="1"/>
  <c r="J571" i="5"/>
  <c r="I52" i="209" s="1"/>
  <c r="K568" i="5"/>
  <c r="J49" i="209" s="1"/>
  <c r="J568" i="5"/>
  <c r="I49" i="209" s="1"/>
  <c r="K567" i="5"/>
  <c r="J48" i="209" s="1"/>
  <c r="J567" i="5"/>
  <c r="I48" i="209" s="1"/>
  <c r="K565" i="5"/>
  <c r="J46" i="209" s="1"/>
  <c r="J565" i="5"/>
  <c r="I46" i="209" s="1"/>
  <c r="K564" i="5"/>
  <c r="J45" i="209" s="1"/>
  <c r="J564" i="5"/>
  <c r="I45" i="209" s="1"/>
  <c r="K563" i="5"/>
  <c r="J44" i="209" s="1"/>
  <c r="J563" i="5"/>
  <c r="I44" i="209" s="1"/>
  <c r="K560" i="5"/>
  <c r="J41" i="209" s="1"/>
  <c r="J560" i="5"/>
  <c r="I41" i="209" s="1"/>
  <c r="K559" i="5"/>
  <c r="J40" i="209" s="1"/>
  <c r="J559" i="5"/>
  <c r="I40" i="209" s="1"/>
  <c r="K557" i="5"/>
  <c r="J38" i="209" s="1"/>
  <c r="J557" i="5"/>
  <c r="I38" i="209" s="1"/>
  <c r="K556" i="5"/>
  <c r="J37" i="209" s="1"/>
  <c r="J556" i="5"/>
  <c r="I37" i="209" s="1"/>
  <c r="K555" i="5"/>
  <c r="J36" i="209" s="1"/>
  <c r="J555" i="5"/>
  <c r="I36" i="209" s="1"/>
  <c r="K552" i="5"/>
  <c r="J33" i="209" s="1"/>
  <c r="J552" i="5"/>
  <c r="I33" i="209" s="1"/>
  <c r="K551" i="5"/>
  <c r="J32" i="209" s="1"/>
  <c r="J551" i="5"/>
  <c r="I32" i="209" s="1"/>
  <c r="K549" i="5"/>
  <c r="J30" i="209" s="1"/>
  <c r="J549" i="5"/>
  <c r="I30" i="209" s="1"/>
  <c r="K548" i="5"/>
  <c r="J29" i="209" s="1"/>
  <c r="J548" i="5"/>
  <c r="I29" i="209" s="1"/>
  <c r="K547" i="5"/>
  <c r="J28" i="209" s="1"/>
  <c r="J547" i="5"/>
  <c r="I28" i="209" s="1"/>
  <c r="K544" i="5"/>
  <c r="J25" i="209" s="1"/>
  <c r="J544" i="5"/>
  <c r="I25" i="209" s="1"/>
  <c r="K543" i="5"/>
  <c r="J24" i="209" s="1"/>
  <c r="J543" i="5"/>
  <c r="I24" i="209" s="1"/>
  <c r="K541" i="5"/>
  <c r="J22" i="209"/>
  <c r="J541" i="5"/>
  <c r="I22" i="209" s="1"/>
  <c r="K540" i="5"/>
  <c r="J21" i="209" s="1"/>
  <c r="J540" i="5"/>
  <c r="I21" i="209" s="1"/>
  <c r="K539" i="5"/>
  <c r="J20" i="209" s="1"/>
  <c r="J539" i="5"/>
  <c r="I20" i="209" s="1"/>
  <c r="K536" i="5"/>
  <c r="J17" i="209" s="1"/>
  <c r="J536" i="5"/>
  <c r="I17" i="209" s="1"/>
  <c r="K535" i="5"/>
  <c r="J16" i="209" s="1"/>
  <c r="J535" i="5"/>
  <c r="I16" i="209" s="1"/>
  <c r="K533" i="5"/>
  <c r="J14" i="209" s="1"/>
  <c r="J533" i="5"/>
  <c r="I14" i="209" s="1"/>
  <c r="K532" i="5"/>
  <c r="J13" i="209" s="1"/>
  <c r="J532" i="5"/>
  <c r="I13" i="209" s="1"/>
  <c r="K531" i="5"/>
  <c r="J12" i="209" s="1"/>
  <c r="J531" i="5"/>
  <c r="I12" i="209" s="1"/>
  <c r="K528" i="5"/>
  <c r="J9" i="209" s="1"/>
  <c r="J528" i="5"/>
  <c r="I9" i="209" s="1"/>
  <c r="K527" i="5"/>
  <c r="J8" i="209" s="1"/>
  <c r="J527" i="5"/>
  <c r="I8" i="209" s="1"/>
  <c r="K524" i="5"/>
  <c r="J325" i="164" s="1"/>
  <c r="J524" i="5"/>
  <c r="I325" i="164" s="1"/>
  <c r="K523" i="5"/>
  <c r="J324" i="164" s="1"/>
  <c r="J523" i="5"/>
  <c r="I324" i="164"/>
  <c r="K521" i="5"/>
  <c r="J322" i="164" s="1"/>
  <c r="J521" i="5"/>
  <c r="I322" i="164" s="1"/>
  <c r="K520" i="5"/>
  <c r="J321" i="164" s="1"/>
  <c r="J520" i="5"/>
  <c r="I321" i="164" s="1"/>
  <c r="K519" i="5"/>
  <c r="J320" i="164" s="1"/>
  <c r="J519" i="5"/>
  <c r="I320" i="164" s="1"/>
  <c r="K517" i="5"/>
  <c r="J318" i="164" s="1"/>
  <c r="J517" i="5"/>
  <c r="I318" i="164" s="1"/>
  <c r="K516" i="5"/>
  <c r="J317" i="164" s="1"/>
  <c r="J516" i="5"/>
  <c r="I317" i="164" s="1"/>
  <c r="K515" i="5"/>
  <c r="J316" i="164" s="1"/>
  <c r="J515" i="5"/>
  <c r="I316" i="164"/>
  <c r="K513" i="5"/>
  <c r="J314" i="164" s="1"/>
  <c r="J513" i="5"/>
  <c r="I314" i="164" s="1"/>
  <c r="K512" i="5"/>
  <c r="J313" i="164" s="1"/>
  <c r="J512" i="5"/>
  <c r="I313" i="164" s="1"/>
  <c r="K511" i="5"/>
  <c r="J312" i="164" s="1"/>
  <c r="J511" i="5"/>
  <c r="I312" i="164" s="1"/>
  <c r="K509" i="5"/>
  <c r="J310" i="164" s="1"/>
  <c r="J509" i="5"/>
  <c r="I310" i="164" s="1"/>
  <c r="K508" i="5"/>
  <c r="J309" i="164" s="1"/>
  <c r="J508" i="5"/>
  <c r="I309" i="164" s="1"/>
  <c r="K507" i="5"/>
  <c r="J308" i="164" s="1"/>
  <c r="J507" i="5"/>
  <c r="I308" i="164"/>
  <c r="K505" i="5"/>
  <c r="J306" i="164" s="1"/>
  <c r="J505" i="5"/>
  <c r="I306" i="164" s="1"/>
  <c r="K504" i="5"/>
  <c r="J305" i="164" s="1"/>
  <c r="J504" i="5"/>
  <c r="I305" i="164" s="1"/>
  <c r="K503" i="5"/>
  <c r="J304" i="164" s="1"/>
  <c r="J503" i="5"/>
  <c r="I304" i="164" s="1"/>
  <c r="K501" i="5"/>
  <c r="J302" i="164" s="1"/>
  <c r="J501" i="5"/>
  <c r="I302" i="164" s="1"/>
  <c r="K500" i="5"/>
  <c r="J301" i="164" s="1"/>
  <c r="J500" i="5"/>
  <c r="I301" i="164" s="1"/>
  <c r="K497" i="5"/>
  <c r="J298" i="164" s="1"/>
  <c r="J497" i="5"/>
  <c r="I298" i="164" s="1"/>
  <c r="K496" i="5"/>
  <c r="J297" i="164" s="1"/>
  <c r="J496" i="5"/>
  <c r="I297" i="164" s="1"/>
  <c r="K493" i="5"/>
  <c r="J294" i="164" s="1"/>
  <c r="J493" i="5"/>
  <c r="I294" i="164" s="1"/>
  <c r="K492" i="5"/>
  <c r="J293" i="164" s="1"/>
  <c r="J492" i="5"/>
  <c r="I293" i="164" s="1"/>
  <c r="K489" i="5"/>
  <c r="J290" i="164" s="1"/>
  <c r="J489" i="5"/>
  <c r="I290" i="164" s="1"/>
  <c r="K488" i="5"/>
  <c r="J289" i="164" s="1"/>
  <c r="J488" i="5"/>
  <c r="I289" i="164" s="1"/>
  <c r="K485" i="5"/>
  <c r="J286" i="164" s="1"/>
  <c r="J485" i="5"/>
  <c r="I286" i="164" s="1"/>
  <c r="K484" i="5"/>
  <c r="J285" i="164" s="1"/>
  <c r="J484" i="5"/>
  <c r="I285" i="164" s="1"/>
  <c r="K481" i="5"/>
  <c r="J282" i="164" s="1"/>
  <c r="J481" i="5"/>
  <c r="I282" i="164" s="1"/>
  <c r="K480" i="5"/>
  <c r="J281" i="164" s="1"/>
  <c r="J480" i="5"/>
  <c r="I281" i="164" s="1"/>
  <c r="K477" i="5"/>
  <c r="J278" i="164" s="1"/>
  <c r="J477" i="5"/>
  <c r="I278" i="164" s="1"/>
  <c r="K476" i="5"/>
  <c r="J277" i="164" s="1"/>
  <c r="J476" i="5"/>
  <c r="I277" i="164" s="1"/>
  <c r="K473" i="5"/>
  <c r="J274" i="164" s="1"/>
  <c r="J473" i="5"/>
  <c r="I274" i="164" s="1"/>
  <c r="K472" i="5"/>
  <c r="J273" i="164" s="1"/>
  <c r="J472" i="5"/>
  <c r="I273" i="164" s="1"/>
  <c r="K469" i="5"/>
  <c r="J270" i="164" s="1"/>
  <c r="J469" i="5"/>
  <c r="I270" i="164" s="1"/>
  <c r="K468" i="5"/>
  <c r="J269" i="164" s="1"/>
  <c r="J468" i="5"/>
  <c r="I269" i="164" s="1"/>
  <c r="K465" i="5"/>
  <c r="J266" i="164" s="1"/>
  <c r="J465" i="5"/>
  <c r="I266" i="164" s="1"/>
  <c r="K461" i="5"/>
  <c r="J262" i="164" s="1"/>
  <c r="J461" i="5"/>
  <c r="I262" i="164" s="1"/>
  <c r="K457" i="5"/>
  <c r="J258" i="164" s="1"/>
  <c r="J457" i="5"/>
  <c r="I258" i="164" s="1"/>
  <c r="K456" i="5"/>
  <c r="J257" i="164" s="1"/>
  <c r="J456" i="5"/>
  <c r="I257" i="164" s="1"/>
  <c r="K455" i="5"/>
  <c r="J256" i="164" s="1"/>
  <c r="J455" i="5"/>
  <c r="I256" i="164"/>
  <c r="K453" i="5"/>
  <c r="J254" i="164" s="1"/>
  <c r="J453" i="5"/>
  <c r="I254" i="164" s="1"/>
  <c r="K451" i="5"/>
  <c r="J252" i="164" s="1"/>
  <c r="J451" i="5"/>
  <c r="I252" i="164" s="1"/>
  <c r="K449" i="5"/>
  <c r="J250" i="164" s="1"/>
  <c r="J449" i="5"/>
  <c r="I250" i="164" s="1"/>
  <c r="K445" i="5"/>
  <c r="J246" i="164" s="1"/>
  <c r="J445" i="5"/>
  <c r="I246" i="164" s="1"/>
  <c r="K441" i="5"/>
  <c r="J242" i="164" s="1"/>
  <c r="J441" i="5"/>
  <c r="I242" i="164" s="1"/>
  <c r="K440" i="5"/>
  <c r="J241" i="164" s="1"/>
  <c r="J440" i="5"/>
  <c r="I241" i="164" s="1"/>
  <c r="K439" i="5"/>
  <c r="J240" i="164" s="1"/>
  <c r="J439" i="5"/>
  <c r="I240" i="164"/>
  <c r="K437" i="5"/>
  <c r="J238" i="164" s="1"/>
  <c r="J437" i="5"/>
  <c r="I238" i="164" s="1"/>
  <c r="K435" i="5"/>
  <c r="J236" i="164" s="1"/>
  <c r="J435" i="5"/>
  <c r="I236" i="164" s="1"/>
  <c r="K433" i="5"/>
  <c r="J234" i="164" s="1"/>
  <c r="J433" i="5"/>
  <c r="I234" i="164" s="1"/>
  <c r="K429" i="5"/>
  <c r="J230" i="164" s="1"/>
  <c r="J429" i="5"/>
  <c r="I230" i="164" s="1"/>
  <c r="K425" i="5"/>
  <c r="J226" i="164" s="1"/>
  <c r="J425" i="5"/>
  <c r="I226" i="164" s="1"/>
  <c r="K424" i="5"/>
  <c r="J225" i="164" s="1"/>
  <c r="J424" i="5"/>
  <c r="I225" i="164" s="1"/>
  <c r="K423" i="5"/>
  <c r="J224" i="164" s="1"/>
  <c r="J423" i="5"/>
  <c r="I224" i="164"/>
  <c r="K421" i="5"/>
  <c r="J222" i="164" s="1"/>
  <c r="J421" i="5"/>
  <c r="I222" i="164" s="1"/>
  <c r="K419" i="5"/>
  <c r="J220" i="164" s="1"/>
  <c r="J419" i="5"/>
  <c r="I220" i="164" s="1"/>
  <c r="K417" i="5"/>
  <c r="J218" i="164" s="1"/>
  <c r="J417" i="5"/>
  <c r="I218" i="164" s="1"/>
  <c r="K413" i="5"/>
  <c r="J214" i="164" s="1"/>
  <c r="J413" i="5"/>
  <c r="I214" i="164" s="1"/>
  <c r="K409" i="5"/>
  <c r="J210" i="164" s="1"/>
  <c r="J409" i="5"/>
  <c r="I210" i="164" s="1"/>
  <c r="K408" i="5"/>
  <c r="J209" i="164" s="1"/>
  <c r="J408" i="5"/>
  <c r="I209" i="164" s="1"/>
  <c r="K407" i="5"/>
  <c r="J208" i="164" s="1"/>
  <c r="J407" i="5"/>
  <c r="I208" i="164"/>
  <c r="K405" i="5"/>
  <c r="J206" i="164" s="1"/>
  <c r="J405" i="5"/>
  <c r="I206" i="164" s="1"/>
  <c r="K403" i="5"/>
  <c r="J204" i="164" s="1"/>
  <c r="J403" i="5"/>
  <c r="I204" i="164" s="1"/>
  <c r="K401" i="5"/>
  <c r="J202" i="164" s="1"/>
  <c r="J401" i="5"/>
  <c r="I202" i="164" s="1"/>
  <c r="K397" i="5"/>
  <c r="J198" i="164" s="1"/>
  <c r="J397" i="5"/>
  <c r="I198" i="164" s="1"/>
  <c r="K393" i="5"/>
  <c r="J194" i="164" s="1"/>
  <c r="J393" i="5"/>
  <c r="I194" i="164" s="1"/>
  <c r="K392" i="5"/>
  <c r="J193" i="164" s="1"/>
  <c r="J392" i="5"/>
  <c r="I193" i="164" s="1"/>
  <c r="K391" i="5"/>
  <c r="J192" i="164" s="1"/>
  <c r="J391" i="5"/>
  <c r="I192" i="164"/>
  <c r="K389" i="5"/>
  <c r="J190" i="164" s="1"/>
  <c r="J389" i="5"/>
  <c r="I190" i="164" s="1"/>
  <c r="K387" i="5"/>
  <c r="J188" i="164" s="1"/>
  <c r="J387" i="5"/>
  <c r="I188" i="164" s="1"/>
  <c r="K385" i="5"/>
  <c r="J186" i="164" s="1"/>
  <c r="J385" i="5"/>
  <c r="I186" i="164" s="1"/>
  <c r="K381" i="5"/>
  <c r="J182" i="164" s="1"/>
  <c r="J381" i="5"/>
  <c r="I182" i="164" s="1"/>
  <c r="K377" i="5"/>
  <c r="J178" i="164" s="1"/>
  <c r="J377" i="5"/>
  <c r="I178" i="164" s="1"/>
  <c r="K376" i="5"/>
  <c r="J177" i="164" s="1"/>
  <c r="J376" i="5"/>
  <c r="I177" i="164" s="1"/>
  <c r="K375" i="5"/>
  <c r="J176" i="164" s="1"/>
  <c r="J375" i="5"/>
  <c r="I176" i="164"/>
  <c r="K373" i="5"/>
  <c r="J174" i="164" s="1"/>
  <c r="J373" i="5"/>
  <c r="I174" i="164" s="1"/>
  <c r="K371" i="5"/>
  <c r="J172" i="164" s="1"/>
  <c r="J371" i="5"/>
  <c r="I172" i="164" s="1"/>
  <c r="K369" i="5"/>
  <c r="J170" i="164" s="1"/>
  <c r="J369" i="5"/>
  <c r="I170" i="164" s="1"/>
  <c r="K365" i="5"/>
  <c r="J166" i="164" s="1"/>
  <c r="J365" i="5"/>
  <c r="I166" i="164" s="1"/>
  <c r="K361" i="5"/>
  <c r="J162" i="164" s="1"/>
  <c r="J361" i="5"/>
  <c r="I162" i="164" s="1"/>
  <c r="K360" i="5"/>
  <c r="J161" i="164" s="1"/>
  <c r="J360" i="5"/>
  <c r="I161" i="164" s="1"/>
  <c r="K359" i="5"/>
  <c r="J160" i="164" s="1"/>
  <c r="J359" i="5"/>
  <c r="I160" i="164"/>
  <c r="K357" i="5"/>
  <c r="J158" i="164" s="1"/>
  <c r="J357" i="5"/>
  <c r="I158" i="164" s="1"/>
  <c r="K355" i="5"/>
  <c r="J156" i="164" s="1"/>
  <c r="J355" i="5"/>
  <c r="I156" i="164" s="1"/>
  <c r="K353" i="5"/>
  <c r="J154" i="164" s="1"/>
  <c r="J353" i="5"/>
  <c r="I154" i="164" s="1"/>
  <c r="K349" i="5"/>
  <c r="J150" i="164" s="1"/>
  <c r="J349" i="5"/>
  <c r="I150" i="164" s="1"/>
  <c r="K345" i="5"/>
  <c r="J146" i="164" s="1"/>
  <c r="J345" i="5"/>
  <c r="I146" i="164" s="1"/>
  <c r="K344" i="5"/>
  <c r="J145" i="164" s="1"/>
  <c r="J344" i="5"/>
  <c r="I145" i="164" s="1"/>
  <c r="K343" i="5"/>
  <c r="J144" i="164" s="1"/>
  <c r="J343" i="5"/>
  <c r="I144" i="164"/>
  <c r="K341" i="5"/>
  <c r="J142" i="164" s="1"/>
  <c r="J341" i="5"/>
  <c r="I142" i="164" s="1"/>
  <c r="K339" i="5"/>
  <c r="J140" i="164" s="1"/>
  <c r="J339" i="5"/>
  <c r="I140" i="164" s="1"/>
  <c r="K337" i="5"/>
  <c r="J138" i="164" s="1"/>
  <c r="J337" i="5"/>
  <c r="I138" i="164" s="1"/>
  <c r="K333" i="5"/>
  <c r="J134" i="164" s="1"/>
  <c r="J333" i="5"/>
  <c r="I134" i="164" s="1"/>
  <c r="K329" i="5"/>
  <c r="J130" i="164" s="1"/>
  <c r="J329" i="5"/>
  <c r="I130" i="164" s="1"/>
  <c r="K328" i="5"/>
  <c r="J129" i="164" s="1"/>
  <c r="J328" i="5"/>
  <c r="I129" i="164" s="1"/>
  <c r="K327" i="5"/>
  <c r="J128" i="164" s="1"/>
  <c r="J327" i="5"/>
  <c r="I128" i="164"/>
  <c r="K325" i="5"/>
  <c r="J126" i="164" s="1"/>
  <c r="J325" i="5"/>
  <c r="I126" i="164" s="1"/>
  <c r="K323" i="5"/>
  <c r="J124" i="164" s="1"/>
  <c r="J323" i="5"/>
  <c r="I124" i="164" s="1"/>
  <c r="K321" i="5"/>
  <c r="J122" i="164" s="1"/>
  <c r="J321" i="5"/>
  <c r="I122" i="164" s="1"/>
  <c r="K317" i="5"/>
  <c r="J118" i="164" s="1"/>
  <c r="J317" i="5"/>
  <c r="I118" i="164" s="1"/>
  <c r="K313" i="5"/>
  <c r="J114" i="164" s="1"/>
  <c r="J313" i="5"/>
  <c r="I114" i="164" s="1"/>
  <c r="K312" i="5"/>
  <c r="J113" i="164" s="1"/>
  <c r="J312" i="5"/>
  <c r="I113" i="164" s="1"/>
  <c r="K311" i="5"/>
  <c r="J112" i="164" s="1"/>
  <c r="J311" i="5"/>
  <c r="I112" i="164"/>
  <c r="K309" i="5"/>
  <c r="J110" i="164" s="1"/>
  <c r="J309" i="5"/>
  <c r="I110" i="164" s="1"/>
  <c r="K307" i="5"/>
  <c r="J108" i="164" s="1"/>
  <c r="J307" i="5"/>
  <c r="I108" i="164" s="1"/>
  <c r="K305" i="5"/>
  <c r="J106" i="164" s="1"/>
  <c r="J305" i="5"/>
  <c r="I106" i="164" s="1"/>
  <c r="K301" i="5"/>
  <c r="J102" i="164" s="1"/>
  <c r="J301" i="5"/>
  <c r="I102" i="164" s="1"/>
  <c r="K297" i="5"/>
  <c r="J98" i="164" s="1"/>
  <c r="J297" i="5"/>
  <c r="I98" i="164" s="1"/>
  <c r="K296" i="5"/>
  <c r="J97" i="164" s="1"/>
  <c r="J296" i="5"/>
  <c r="I97" i="164" s="1"/>
  <c r="K295" i="5"/>
  <c r="J96" i="164" s="1"/>
  <c r="J295" i="5"/>
  <c r="I96" i="164"/>
  <c r="K293" i="5"/>
  <c r="J94" i="164" s="1"/>
  <c r="J293" i="5"/>
  <c r="I94" i="164" s="1"/>
  <c r="K291" i="5"/>
  <c r="J92" i="164" s="1"/>
  <c r="J291" i="5"/>
  <c r="I92" i="164" s="1"/>
  <c r="K289" i="5"/>
  <c r="J90" i="164" s="1"/>
  <c r="J289" i="5"/>
  <c r="I90" i="164" s="1"/>
  <c r="K285" i="5"/>
  <c r="J86" i="164" s="1"/>
  <c r="J285" i="5"/>
  <c r="I86" i="164" s="1"/>
  <c r="K281" i="5"/>
  <c r="J82" i="164" s="1"/>
  <c r="J281" i="5"/>
  <c r="I82" i="164" s="1"/>
  <c r="K280" i="5"/>
  <c r="J81" i="164" s="1"/>
  <c r="J280" i="5"/>
  <c r="I81" i="164" s="1"/>
  <c r="K279" i="5"/>
  <c r="J80" i="164" s="1"/>
  <c r="J279" i="5"/>
  <c r="I80" i="164"/>
  <c r="K277" i="5"/>
  <c r="J78" i="164" s="1"/>
  <c r="J277" i="5"/>
  <c r="I78" i="164" s="1"/>
  <c r="K275" i="5"/>
  <c r="J76" i="164" s="1"/>
  <c r="J275" i="5"/>
  <c r="I76" i="164" s="1"/>
  <c r="K273" i="5"/>
  <c r="J74" i="164" s="1"/>
  <c r="J273" i="5"/>
  <c r="I74" i="164" s="1"/>
  <c r="K269" i="5"/>
  <c r="J70" i="164" s="1"/>
  <c r="J269" i="5"/>
  <c r="I70" i="164" s="1"/>
  <c r="K265" i="5"/>
  <c r="J66" i="164" s="1"/>
  <c r="J265" i="5"/>
  <c r="I66" i="164" s="1"/>
  <c r="K264" i="5"/>
  <c r="J65" i="164" s="1"/>
  <c r="J264" i="5"/>
  <c r="I65" i="164" s="1"/>
  <c r="K263" i="5"/>
  <c r="J64" i="164" s="1"/>
  <c r="J263" i="5"/>
  <c r="I64" i="164"/>
  <c r="K261" i="5"/>
  <c r="J62" i="164" s="1"/>
  <c r="J261" i="5"/>
  <c r="I62" i="164" s="1"/>
  <c r="K259" i="5"/>
  <c r="J60" i="164" s="1"/>
  <c r="J259" i="5"/>
  <c r="I60" i="164" s="1"/>
  <c r="K257" i="5"/>
  <c r="J58" i="164" s="1"/>
  <c r="J257" i="5"/>
  <c r="I58" i="164" s="1"/>
  <c r="K253" i="5"/>
  <c r="J54" i="164" s="1"/>
  <c r="J253" i="5"/>
  <c r="I54" i="164" s="1"/>
  <c r="K249" i="5"/>
  <c r="J50" i="164" s="1"/>
  <c r="J249" i="5"/>
  <c r="I50" i="164" s="1"/>
  <c r="K248" i="5"/>
  <c r="J49" i="164" s="1"/>
  <c r="J248" i="5"/>
  <c r="I49" i="164" s="1"/>
  <c r="K247" i="5"/>
  <c r="J48" i="164" s="1"/>
  <c r="J247" i="5"/>
  <c r="I48" i="164"/>
  <c r="K245" i="5"/>
  <c r="J46" i="164" s="1"/>
  <c r="J245" i="5"/>
  <c r="I46" i="164" s="1"/>
  <c r="K244" i="5"/>
  <c r="J45" i="164" s="1"/>
  <c r="J244" i="5"/>
  <c r="I45" i="164" s="1"/>
  <c r="K242" i="5"/>
  <c r="J43" i="164" s="1"/>
  <c r="J242" i="5"/>
  <c r="I43" i="164" s="1"/>
  <c r="K241" i="5"/>
  <c r="J42" i="164" s="1"/>
  <c r="J241" i="5"/>
  <c r="I42" i="164" s="1"/>
  <c r="K240" i="5"/>
  <c r="J41" i="164" s="1"/>
  <c r="J240" i="5"/>
  <c r="I41" i="164" s="1"/>
  <c r="K239" i="5"/>
  <c r="J40" i="164" s="1"/>
  <c r="J239" i="5"/>
  <c r="I40" i="164"/>
  <c r="K237" i="5"/>
  <c r="J38" i="164" s="1"/>
  <c r="J237" i="5"/>
  <c r="I38" i="164" s="1"/>
  <c r="K235" i="5"/>
  <c r="J36" i="164" s="1"/>
  <c r="J235" i="5"/>
  <c r="I36" i="164" s="1"/>
  <c r="K233" i="5"/>
  <c r="J34" i="164" s="1"/>
  <c r="J233" i="5"/>
  <c r="I34" i="164" s="1"/>
  <c r="K229" i="5"/>
  <c r="J30" i="164" s="1"/>
  <c r="J229" i="5"/>
  <c r="I30" i="164" s="1"/>
  <c r="K225" i="5"/>
  <c r="J26" i="164" s="1"/>
  <c r="J225" i="5"/>
  <c r="I26" i="164" s="1"/>
  <c r="K224" i="5"/>
  <c r="J25" i="164" s="1"/>
  <c r="J224" i="5"/>
  <c r="I25" i="164" s="1"/>
  <c r="K223" i="5"/>
  <c r="J24" i="164" s="1"/>
  <c r="J223" i="5"/>
  <c r="I24" i="164"/>
  <c r="K221" i="5"/>
  <c r="J22" i="164" s="1"/>
  <c r="J221" i="5"/>
  <c r="I22" i="164" s="1"/>
  <c r="K219" i="5"/>
  <c r="J20" i="164" s="1"/>
  <c r="J219" i="5"/>
  <c r="I20" i="164" s="1"/>
  <c r="K216" i="5"/>
  <c r="J17" i="164" s="1"/>
  <c r="J216" i="5"/>
  <c r="I17" i="164" s="1"/>
  <c r="K215" i="5"/>
  <c r="J16" i="164" s="1"/>
  <c r="J215" i="5"/>
  <c r="I16" i="164"/>
  <c r="K212" i="5"/>
  <c r="J13" i="164" s="1"/>
  <c r="J212" i="5"/>
  <c r="I13" i="164" s="1"/>
  <c r="K211" i="5"/>
  <c r="J12" i="164" s="1"/>
  <c r="J211" i="5"/>
  <c r="I12" i="164" s="1"/>
  <c r="K210" i="5"/>
  <c r="J11" i="164" s="1"/>
  <c r="J210" i="5"/>
  <c r="I11" i="164"/>
  <c r="K208" i="5"/>
  <c r="J9" i="164" s="1"/>
  <c r="J208" i="5"/>
  <c r="I9" i="164" s="1"/>
  <c r="K206" i="5"/>
  <c r="J7" i="164" s="1"/>
  <c r="J206" i="5"/>
  <c r="I7" i="164" s="1"/>
  <c r="K204" i="5"/>
  <c r="J15" i="130" s="1"/>
  <c r="J204" i="5"/>
  <c r="I15" i="130" s="1"/>
  <c r="K200" i="5"/>
  <c r="J11" i="130" s="1"/>
  <c r="J200" i="5"/>
  <c r="I11" i="130" s="1"/>
  <c r="K199" i="5"/>
  <c r="J10" i="130" s="1"/>
  <c r="J199" i="5"/>
  <c r="I10" i="130" s="1"/>
  <c r="K198" i="5"/>
  <c r="J9" i="130" s="1"/>
  <c r="J198" i="5"/>
  <c r="I9" i="130" s="1"/>
  <c r="K196" i="5"/>
  <c r="J7" i="130" s="1"/>
  <c r="J196" i="5"/>
  <c r="I7" i="130" s="1"/>
  <c r="K195" i="5"/>
  <c r="J6" i="130"/>
  <c r="J195" i="5"/>
  <c r="I6" i="130"/>
  <c r="K194" i="5"/>
  <c r="J113" i="96" s="1"/>
  <c r="J194" i="5"/>
  <c r="I113" i="96" s="1"/>
  <c r="K192" i="5"/>
  <c r="J111" i="96" s="1"/>
  <c r="J192" i="5"/>
  <c r="I111" i="96" s="1"/>
  <c r="K190" i="5"/>
  <c r="J109" i="96" s="1"/>
  <c r="J190" i="5"/>
  <c r="I109" i="96" s="1"/>
  <c r="K188" i="5"/>
  <c r="J107" i="96" s="1"/>
  <c r="J188" i="5"/>
  <c r="I107" i="96" s="1"/>
  <c r="K184" i="5"/>
  <c r="J103" i="96" s="1"/>
  <c r="J184" i="5"/>
  <c r="I103" i="96" s="1"/>
  <c r="K183" i="5"/>
  <c r="J102" i="96" s="1"/>
  <c r="J183" i="5"/>
  <c r="I102" i="96" s="1"/>
  <c r="K182" i="5"/>
  <c r="J101" i="96" s="1"/>
  <c r="J182" i="5"/>
  <c r="I101" i="96"/>
  <c r="K180" i="5"/>
  <c r="J99" i="96" s="1"/>
  <c r="J180" i="5"/>
  <c r="I99" i="96" s="1"/>
  <c r="K179" i="5"/>
  <c r="J98" i="96" s="1"/>
  <c r="J179" i="5"/>
  <c r="I98" i="96" s="1"/>
  <c r="K178" i="5"/>
  <c r="J97" i="96" s="1"/>
  <c r="J178" i="5"/>
  <c r="I97" i="96"/>
  <c r="K176" i="5"/>
  <c r="J95" i="96" s="1"/>
  <c r="J176" i="5"/>
  <c r="I95" i="96" s="1"/>
  <c r="K175" i="5"/>
  <c r="J94" i="96" s="1"/>
  <c r="J175" i="5"/>
  <c r="I94" i="96" s="1"/>
  <c r="K174" i="5"/>
  <c r="J93" i="96" s="1"/>
  <c r="J174" i="5"/>
  <c r="I93" i="96"/>
  <c r="K172" i="5"/>
  <c r="J91" i="96" s="1"/>
  <c r="J172" i="5"/>
  <c r="I91" i="96" s="1"/>
  <c r="K171" i="5"/>
  <c r="J90" i="96" s="1"/>
  <c r="J171" i="5"/>
  <c r="I90" i="96" s="1"/>
  <c r="K170" i="5"/>
  <c r="J89" i="96" s="1"/>
  <c r="J170" i="5"/>
  <c r="I89" i="96"/>
  <c r="K168" i="5"/>
  <c r="J87" i="96" s="1"/>
  <c r="J168" i="5"/>
  <c r="I87" i="96" s="1"/>
  <c r="K167" i="5"/>
  <c r="J86" i="96" s="1"/>
  <c r="J167" i="5"/>
  <c r="I86" i="96" s="1"/>
  <c r="K166" i="5"/>
  <c r="J85" i="96" s="1"/>
  <c r="J166" i="5"/>
  <c r="I85" i="96"/>
  <c r="K164" i="5"/>
  <c r="J83" i="96" s="1"/>
  <c r="J164" i="5"/>
  <c r="I83" i="96" s="1"/>
  <c r="K163" i="5"/>
  <c r="J82" i="96" s="1"/>
  <c r="J163" i="5"/>
  <c r="I82" i="96" s="1"/>
  <c r="K162" i="5"/>
  <c r="J81" i="96" s="1"/>
  <c r="J162" i="5"/>
  <c r="I81" i="96"/>
  <c r="K160" i="5"/>
  <c r="J79" i="96" s="1"/>
  <c r="J160" i="5"/>
  <c r="I79" i="96" s="1"/>
  <c r="K159" i="5"/>
  <c r="J78" i="96" s="1"/>
  <c r="J159" i="5"/>
  <c r="I78" i="96" s="1"/>
  <c r="K158" i="5"/>
  <c r="J77" i="96" s="1"/>
  <c r="J158" i="5"/>
  <c r="I77" i="96"/>
  <c r="K156" i="5"/>
  <c r="J75" i="96" s="1"/>
  <c r="J156" i="5"/>
  <c r="I75" i="96" s="1"/>
  <c r="K155" i="5"/>
  <c r="J74" i="96" s="1"/>
  <c r="J155" i="5"/>
  <c r="I74" i="96" s="1"/>
  <c r="K154" i="5"/>
  <c r="J73" i="96" s="1"/>
  <c r="J154" i="5"/>
  <c r="I73" i="96"/>
  <c r="K152" i="5"/>
  <c r="J71" i="96" s="1"/>
  <c r="J152" i="5"/>
  <c r="I71" i="96" s="1"/>
  <c r="K151" i="5"/>
  <c r="J70" i="96" s="1"/>
  <c r="J151" i="5"/>
  <c r="I70" i="96" s="1"/>
  <c r="K150" i="5"/>
  <c r="J69" i="96" s="1"/>
  <c r="J150" i="5"/>
  <c r="I69" i="96"/>
  <c r="K148" i="5"/>
  <c r="J67" i="96" s="1"/>
  <c r="J148" i="5"/>
  <c r="I67" i="96" s="1"/>
  <c r="K147" i="5"/>
  <c r="J66" i="96" s="1"/>
  <c r="J147" i="5"/>
  <c r="I66" i="96" s="1"/>
  <c r="K146" i="5"/>
  <c r="J65" i="96" s="1"/>
  <c r="J146" i="5"/>
  <c r="I65" i="96"/>
  <c r="K144" i="5"/>
  <c r="J63" i="96" s="1"/>
  <c r="J144" i="5"/>
  <c r="I63" i="96" s="1"/>
  <c r="K143" i="5"/>
  <c r="J62" i="96" s="1"/>
  <c r="J143" i="5"/>
  <c r="I62" i="96"/>
  <c r="K142" i="5"/>
  <c r="J61" i="96" s="1"/>
  <c r="J142" i="5"/>
  <c r="I61" i="96" s="1"/>
  <c r="K140" i="5"/>
  <c r="J59" i="96" s="1"/>
  <c r="J140" i="5"/>
  <c r="I59" i="96"/>
  <c r="K139" i="5"/>
  <c r="J58" i="96" s="1"/>
  <c r="J139" i="5"/>
  <c r="I58" i="96" s="1"/>
  <c r="K138" i="5"/>
  <c r="J57" i="96" s="1"/>
  <c r="J138" i="5"/>
  <c r="I57" i="96"/>
  <c r="K136" i="5"/>
  <c r="J55" i="96" s="1"/>
  <c r="J136" i="5"/>
  <c r="I55" i="96" s="1"/>
  <c r="K135" i="5"/>
  <c r="J54" i="96" s="1"/>
  <c r="J135" i="5"/>
  <c r="I54" i="96" s="1"/>
  <c r="K134" i="5"/>
  <c r="J53" i="96" s="1"/>
  <c r="J134" i="5"/>
  <c r="I53" i="96" s="1"/>
  <c r="K132" i="5"/>
  <c r="J51" i="96" s="1"/>
  <c r="J132" i="5"/>
  <c r="I51" i="96"/>
  <c r="K131" i="5"/>
  <c r="J50" i="96" s="1"/>
  <c r="J131" i="5"/>
  <c r="I50" i="96" s="1"/>
  <c r="K130" i="5"/>
  <c r="J49" i="96" s="1"/>
  <c r="J130" i="5"/>
  <c r="I49" i="96"/>
  <c r="K128" i="5"/>
  <c r="J47" i="96" s="1"/>
  <c r="J128" i="5"/>
  <c r="I47" i="96" s="1"/>
  <c r="K127" i="5"/>
  <c r="J46" i="96" s="1"/>
  <c r="J127" i="5"/>
  <c r="I46" i="96"/>
  <c r="K126" i="5"/>
  <c r="J45" i="96" s="1"/>
  <c r="J126" i="5"/>
  <c r="I45" i="96" s="1"/>
  <c r="K124" i="5"/>
  <c r="J43" i="96" s="1"/>
  <c r="J124" i="5"/>
  <c r="I43" i="96" s="1"/>
  <c r="K123" i="5"/>
  <c r="J42" i="96" s="1"/>
  <c r="J123" i="5"/>
  <c r="I42" i="96"/>
  <c r="J122" i="5"/>
  <c r="I41" i="96" s="1"/>
  <c r="K120" i="5"/>
  <c r="J39" i="96" s="1"/>
  <c r="J120" i="5"/>
  <c r="I39" i="96" s="1"/>
  <c r="K119" i="5"/>
  <c r="J38" i="96" s="1"/>
  <c r="J119" i="5"/>
  <c r="I38" i="96"/>
  <c r="K118" i="5"/>
  <c r="J37" i="96" s="1"/>
  <c r="J118" i="5"/>
  <c r="I37" i="96" s="1"/>
  <c r="K116" i="5"/>
  <c r="J35" i="96" s="1"/>
  <c r="J116" i="5"/>
  <c r="I35" i="96"/>
  <c r="K115" i="5"/>
  <c r="J34" i="96" s="1"/>
  <c r="J115" i="5"/>
  <c r="I34" i="96" s="1"/>
  <c r="K114" i="5"/>
  <c r="J33" i="96" s="1"/>
  <c r="J114" i="5"/>
  <c r="I33" i="96"/>
  <c r="J112" i="5"/>
  <c r="I31" i="96" s="1"/>
  <c r="K111" i="5"/>
  <c r="J30" i="96" s="1"/>
  <c r="J111" i="5"/>
  <c r="I30" i="96"/>
  <c r="J110" i="5"/>
  <c r="I29" i="96" s="1"/>
  <c r="K108" i="5"/>
  <c r="J27" i="96" s="1"/>
  <c r="J108" i="5"/>
  <c r="I27" i="96" s="1"/>
  <c r="K107" i="5"/>
  <c r="J26" i="96" s="1"/>
  <c r="J106" i="5"/>
  <c r="I25" i="96" s="1"/>
  <c r="K104" i="5"/>
  <c r="J23" i="96" s="1"/>
  <c r="J104" i="5"/>
  <c r="I23" i="96" s="1"/>
  <c r="K103" i="5"/>
  <c r="J22" i="96" s="1"/>
  <c r="J103" i="5"/>
  <c r="I22" i="96"/>
  <c r="K102" i="5"/>
  <c r="J21" i="96" s="1"/>
  <c r="J102" i="5"/>
  <c r="I21" i="96" s="1"/>
  <c r="K100" i="5"/>
  <c r="J19" i="96" s="1"/>
  <c r="J100" i="5"/>
  <c r="I19" i="96"/>
  <c r="K99" i="5"/>
  <c r="J18" i="96" s="1"/>
  <c r="J99" i="5"/>
  <c r="I18" i="96" s="1"/>
  <c r="K98" i="5"/>
  <c r="J17" i="96" s="1"/>
  <c r="J98" i="5"/>
  <c r="I17" i="96"/>
  <c r="J96" i="5"/>
  <c r="I15" i="96" s="1"/>
  <c r="K95" i="5"/>
  <c r="J14" i="96" s="1"/>
  <c r="J95" i="5"/>
  <c r="I14" i="96"/>
  <c r="J94" i="5"/>
  <c r="I13" i="96" s="1"/>
  <c r="K92" i="5"/>
  <c r="J11" i="96" s="1"/>
  <c r="J92" i="5"/>
  <c r="I11" i="96" s="1"/>
  <c r="K91" i="5"/>
  <c r="J10" i="96" s="1"/>
  <c r="J90" i="5"/>
  <c r="I9" i="96" s="1"/>
  <c r="K88" i="5"/>
  <c r="J7" i="96" s="1"/>
  <c r="K87" i="5"/>
  <c r="J6" i="96" s="1"/>
  <c r="K86" i="5"/>
  <c r="J84" i="51"/>
  <c r="J86" i="5"/>
  <c r="I84" i="51" s="1"/>
  <c r="K84" i="5"/>
  <c r="J82" i="51" s="1"/>
  <c r="J84" i="5"/>
  <c r="I82" i="51" s="1"/>
  <c r="K83" i="5"/>
  <c r="J81" i="51" s="1"/>
  <c r="J83" i="5"/>
  <c r="I81" i="51" s="1"/>
  <c r="K80" i="5"/>
  <c r="J78" i="51" s="1"/>
  <c r="J80" i="5"/>
  <c r="I78" i="51" s="1"/>
  <c r="K79" i="5"/>
  <c r="J77" i="51"/>
  <c r="J79" i="5"/>
  <c r="I77" i="51" s="1"/>
  <c r="K78" i="5"/>
  <c r="J76" i="51" s="1"/>
  <c r="J78" i="5"/>
  <c r="I76" i="51" s="1"/>
  <c r="J76" i="5"/>
  <c r="I74" i="51" s="1"/>
  <c r="K75" i="5"/>
  <c r="J73" i="51"/>
  <c r="J75" i="5"/>
  <c r="I73" i="51" s="1"/>
  <c r="K74" i="5"/>
  <c r="J72" i="51" s="1"/>
  <c r="J74" i="5"/>
  <c r="I72" i="51" s="1"/>
  <c r="K71" i="5"/>
  <c r="J69" i="51" s="1"/>
  <c r="K70" i="5"/>
  <c r="J68" i="51" s="1"/>
  <c r="J70" i="5"/>
  <c r="I68" i="51" s="1"/>
  <c r="J68" i="5"/>
  <c r="I66" i="51" s="1"/>
  <c r="J67" i="5"/>
  <c r="K66" i="5"/>
  <c r="J64" i="51" s="1"/>
  <c r="J66" i="5"/>
  <c r="I64" i="51" s="1"/>
  <c r="J64" i="5"/>
  <c r="I62" i="51" s="1"/>
  <c r="K63" i="5"/>
  <c r="J61" i="51" s="1"/>
  <c r="J63" i="5"/>
  <c r="K62" i="5"/>
  <c r="J60" i="51" s="1"/>
  <c r="J62" i="5"/>
  <c r="I60" i="51" s="1"/>
  <c r="K59" i="5"/>
  <c r="J57" i="51" s="1"/>
  <c r="J59" i="5"/>
  <c r="K58" i="5"/>
  <c r="J56" i="51" s="1"/>
  <c r="J58" i="5"/>
  <c r="I56" i="51" s="1"/>
  <c r="K55" i="5"/>
  <c r="J53" i="51" s="1"/>
  <c r="K54" i="5"/>
  <c r="J52" i="51" s="1"/>
  <c r="J54" i="5"/>
  <c r="I52" i="51" s="1"/>
  <c r="J52" i="5"/>
  <c r="K51" i="5"/>
  <c r="J48" i="5"/>
  <c r="I25" i="51" s="1"/>
  <c r="J47" i="5"/>
  <c r="I24" i="51" s="1"/>
  <c r="K46" i="5"/>
  <c r="J23" i="51" s="1"/>
  <c r="J44" i="5"/>
  <c r="I21" i="51" s="1"/>
  <c r="K43" i="5"/>
  <c r="J20" i="51" s="1"/>
  <c r="J43" i="5"/>
  <c r="I20" i="51" s="1"/>
  <c r="K42" i="5"/>
  <c r="J19" i="51" s="1"/>
  <c r="K40" i="5"/>
  <c r="J17" i="51" s="1"/>
  <c r="K39" i="5"/>
  <c r="J16" i="51" s="1"/>
  <c r="K38" i="5"/>
  <c r="J15" i="51" s="1"/>
  <c r="K36" i="5"/>
  <c r="J13" i="51" s="1"/>
  <c r="K35" i="5"/>
  <c r="J12" i="51" s="1"/>
  <c r="K34" i="5"/>
  <c r="J11" i="51" s="1"/>
  <c r="J32" i="5"/>
  <c r="I9" i="51" s="1"/>
  <c r="J31" i="5"/>
  <c r="I8" i="51" s="1"/>
  <c r="K30" i="5"/>
  <c r="J7" i="51" s="1"/>
  <c r="K27" i="5"/>
  <c r="J27" i="28" s="1"/>
  <c r="K24" i="5"/>
  <c r="J24" i="28" s="1"/>
  <c r="K23" i="5"/>
  <c r="J23" i="28" s="1"/>
  <c r="J23" i="5"/>
  <c r="I23" i="28" s="1"/>
  <c r="J22" i="5"/>
  <c r="I22" i="28" s="1"/>
  <c r="J20" i="5"/>
  <c r="I20" i="28" s="1"/>
  <c r="K18" i="5"/>
  <c r="J18" i="28" s="1"/>
  <c r="J16" i="5"/>
  <c r="I16" i="28" s="1"/>
  <c r="K14" i="5"/>
  <c r="J14" i="28" s="1"/>
  <c r="K12" i="5"/>
  <c r="J12" i="28" s="1"/>
  <c r="K11" i="5"/>
  <c r="J11" i="28" s="1"/>
  <c r="K8" i="5"/>
  <c r="J8" i="28" s="1"/>
  <c r="K7" i="5"/>
  <c r="J7" i="28" s="1"/>
  <c r="K6" i="5"/>
  <c r="J6" i="28" s="1"/>
  <c r="J6" i="5" l="1"/>
  <c r="I6" i="28" s="1"/>
  <c r="J8" i="5"/>
  <c r="I8" i="28" s="1"/>
  <c r="J12" i="5"/>
  <c r="I12" i="28" s="1"/>
  <c r="J15" i="5"/>
  <c r="I15" i="28" s="1"/>
  <c r="K16" i="5"/>
  <c r="J16" i="28" s="1"/>
  <c r="K20" i="5"/>
  <c r="J20" i="28" s="1"/>
  <c r="K26" i="5"/>
  <c r="J26" i="28" s="1"/>
  <c r="J34" i="5"/>
  <c r="I11" i="51" s="1"/>
  <c r="J36" i="5"/>
  <c r="I13" i="51" s="1"/>
  <c r="J39" i="5"/>
  <c r="I16" i="51" s="1"/>
  <c r="J42" i="5"/>
  <c r="I19" i="51" s="1"/>
  <c r="K48" i="5"/>
  <c r="J25" i="51" s="1"/>
  <c r="J55" i="5"/>
  <c r="J56" i="5"/>
  <c r="J60" i="5"/>
  <c r="I61" i="51"/>
  <c r="I65" i="51"/>
  <c r="J71" i="5"/>
  <c r="J72" i="5"/>
  <c r="K76" i="5"/>
  <c r="J74" i="51" s="1"/>
  <c r="K82" i="5"/>
  <c r="J80" i="51" s="1"/>
  <c r="J88" i="5"/>
  <c r="I7" i="96" s="1"/>
  <c r="K90" i="5"/>
  <c r="J9" i="96" s="1"/>
  <c r="K94" i="5"/>
  <c r="J13" i="96" s="1"/>
  <c r="J107" i="5"/>
  <c r="I26" i="96" s="1"/>
  <c r="K112" i="5"/>
  <c r="J31" i="96" s="1"/>
  <c r="K122" i="5"/>
  <c r="J41" i="96" s="1"/>
  <c r="H65" i="51"/>
  <c r="J7" i="5"/>
  <c r="I7" i="28" s="1"/>
  <c r="K10" i="5"/>
  <c r="J10" i="28" s="1"/>
  <c r="J14" i="5"/>
  <c r="I14" i="28" s="1"/>
  <c r="K15" i="5"/>
  <c r="J15" i="28" s="1"/>
  <c r="K19" i="5"/>
  <c r="J19" i="28" s="1"/>
  <c r="K22" i="5"/>
  <c r="J22" i="28" s="1"/>
  <c r="J24" i="5"/>
  <c r="I24" i="28" s="1"/>
  <c r="J30" i="5"/>
  <c r="I7" i="51" s="1"/>
  <c r="K31" i="5"/>
  <c r="J8" i="51" s="1"/>
  <c r="J35" i="5"/>
  <c r="I12" i="51" s="1"/>
  <c r="J38" i="5"/>
  <c r="I15" i="51" s="1"/>
  <c r="J40" i="5"/>
  <c r="I17" i="51" s="1"/>
  <c r="J46" i="5"/>
  <c r="I23" i="51" s="1"/>
  <c r="K47" i="5"/>
  <c r="J24" i="51" s="1"/>
  <c r="K56" i="5"/>
  <c r="K60" i="5"/>
  <c r="K64" i="5"/>
  <c r="K68" i="5"/>
  <c r="K72" i="5"/>
  <c r="J82" i="5"/>
  <c r="I80" i="51" s="1"/>
  <c r="J87" i="5"/>
  <c r="I6" i="96" s="1"/>
  <c r="J91" i="5"/>
  <c r="I10" i="96" s="1"/>
  <c r="K96" i="5"/>
  <c r="J15" i="96" s="1"/>
  <c r="K106" i="5"/>
  <c r="J25" i="96" s="1"/>
  <c r="K110" i="5"/>
  <c r="J29" i="96" s="1"/>
  <c r="J10" i="5"/>
  <c r="I10" i="28" s="1"/>
  <c r="J11" i="5"/>
  <c r="I11" i="28" s="1"/>
  <c r="J18" i="5"/>
  <c r="I18" i="28" s="1"/>
  <c r="J19" i="5"/>
  <c r="I19" i="28" s="1"/>
  <c r="J26" i="5"/>
  <c r="I26" i="28" s="1"/>
  <c r="J27" i="5"/>
  <c r="I27" i="28" s="1"/>
  <c r="J28" i="5"/>
  <c r="I28" i="28" s="1"/>
  <c r="K28" i="5"/>
  <c r="J28" i="28" s="1"/>
  <c r="K32" i="5"/>
  <c r="J9" i="51" s="1"/>
  <c r="K44" i="5"/>
  <c r="J21" i="51" s="1"/>
  <c r="J50" i="5"/>
  <c r="I27" i="51" s="1"/>
  <c r="K50" i="5"/>
  <c r="J27" i="51" s="1"/>
  <c r="I53" i="51"/>
  <c r="J62" i="51"/>
  <c r="I69" i="51"/>
  <c r="I57" i="51"/>
  <c r="J66" i="51"/>
  <c r="D2" i="243"/>
  <c r="D2" i="209"/>
  <c r="D2" i="96"/>
  <c r="D2" i="130" s="1"/>
  <c r="D2" i="51"/>
  <c r="I13" i="5"/>
  <c r="E13" i="5"/>
  <c r="D13" i="28" s="1"/>
  <c r="C13" i="28" s="1"/>
  <c r="H13" i="5"/>
  <c r="I21" i="5"/>
  <c r="E21" i="5"/>
  <c r="D21" i="28" s="1"/>
  <c r="C21" i="28" s="1"/>
  <c r="H21" i="5"/>
  <c r="I29" i="5"/>
  <c r="E29" i="5"/>
  <c r="D6" i="51" s="1"/>
  <c r="C6" i="51" s="1"/>
  <c r="H29" i="5"/>
  <c r="I37" i="5"/>
  <c r="E37" i="5"/>
  <c r="D14" i="51" s="1"/>
  <c r="C14" i="51" s="1"/>
  <c r="H37" i="5"/>
  <c r="I45" i="5"/>
  <c r="E45" i="5"/>
  <c r="D22" i="51" s="1"/>
  <c r="C22" i="51" s="1"/>
  <c r="H45" i="5"/>
  <c r="D2" i="5"/>
  <c r="I53" i="5"/>
  <c r="H53" i="5"/>
  <c r="J53" i="5" s="1"/>
  <c r="E53" i="5"/>
  <c r="I61" i="5"/>
  <c r="E61" i="5"/>
  <c r="D59" i="51" s="1"/>
  <c r="C59" i="51" s="1"/>
  <c r="H61" i="5"/>
  <c r="I69" i="5"/>
  <c r="E69" i="5"/>
  <c r="D67" i="51" s="1"/>
  <c r="C67" i="51" s="1"/>
  <c r="H69" i="5"/>
  <c r="I77" i="5"/>
  <c r="E77" i="5"/>
  <c r="D75" i="51" s="1"/>
  <c r="C75" i="51" s="1"/>
  <c r="H77" i="5"/>
  <c r="I85" i="5"/>
  <c r="E85" i="5"/>
  <c r="D83" i="51" s="1"/>
  <c r="C83" i="51" s="1"/>
  <c r="H85" i="5"/>
  <c r="I9" i="5"/>
  <c r="E9" i="5"/>
  <c r="D9" i="28" s="1"/>
  <c r="C9" i="28" s="1"/>
  <c r="H9" i="5"/>
  <c r="D13" i="5"/>
  <c r="I17" i="5"/>
  <c r="E17" i="5"/>
  <c r="D17" i="28" s="1"/>
  <c r="C17" i="28" s="1"/>
  <c r="H17" i="5"/>
  <c r="D21" i="5"/>
  <c r="I25" i="5"/>
  <c r="E25" i="5"/>
  <c r="D25" i="28" s="1"/>
  <c r="C25" i="28" s="1"/>
  <c r="H25" i="5"/>
  <c r="D29" i="5"/>
  <c r="I33" i="5"/>
  <c r="E33" i="5"/>
  <c r="D10" i="51" s="1"/>
  <c r="C10" i="51" s="1"/>
  <c r="H33" i="5"/>
  <c r="D37" i="5"/>
  <c r="I41" i="5"/>
  <c r="E41" i="5"/>
  <c r="D18" i="51" s="1"/>
  <c r="C18" i="51" s="1"/>
  <c r="H41" i="5"/>
  <c r="D45" i="5"/>
  <c r="I49" i="5"/>
  <c r="E49" i="5"/>
  <c r="D26" i="51" s="1"/>
  <c r="C26" i="51" s="1"/>
  <c r="H49" i="5"/>
  <c r="I57" i="5"/>
  <c r="E57" i="5"/>
  <c r="D55" i="51" s="1"/>
  <c r="C55" i="51" s="1"/>
  <c r="H57" i="5"/>
  <c r="I65" i="5"/>
  <c r="E65" i="5"/>
  <c r="D63" i="51" s="1"/>
  <c r="C63" i="51" s="1"/>
  <c r="H65" i="5"/>
  <c r="I73" i="5"/>
  <c r="E73" i="5"/>
  <c r="D71" i="51" s="1"/>
  <c r="C71" i="51" s="1"/>
  <c r="H73" i="5"/>
  <c r="I81" i="5"/>
  <c r="E81" i="5"/>
  <c r="D79" i="51" s="1"/>
  <c r="C79" i="51" s="1"/>
  <c r="H81" i="5"/>
  <c r="I89" i="5"/>
  <c r="E89" i="5"/>
  <c r="D8" i="96" s="1"/>
  <c r="C8" i="96" s="1"/>
  <c r="H89" i="5"/>
  <c r="I197" i="5"/>
  <c r="E197" i="5"/>
  <c r="D8" i="130" s="1"/>
  <c r="C8" i="130" s="1"/>
  <c r="I213" i="5"/>
  <c r="E213" i="5"/>
  <c r="D14" i="164" s="1"/>
  <c r="C14" i="164" s="1"/>
  <c r="H227" i="5"/>
  <c r="D227" i="5"/>
  <c r="H272" i="5"/>
  <c r="I272" i="5"/>
  <c r="D272" i="5"/>
  <c r="E272" i="5"/>
  <c r="D73" i="164" s="1"/>
  <c r="C73" i="164" s="1"/>
  <c r="I278" i="5"/>
  <c r="E278" i="5"/>
  <c r="D79" i="164" s="1"/>
  <c r="C79" i="164" s="1"/>
  <c r="H278" i="5"/>
  <c r="D278" i="5"/>
  <c r="I283" i="5"/>
  <c r="H283" i="5"/>
  <c r="D283" i="5"/>
  <c r="E283" i="5"/>
  <c r="D84" i="164" s="1"/>
  <c r="C84" i="164" s="1"/>
  <c r="I298" i="5"/>
  <c r="E298" i="5"/>
  <c r="D99" i="164" s="1"/>
  <c r="C99" i="164" s="1"/>
  <c r="H298" i="5"/>
  <c r="D298" i="5"/>
  <c r="I362" i="5"/>
  <c r="E362" i="5"/>
  <c r="D163" i="164" s="1"/>
  <c r="C163" i="164" s="1"/>
  <c r="H362" i="5"/>
  <c r="D362" i="5"/>
  <c r="H367" i="5"/>
  <c r="D367" i="5"/>
  <c r="I367" i="5"/>
  <c r="E367" i="5"/>
  <c r="D168" i="164" s="1"/>
  <c r="C168" i="164" s="1"/>
  <c r="H93" i="5"/>
  <c r="H97" i="5"/>
  <c r="H101" i="5"/>
  <c r="H105" i="5"/>
  <c r="H109" i="5"/>
  <c r="H113" i="5"/>
  <c r="H117" i="5"/>
  <c r="H121" i="5"/>
  <c r="H125" i="5"/>
  <c r="H129" i="5"/>
  <c r="H133" i="5"/>
  <c r="H137" i="5"/>
  <c r="H141" i="5"/>
  <c r="H145" i="5"/>
  <c r="H149" i="5"/>
  <c r="H153" i="5"/>
  <c r="H157" i="5"/>
  <c r="H161" i="5"/>
  <c r="H165" i="5"/>
  <c r="H169" i="5"/>
  <c r="H173" i="5"/>
  <c r="H177" i="5"/>
  <c r="H181" i="5"/>
  <c r="I185" i="5"/>
  <c r="E185" i="5"/>
  <c r="D104" i="96" s="1"/>
  <c r="C104" i="96" s="1"/>
  <c r="I201" i="5"/>
  <c r="E201" i="5"/>
  <c r="D12" i="130" s="1"/>
  <c r="C12" i="130" s="1"/>
  <c r="D214" i="5"/>
  <c r="H214" i="5"/>
  <c r="I217" i="5"/>
  <c r="E217" i="5"/>
  <c r="D18" i="164" s="1"/>
  <c r="C18" i="164" s="1"/>
  <c r="E220" i="5"/>
  <c r="D21" i="164" s="1"/>
  <c r="C21" i="164" s="1"/>
  <c r="I222" i="5"/>
  <c r="E222" i="5"/>
  <c r="D23" i="164" s="1"/>
  <c r="C23" i="164" s="1"/>
  <c r="H222" i="5"/>
  <c r="D222" i="5"/>
  <c r="H226" i="5"/>
  <c r="E227" i="5"/>
  <c r="D28" i="164" s="1"/>
  <c r="C28" i="164" s="1"/>
  <c r="H228" i="5"/>
  <c r="I228" i="5"/>
  <c r="E231" i="5"/>
  <c r="D32" i="164" s="1"/>
  <c r="C32" i="164" s="1"/>
  <c r="H232" i="5"/>
  <c r="D232" i="5"/>
  <c r="H236" i="5"/>
  <c r="D236" i="5"/>
  <c r="H276" i="5"/>
  <c r="D276" i="5"/>
  <c r="I276" i="5"/>
  <c r="E276" i="5"/>
  <c r="D77" i="164" s="1"/>
  <c r="C77" i="164" s="1"/>
  <c r="H287" i="5"/>
  <c r="D287" i="5"/>
  <c r="E287" i="5"/>
  <c r="D88" i="164" s="1"/>
  <c r="C88" i="164" s="1"/>
  <c r="I347" i="5"/>
  <c r="H347" i="5"/>
  <c r="D347" i="5"/>
  <c r="E347" i="5"/>
  <c r="D148" i="164" s="1"/>
  <c r="C148" i="164" s="1"/>
  <c r="E8" i="5"/>
  <c r="D8" i="28" s="1"/>
  <c r="C8" i="28" s="1"/>
  <c r="E12" i="5"/>
  <c r="D12" i="28" s="1"/>
  <c r="C12" i="28" s="1"/>
  <c r="E16" i="5"/>
  <c r="D16" i="28" s="1"/>
  <c r="C16" i="28" s="1"/>
  <c r="E20" i="5"/>
  <c r="D20" i="28" s="1"/>
  <c r="C20" i="28" s="1"/>
  <c r="E24" i="5"/>
  <c r="D24" i="28" s="1"/>
  <c r="C24" i="28" s="1"/>
  <c r="E28" i="5"/>
  <c r="D28" i="28" s="1"/>
  <c r="C28" i="28" s="1"/>
  <c r="E32" i="5"/>
  <c r="D9" i="51" s="1"/>
  <c r="C9" i="51" s="1"/>
  <c r="E36" i="5"/>
  <c r="D13" i="51" s="1"/>
  <c r="C13" i="51" s="1"/>
  <c r="E40" i="5"/>
  <c r="D17" i="51" s="1"/>
  <c r="C17" i="51" s="1"/>
  <c r="E44" i="5"/>
  <c r="D21" i="51" s="1"/>
  <c r="C21" i="51" s="1"/>
  <c r="E48" i="5"/>
  <c r="D25" i="51" s="1"/>
  <c r="C25" i="51" s="1"/>
  <c r="E56" i="5"/>
  <c r="D54" i="51" s="1"/>
  <c r="C54" i="51" s="1"/>
  <c r="E60" i="5"/>
  <c r="D58" i="51" s="1"/>
  <c r="C58" i="51" s="1"/>
  <c r="E64" i="5"/>
  <c r="D62" i="51" s="1"/>
  <c r="C62" i="51" s="1"/>
  <c r="E68" i="5"/>
  <c r="D66" i="51" s="1"/>
  <c r="C66" i="51" s="1"/>
  <c r="E72" i="5"/>
  <c r="D70" i="51" s="1"/>
  <c r="C70" i="51" s="1"/>
  <c r="E76" i="5"/>
  <c r="D74" i="51" s="1"/>
  <c r="C74" i="51" s="1"/>
  <c r="E80" i="5"/>
  <c r="D78" i="51" s="1"/>
  <c r="C78" i="51" s="1"/>
  <c r="E84" i="5"/>
  <c r="D82" i="51" s="1"/>
  <c r="C82" i="51" s="1"/>
  <c r="E88" i="5"/>
  <c r="D7" i="96" s="1"/>
  <c r="C7" i="96" s="1"/>
  <c r="E92" i="5"/>
  <c r="D11" i="96" s="1"/>
  <c r="C11" i="96" s="1"/>
  <c r="E96" i="5"/>
  <c r="D15" i="96" s="1"/>
  <c r="C15" i="96" s="1"/>
  <c r="E100" i="5"/>
  <c r="D19" i="96" s="1"/>
  <c r="C19" i="96" s="1"/>
  <c r="E104" i="5"/>
  <c r="D23" i="96" s="1"/>
  <c r="C23" i="96" s="1"/>
  <c r="E108" i="5"/>
  <c r="D27" i="96" s="1"/>
  <c r="C27" i="96" s="1"/>
  <c r="E112" i="5"/>
  <c r="D31" i="96" s="1"/>
  <c r="C31" i="96" s="1"/>
  <c r="E116" i="5"/>
  <c r="D35" i="96" s="1"/>
  <c r="C35" i="96" s="1"/>
  <c r="E120" i="5"/>
  <c r="D39" i="96" s="1"/>
  <c r="C39" i="96" s="1"/>
  <c r="E124" i="5"/>
  <c r="D43" i="96" s="1"/>
  <c r="C43" i="96" s="1"/>
  <c r="E128" i="5"/>
  <c r="D47" i="96" s="1"/>
  <c r="C47" i="96" s="1"/>
  <c r="E132" i="5"/>
  <c r="D51" i="96" s="1"/>
  <c r="C51" i="96" s="1"/>
  <c r="E136" i="5"/>
  <c r="D55" i="96" s="1"/>
  <c r="C55" i="96" s="1"/>
  <c r="E140" i="5"/>
  <c r="D59" i="96" s="1"/>
  <c r="C59" i="96" s="1"/>
  <c r="E144" i="5"/>
  <c r="D63" i="96" s="1"/>
  <c r="C63" i="96" s="1"/>
  <c r="E148" i="5"/>
  <c r="D67" i="96" s="1"/>
  <c r="C67" i="96" s="1"/>
  <c r="E152" i="5"/>
  <c r="D71" i="96" s="1"/>
  <c r="C71" i="96" s="1"/>
  <c r="E156" i="5"/>
  <c r="D75" i="96" s="1"/>
  <c r="C75" i="96" s="1"/>
  <c r="E160" i="5"/>
  <c r="D79" i="96" s="1"/>
  <c r="C79" i="96" s="1"/>
  <c r="E164" i="5"/>
  <c r="D83" i="96" s="1"/>
  <c r="C83" i="96" s="1"/>
  <c r="E168" i="5"/>
  <c r="D87" i="96" s="1"/>
  <c r="C87" i="96" s="1"/>
  <c r="E172" i="5"/>
  <c r="D91" i="96" s="1"/>
  <c r="C91" i="96" s="1"/>
  <c r="E176" i="5"/>
  <c r="D95" i="96" s="1"/>
  <c r="C95" i="96" s="1"/>
  <c r="E180" i="5"/>
  <c r="D99" i="96" s="1"/>
  <c r="C99" i="96" s="1"/>
  <c r="D186" i="5"/>
  <c r="H186" i="5"/>
  <c r="I187" i="5"/>
  <c r="I189" i="5"/>
  <c r="E189" i="5"/>
  <c r="D108" i="96" s="1"/>
  <c r="C108" i="96" s="1"/>
  <c r="D191" i="5"/>
  <c r="D197" i="5"/>
  <c r="H197" i="5"/>
  <c r="D202" i="5"/>
  <c r="H202" i="5"/>
  <c r="I203" i="5"/>
  <c r="I205" i="5"/>
  <c r="E205" i="5"/>
  <c r="D6" i="164" s="1"/>
  <c r="C6" i="164" s="1"/>
  <c r="D207" i="5"/>
  <c r="D213" i="5"/>
  <c r="H213" i="5"/>
  <c r="D218" i="5"/>
  <c r="H218" i="5"/>
  <c r="E228" i="5"/>
  <c r="D29" i="164" s="1"/>
  <c r="C29" i="164" s="1"/>
  <c r="H231" i="5"/>
  <c r="E232" i="5"/>
  <c r="D33" i="164" s="1"/>
  <c r="C33" i="164" s="1"/>
  <c r="I238" i="5"/>
  <c r="E238" i="5"/>
  <c r="D39" i="164" s="1"/>
  <c r="C39" i="164" s="1"/>
  <c r="H238" i="5"/>
  <c r="D238" i="5"/>
  <c r="I243" i="5"/>
  <c r="E243" i="5"/>
  <c r="D44" i="164" s="1"/>
  <c r="C44" i="164" s="1"/>
  <c r="H260" i="5"/>
  <c r="D260" i="5"/>
  <c r="E260" i="5"/>
  <c r="D61" i="164" s="1"/>
  <c r="C61" i="164" s="1"/>
  <c r="H288" i="5"/>
  <c r="I288" i="5"/>
  <c r="D288" i="5"/>
  <c r="E288" i="5"/>
  <c r="D89" i="164" s="1"/>
  <c r="C89" i="164" s="1"/>
  <c r="I294" i="5"/>
  <c r="E294" i="5"/>
  <c r="D95" i="164" s="1"/>
  <c r="C95" i="164" s="1"/>
  <c r="H294" i="5"/>
  <c r="D294" i="5"/>
  <c r="H303" i="5"/>
  <c r="D303" i="5"/>
  <c r="I303" i="5"/>
  <c r="E303" i="5"/>
  <c r="D104" i="164" s="1"/>
  <c r="C104" i="164" s="1"/>
  <c r="H340" i="5"/>
  <c r="D340" i="5"/>
  <c r="I340" i="5"/>
  <c r="E340" i="5"/>
  <c r="D141" i="164" s="1"/>
  <c r="C141" i="164" s="1"/>
  <c r="E93" i="5"/>
  <c r="D12" i="96" s="1"/>
  <c r="C12" i="96" s="1"/>
  <c r="E97" i="5"/>
  <c r="D16" i="96" s="1"/>
  <c r="C16" i="96" s="1"/>
  <c r="E101" i="5"/>
  <c r="D20" i="96" s="1"/>
  <c r="C20" i="96" s="1"/>
  <c r="E105" i="5"/>
  <c r="D24" i="96" s="1"/>
  <c r="C24" i="96" s="1"/>
  <c r="E109" i="5"/>
  <c r="D28" i="96" s="1"/>
  <c r="C28" i="96" s="1"/>
  <c r="E113" i="5"/>
  <c r="D32" i="96" s="1"/>
  <c r="C32" i="96" s="1"/>
  <c r="E117" i="5"/>
  <c r="D36" i="96" s="1"/>
  <c r="C36" i="96" s="1"/>
  <c r="E121" i="5"/>
  <c r="D40" i="96" s="1"/>
  <c r="C40" i="96" s="1"/>
  <c r="E125" i="5"/>
  <c r="D44" i="96" s="1"/>
  <c r="C44" i="96" s="1"/>
  <c r="E129" i="5"/>
  <c r="D48" i="96" s="1"/>
  <c r="C48" i="96" s="1"/>
  <c r="E133" i="5"/>
  <c r="D52" i="96" s="1"/>
  <c r="C52" i="96" s="1"/>
  <c r="E137" i="5"/>
  <c r="D56" i="96" s="1"/>
  <c r="C56" i="96" s="1"/>
  <c r="E141" i="5"/>
  <c r="D60" i="96" s="1"/>
  <c r="C60" i="96" s="1"/>
  <c r="E145" i="5"/>
  <c r="D64" i="96" s="1"/>
  <c r="C64" i="96" s="1"/>
  <c r="E149" i="5"/>
  <c r="D68" i="96" s="1"/>
  <c r="C68" i="96" s="1"/>
  <c r="E153" i="5"/>
  <c r="D72" i="96" s="1"/>
  <c r="C72" i="96" s="1"/>
  <c r="E157" i="5"/>
  <c r="D76" i="96" s="1"/>
  <c r="C76" i="96" s="1"/>
  <c r="E161" i="5"/>
  <c r="D80" i="96" s="1"/>
  <c r="C80" i="96" s="1"/>
  <c r="E165" i="5"/>
  <c r="D84" i="96" s="1"/>
  <c r="C84" i="96" s="1"/>
  <c r="E169" i="5"/>
  <c r="D88" i="96" s="1"/>
  <c r="C88" i="96" s="1"/>
  <c r="E173" i="5"/>
  <c r="D92" i="96" s="1"/>
  <c r="C92" i="96" s="1"/>
  <c r="E177" i="5"/>
  <c r="D96" i="96" s="1"/>
  <c r="C96" i="96" s="1"/>
  <c r="E181" i="5"/>
  <c r="D100" i="96" s="1"/>
  <c r="C100" i="96" s="1"/>
  <c r="D185" i="5"/>
  <c r="H185" i="5"/>
  <c r="D190" i="5"/>
  <c r="I191" i="5"/>
  <c r="I193" i="5"/>
  <c r="E193" i="5"/>
  <c r="D112" i="96" s="1"/>
  <c r="C112" i="96" s="1"/>
  <c r="D195" i="5"/>
  <c r="D201" i="5"/>
  <c r="H201" i="5"/>
  <c r="D206" i="5"/>
  <c r="I207" i="5"/>
  <c r="I209" i="5"/>
  <c r="E209" i="5"/>
  <c r="D10" i="164" s="1"/>
  <c r="C10" i="164" s="1"/>
  <c r="D220" i="5"/>
  <c r="I220" i="5"/>
  <c r="I226" i="5"/>
  <c r="E226" i="5"/>
  <c r="D27" i="164" s="1"/>
  <c r="C27" i="164" s="1"/>
  <c r="I227" i="5"/>
  <c r="D231" i="5"/>
  <c r="I267" i="5"/>
  <c r="H267" i="5"/>
  <c r="D267" i="5"/>
  <c r="E267" i="5"/>
  <c r="D68" i="164" s="1"/>
  <c r="C68" i="164" s="1"/>
  <c r="I282" i="5"/>
  <c r="E282" i="5"/>
  <c r="D83" i="164" s="1"/>
  <c r="C83" i="164" s="1"/>
  <c r="H282" i="5"/>
  <c r="D282" i="5"/>
  <c r="H352" i="5"/>
  <c r="I352" i="5"/>
  <c r="D352" i="5"/>
  <c r="E352" i="5"/>
  <c r="D153" i="164" s="1"/>
  <c r="C153" i="164" s="1"/>
  <c r="I358" i="5"/>
  <c r="E358" i="5"/>
  <c r="D159" i="164" s="1"/>
  <c r="C159" i="164" s="1"/>
  <c r="H358" i="5"/>
  <c r="D358" i="5"/>
  <c r="I230" i="5"/>
  <c r="E230" i="5"/>
  <c r="D31" i="164" s="1"/>
  <c r="C31" i="164" s="1"/>
  <c r="I251" i="5"/>
  <c r="H251" i="5"/>
  <c r="D251" i="5"/>
  <c r="H256" i="5"/>
  <c r="I256" i="5"/>
  <c r="D256" i="5"/>
  <c r="I262" i="5"/>
  <c r="E262" i="5"/>
  <c r="D63" i="164" s="1"/>
  <c r="C63" i="164" s="1"/>
  <c r="H262" i="5"/>
  <c r="D262" i="5"/>
  <c r="I266" i="5"/>
  <c r="E266" i="5"/>
  <c r="D67" i="164" s="1"/>
  <c r="C67" i="164" s="1"/>
  <c r="H266" i="5"/>
  <c r="D266" i="5"/>
  <c r="H271" i="5"/>
  <c r="D271" i="5"/>
  <c r="H308" i="5"/>
  <c r="D308" i="5"/>
  <c r="I315" i="5"/>
  <c r="H315" i="5"/>
  <c r="D315" i="5"/>
  <c r="H320" i="5"/>
  <c r="I320" i="5"/>
  <c r="D320" i="5"/>
  <c r="I326" i="5"/>
  <c r="E326" i="5"/>
  <c r="D127" i="164" s="1"/>
  <c r="C127" i="164" s="1"/>
  <c r="H326" i="5"/>
  <c r="D326" i="5"/>
  <c r="I330" i="5"/>
  <c r="E330" i="5"/>
  <c r="D131" i="164" s="1"/>
  <c r="C131" i="164" s="1"/>
  <c r="H330" i="5"/>
  <c r="D330" i="5"/>
  <c r="H335" i="5"/>
  <c r="D335" i="5"/>
  <c r="H372" i="5"/>
  <c r="D372" i="5"/>
  <c r="I379" i="5"/>
  <c r="H379" i="5"/>
  <c r="D379" i="5"/>
  <c r="H384" i="5"/>
  <c r="I384" i="5"/>
  <c r="D384" i="5"/>
  <c r="I390" i="5"/>
  <c r="E390" i="5"/>
  <c r="D191" i="164" s="1"/>
  <c r="C191" i="164" s="1"/>
  <c r="H390" i="5"/>
  <c r="D390" i="5"/>
  <c r="I394" i="5"/>
  <c r="E394" i="5"/>
  <c r="D195" i="164" s="1"/>
  <c r="C195" i="164" s="1"/>
  <c r="H394" i="5"/>
  <c r="D394" i="5"/>
  <c r="H399" i="5"/>
  <c r="D399" i="5"/>
  <c r="E404" i="5"/>
  <c r="D205" i="164" s="1"/>
  <c r="C205" i="164" s="1"/>
  <c r="I426" i="5"/>
  <c r="E426" i="5"/>
  <c r="D227" i="164" s="1"/>
  <c r="C227" i="164" s="1"/>
  <c r="H426" i="5"/>
  <c r="D426" i="5"/>
  <c r="I447" i="5"/>
  <c r="H447" i="5"/>
  <c r="D447" i="5"/>
  <c r="I458" i="5"/>
  <c r="E458" i="5"/>
  <c r="D259" i="164" s="1"/>
  <c r="C259" i="164" s="1"/>
  <c r="H458" i="5"/>
  <c r="D458" i="5"/>
  <c r="I234" i="5"/>
  <c r="E234" i="5"/>
  <c r="D35" i="164" s="1"/>
  <c r="C35" i="164" s="1"/>
  <c r="I246" i="5"/>
  <c r="E246" i="5"/>
  <c r="D47" i="164" s="1"/>
  <c r="C47" i="164" s="1"/>
  <c r="H246" i="5"/>
  <c r="D246" i="5"/>
  <c r="I250" i="5"/>
  <c r="E250" i="5"/>
  <c r="D51" i="164" s="1"/>
  <c r="C51" i="164" s="1"/>
  <c r="H250" i="5"/>
  <c r="D250" i="5"/>
  <c r="H255" i="5"/>
  <c r="D255" i="5"/>
  <c r="H292" i="5"/>
  <c r="D292" i="5"/>
  <c r="I299" i="5"/>
  <c r="H299" i="5"/>
  <c r="D299" i="5"/>
  <c r="H304" i="5"/>
  <c r="I304" i="5"/>
  <c r="D304" i="5"/>
  <c r="I310" i="5"/>
  <c r="E310" i="5"/>
  <c r="D111" i="164" s="1"/>
  <c r="C111" i="164" s="1"/>
  <c r="H310" i="5"/>
  <c r="D310" i="5"/>
  <c r="I314" i="5"/>
  <c r="E314" i="5"/>
  <c r="D115" i="164" s="1"/>
  <c r="C115" i="164" s="1"/>
  <c r="H314" i="5"/>
  <c r="D314" i="5"/>
  <c r="H319" i="5"/>
  <c r="D319" i="5"/>
  <c r="H356" i="5"/>
  <c r="D356" i="5"/>
  <c r="I363" i="5"/>
  <c r="H363" i="5"/>
  <c r="D363" i="5"/>
  <c r="H368" i="5"/>
  <c r="I368" i="5"/>
  <c r="D368" i="5"/>
  <c r="I374" i="5"/>
  <c r="E374" i="5"/>
  <c r="D175" i="164" s="1"/>
  <c r="C175" i="164" s="1"/>
  <c r="H374" i="5"/>
  <c r="D374" i="5"/>
  <c r="I378" i="5"/>
  <c r="E378" i="5"/>
  <c r="D179" i="164" s="1"/>
  <c r="C179" i="164" s="1"/>
  <c r="H378" i="5"/>
  <c r="D378" i="5"/>
  <c r="H383" i="5"/>
  <c r="D383" i="5"/>
  <c r="H436" i="5"/>
  <c r="I436" i="5"/>
  <c r="D436" i="5"/>
  <c r="H471" i="5"/>
  <c r="I471" i="5"/>
  <c r="E471" i="5"/>
  <c r="D272" i="164" s="1"/>
  <c r="C272" i="164" s="1"/>
  <c r="H479" i="5"/>
  <c r="I479" i="5"/>
  <c r="E479" i="5"/>
  <c r="D280" i="164" s="1"/>
  <c r="C280" i="164" s="1"/>
  <c r="H487" i="5"/>
  <c r="I487" i="5"/>
  <c r="E487" i="5"/>
  <c r="D288" i="164" s="1"/>
  <c r="C288" i="164" s="1"/>
  <c r="H404" i="5"/>
  <c r="D404" i="5"/>
  <c r="I411" i="5"/>
  <c r="H411" i="5"/>
  <c r="D411" i="5"/>
  <c r="H416" i="5"/>
  <c r="I416" i="5"/>
  <c r="D416" i="5"/>
  <c r="I431" i="5"/>
  <c r="H431" i="5"/>
  <c r="D431" i="5"/>
  <c r="I442" i="5"/>
  <c r="E442" i="5"/>
  <c r="D243" i="164" s="1"/>
  <c r="C243" i="164" s="1"/>
  <c r="H442" i="5"/>
  <c r="D442" i="5"/>
  <c r="I463" i="5"/>
  <c r="H463" i="5"/>
  <c r="D463" i="5"/>
  <c r="H324" i="5"/>
  <c r="D324" i="5"/>
  <c r="I331" i="5"/>
  <c r="H331" i="5"/>
  <c r="D331" i="5"/>
  <c r="H336" i="5"/>
  <c r="I336" i="5"/>
  <c r="D336" i="5"/>
  <c r="I342" i="5"/>
  <c r="E342" i="5"/>
  <c r="D143" i="164" s="1"/>
  <c r="C143" i="164" s="1"/>
  <c r="H342" i="5"/>
  <c r="D342" i="5"/>
  <c r="I346" i="5"/>
  <c r="E346" i="5"/>
  <c r="D147" i="164" s="1"/>
  <c r="C147" i="164" s="1"/>
  <c r="H346" i="5"/>
  <c r="D346" i="5"/>
  <c r="H351" i="5"/>
  <c r="D351" i="5"/>
  <c r="H388" i="5"/>
  <c r="D388" i="5"/>
  <c r="I395" i="5"/>
  <c r="H395" i="5"/>
  <c r="D395" i="5"/>
  <c r="H400" i="5"/>
  <c r="I400" i="5"/>
  <c r="D400" i="5"/>
  <c r="I406" i="5"/>
  <c r="E406" i="5"/>
  <c r="D207" i="164" s="1"/>
  <c r="C207" i="164" s="1"/>
  <c r="H406" i="5"/>
  <c r="D406" i="5"/>
  <c r="I410" i="5"/>
  <c r="E410" i="5"/>
  <c r="D211" i="164" s="1"/>
  <c r="C211" i="164" s="1"/>
  <c r="H410" i="5"/>
  <c r="D410" i="5"/>
  <c r="H415" i="5"/>
  <c r="D415" i="5"/>
  <c r="H420" i="5"/>
  <c r="I420" i="5"/>
  <c r="D420" i="5"/>
  <c r="H452" i="5"/>
  <c r="I452" i="5"/>
  <c r="D452" i="5"/>
  <c r="H467" i="5"/>
  <c r="I467" i="5"/>
  <c r="D467" i="5"/>
  <c r="E467" i="5"/>
  <c r="D268" i="164" s="1"/>
  <c r="C268" i="164" s="1"/>
  <c r="H475" i="5"/>
  <c r="I475" i="5"/>
  <c r="E475" i="5"/>
  <c r="D276" i="164" s="1"/>
  <c r="C276" i="164" s="1"/>
  <c r="H483" i="5"/>
  <c r="I483" i="5"/>
  <c r="E483" i="5"/>
  <c r="D284" i="164" s="1"/>
  <c r="C284" i="164" s="1"/>
  <c r="I514" i="5"/>
  <c r="E514" i="5"/>
  <c r="D315" i="164" s="1"/>
  <c r="C315" i="164" s="1"/>
  <c r="H514" i="5"/>
  <c r="D537" i="5"/>
  <c r="I537" i="5"/>
  <c r="H537" i="5"/>
  <c r="D553" i="5"/>
  <c r="I553" i="5"/>
  <c r="H553" i="5"/>
  <c r="D569" i="5"/>
  <c r="I569" i="5"/>
  <c r="H569" i="5"/>
  <c r="D585" i="5"/>
  <c r="I585" i="5"/>
  <c r="H585" i="5"/>
  <c r="E242" i="5"/>
  <c r="D43" i="164" s="1"/>
  <c r="C43" i="164" s="1"/>
  <c r="I252" i="5"/>
  <c r="I254" i="5"/>
  <c r="E254" i="5"/>
  <c r="D55" i="164" s="1"/>
  <c r="C55" i="164" s="1"/>
  <c r="I268" i="5"/>
  <c r="I270" i="5"/>
  <c r="E270" i="5"/>
  <c r="D71" i="164" s="1"/>
  <c r="C71" i="164" s="1"/>
  <c r="I284" i="5"/>
  <c r="I286" i="5"/>
  <c r="E286" i="5"/>
  <c r="D87" i="164" s="1"/>
  <c r="C87" i="164" s="1"/>
  <c r="I300" i="5"/>
  <c r="I302" i="5"/>
  <c r="E302" i="5"/>
  <c r="D103" i="164" s="1"/>
  <c r="C103" i="164" s="1"/>
  <c r="I316" i="5"/>
  <c r="I318" i="5"/>
  <c r="E318" i="5"/>
  <c r="D119" i="164" s="1"/>
  <c r="C119" i="164" s="1"/>
  <c r="I332" i="5"/>
  <c r="I334" i="5"/>
  <c r="E334" i="5"/>
  <c r="D135" i="164" s="1"/>
  <c r="C135" i="164" s="1"/>
  <c r="I348" i="5"/>
  <c r="I350" i="5"/>
  <c r="E350" i="5"/>
  <c r="D151" i="164" s="1"/>
  <c r="C151" i="164" s="1"/>
  <c r="I364" i="5"/>
  <c r="I366" i="5"/>
  <c r="E366" i="5"/>
  <c r="D167" i="164" s="1"/>
  <c r="C167" i="164" s="1"/>
  <c r="I380" i="5"/>
  <c r="I382" i="5"/>
  <c r="E382" i="5"/>
  <c r="D183" i="164" s="1"/>
  <c r="C183" i="164" s="1"/>
  <c r="I396" i="5"/>
  <c r="I398" i="5"/>
  <c r="E398" i="5"/>
  <c r="D199" i="164" s="1"/>
  <c r="C199" i="164" s="1"/>
  <c r="I412" i="5"/>
  <c r="I414" i="5"/>
  <c r="E414" i="5"/>
  <c r="D215" i="164" s="1"/>
  <c r="C215" i="164" s="1"/>
  <c r="D422" i="5"/>
  <c r="D427" i="5"/>
  <c r="H427" i="5"/>
  <c r="I428" i="5"/>
  <c r="I430" i="5"/>
  <c r="E430" i="5"/>
  <c r="D231" i="164" s="1"/>
  <c r="C231" i="164" s="1"/>
  <c r="D432" i="5"/>
  <c r="D438" i="5"/>
  <c r="D443" i="5"/>
  <c r="H443" i="5"/>
  <c r="I444" i="5"/>
  <c r="I446" i="5"/>
  <c r="E446" i="5"/>
  <c r="D247" i="164" s="1"/>
  <c r="C247" i="164" s="1"/>
  <c r="D448" i="5"/>
  <c r="D454" i="5"/>
  <c r="D459" i="5"/>
  <c r="H459" i="5"/>
  <c r="I460" i="5"/>
  <c r="I462" i="5"/>
  <c r="E462" i="5"/>
  <c r="D263" i="164" s="1"/>
  <c r="C263" i="164" s="1"/>
  <c r="D464" i="5"/>
  <c r="E491" i="5"/>
  <c r="D292" i="164" s="1"/>
  <c r="C292" i="164" s="1"/>
  <c r="E495" i="5"/>
  <c r="D296" i="164" s="1"/>
  <c r="C296" i="164" s="1"/>
  <c r="E499" i="5"/>
  <c r="D300" i="164" s="1"/>
  <c r="C300" i="164" s="1"/>
  <c r="I502" i="5"/>
  <c r="E502" i="5"/>
  <c r="D303" i="164" s="1"/>
  <c r="C303" i="164" s="1"/>
  <c r="H502" i="5"/>
  <c r="I518" i="5"/>
  <c r="E518" i="5"/>
  <c r="D319" i="164" s="1"/>
  <c r="C319" i="164" s="1"/>
  <c r="H518" i="5"/>
  <c r="I526" i="5"/>
  <c r="E526" i="5"/>
  <c r="D526" i="5"/>
  <c r="H526" i="5"/>
  <c r="I258" i="5"/>
  <c r="E258" i="5"/>
  <c r="D59" i="164" s="1"/>
  <c r="C59" i="164" s="1"/>
  <c r="I274" i="5"/>
  <c r="E274" i="5"/>
  <c r="D75" i="164" s="1"/>
  <c r="C75" i="164" s="1"/>
  <c r="I290" i="5"/>
  <c r="E290" i="5"/>
  <c r="D91" i="164" s="1"/>
  <c r="C91" i="164" s="1"/>
  <c r="I306" i="5"/>
  <c r="E306" i="5"/>
  <c r="D107" i="164" s="1"/>
  <c r="C107" i="164" s="1"/>
  <c r="I322" i="5"/>
  <c r="E322" i="5"/>
  <c r="D123" i="164" s="1"/>
  <c r="C123" i="164" s="1"/>
  <c r="I338" i="5"/>
  <c r="E338" i="5"/>
  <c r="D139" i="164" s="1"/>
  <c r="C139" i="164" s="1"/>
  <c r="I354" i="5"/>
  <c r="E354" i="5"/>
  <c r="D155" i="164" s="1"/>
  <c r="C155" i="164" s="1"/>
  <c r="I370" i="5"/>
  <c r="E370" i="5"/>
  <c r="D171" i="164" s="1"/>
  <c r="C171" i="164" s="1"/>
  <c r="I386" i="5"/>
  <c r="E386" i="5"/>
  <c r="D187" i="164" s="1"/>
  <c r="C187" i="164" s="1"/>
  <c r="I402" i="5"/>
  <c r="E402" i="5"/>
  <c r="D203" i="164" s="1"/>
  <c r="C203" i="164" s="1"/>
  <c r="I418" i="5"/>
  <c r="E418" i="5"/>
  <c r="D219" i="164" s="1"/>
  <c r="C219" i="164" s="1"/>
  <c r="I432" i="5"/>
  <c r="I434" i="5"/>
  <c r="E434" i="5"/>
  <c r="D235" i="164" s="1"/>
  <c r="C235" i="164" s="1"/>
  <c r="I448" i="5"/>
  <c r="I450" i="5"/>
  <c r="E450" i="5"/>
  <c r="D251" i="164" s="1"/>
  <c r="C251" i="164" s="1"/>
  <c r="I464" i="5"/>
  <c r="I466" i="5"/>
  <c r="E466" i="5"/>
  <c r="D267" i="164" s="1"/>
  <c r="C267" i="164" s="1"/>
  <c r="I506" i="5"/>
  <c r="E506" i="5"/>
  <c r="D307" i="164" s="1"/>
  <c r="C307" i="164" s="1"/>
  <c r="H506" i="5"/>
  <c r="D514" i="5"/>
  <c r="I522" i="5"/>
  <c r="E522" i="5"/>
  <c r="D323" i="164" s="1"/>
  <c r="C323" i="164" s="1"/>
  <c r="H522" i="5"/>
  <c r="I529" i="5"/>
  <c r="D529" i="5"/>
  <c r="H529" i="5"/>
  <c r="D545" i="5"/>
  <c r="I545" i="5"/>
  <c r="H545" i="5"/>
  <c r="D561" i="5"/>
  <c r="I561" i="5"/>
  <c r="H561" i="5"/>
  <c r="D577" i="5"/>
  <c r="I577" i="5"/>
  <c r="H577" i="5"/>
  <c r="D593" i="5"/>
  <c r="I593" i="5"/>
  <c r="H593" i="5"/>
  <c r="I422" i="5"/>
  <c r="E422" i="5"/>
  <c r="D223" i="164" s="1"/>
  <c r="C223" i="164" s="1"/>
  <c r="I438" i="5"/>
  <c r="E438" i="5"/>
  <c r="D239" i="164" s="1"/>
  <c r="C239" i="164" s="1"/>
  <c r="I454" i="5"/>
  <c r="E454" i="5"/>
  <c r="D255" i="164" s="1"/>
  <c r="C255" i="164" s="1"/>
  <c r="I470" i="5"/>
  <c r="E470" i="5"/>
  <c r="D271" i="164" s="1"/>
  <c r="C271" i="164" s="1"/>
  <c r="I474" i="5"/>
  <c r="E474" i="5"/>
  <c r="D275" i="164" s="1"/>
  <c r="C275" i="164" s="1"/>
  <c r="I478" i="5"/>
  <c r="E478" i="5"/>
  <c r="D279" i="164" s="1"/>
  <c r="C279" i="164" s="1"/>
  <c r="I482" i="5"/>
  <c r="E482" i="5"/>
  <c r="D283" i="164" s="1"/>
  <c r="C283" i="164" s="1"/>
  <c r="I486" i="5"/>
  <c r="E486" i="5"/>
  <c r="D287" i="164" s="1"/>
  <c r="C287" i="164" s="1"/>
  <c r="I490" i="5"/>
  <c r="E490" i="5"/>
  <c r="D291" i="164" s="1"/>
  <c r="C291" i="164" s="1"/>
  <c r="I491" i="5"/>
  <c r="I494" i="5"/>
  <c r="E494" i="5"/>
  <c r="D295" i="164" s="1"/>
  <c r="C295" i="164" s="1"/>
  <c r="I495" i="5"/>
  <c r="I498" i="5"/>
  <c r="E498" i="5"/>
  <c r="D299" i="164" s="1"/>
  <c r="C299" i="164" s="1"/>
  <c r="I499" i="5"/>
  <c r="I510" i="5"/>
  <c r="E510" i="5"/>
  <c r="D311" i="164" s="1"/>
  <c r="C311" i="164" s="1"/>
  <c r="H510" i="5"/>
  <c r="E537" i="5"/>
  <c r="E553" i="5"/>
  <c r="E569" i="5"/>
  <c r="E585" i="5"/>
  <c r="I530" i="5"/>
  <c r="E530" i="5"/>
  <c r="I538" i="5"/>
  <c r="E538" i="5"/>
  <c r="I546" i="5"/>
  <c r="E546" i="5"/>
  <c r="I554" i="5"/>
  <c r="E554" i="5"/>
  <c r="I562" i="5"/>
  <c r="E562" i="5"/>
  <c r="I570" i="5"/>
  <c r="E570" i="5"/>
  <c r="I578" i="5"/>
  <c r="E578" i="5"/>
  <c r="I586" i="5"/>
  <c r="E586" i="5"/>
  <c r="I594" i="5"/>
  <c r="E594" i="5"/>
  <c r="I602" i="5"/>
  <c r="E602" i="5"/>
  <c r="I610" i="5"/>
  <c r="E610" i="5"/>
  <c r="I618" i="5"/>
  <c r="E618" i="5"/>
  <c r="I626" i="5"/>
  <c r="E626" i="5"/>
  <c r="I634" i="5"/>
  <c r="E634" i="5"/>
  <c r="I642" i="5"/>
  <c r="E642" i="5"/>
  <c r="I650" i="5"/>
  <c r="E650" i="5"/>
  <c r="H656" i="5"/>
  <c r="I656" i="5"/>
  <c r="D656" i="5"/>
  <c r="D657" i="5"/>
  <c r="H657" i="5"/>
  <c r="I658" i="5"/>
  <c r="E658" i="5"/>
  <c r="D669" i="5"/>
  <c r="I669" i="5"/>
  <c r="D673" i="5"/>
  <c r="I673" i="5"/>
  <c r="H680" i="5"/>
  <c r="I680" i="5"/>
  <c r="H696" i="5"/>
  <c r="I696" i="5"/>
  <c r="E696" i="5"/>
  <c r="D25" i="209" s="1"/>
  <c r="C25" i="209" s="1"/>
  <c r="H700" i="5"/>
  <c r="D700" i="5"/>
  <c r="E700" i="5"/>
  <c r="D29" i="209" s="1"/>
  <c r="C29" i="209" s="1"/>
  <c r="I702" i="5"/>
  <c r="E702" i="5"/>
  <c r="D31" i="209" s="1"/>
  <c r="C31" i="209" s="1"/>
  <c r="H702" i="5"/>
  <c r="D704" i="5"/>
  <c r="D723" i="5"/>
  <c r="H732" i="5"/>
  <c r="I732" i="5"/>
  <c r="D732" i="5"/>
  <c r="E732" i="5"/>
  <c r="D61" i="209" s="1"/>
  <c r="C61" i="209" s="1"/>
  <c r="I742" i="5"/>
  <c r="E742" i="5"/>
  <c r="D71" i="209" s="1"/>
  <c r="C71" i="209" s="1"/>
  <c r="H742" i="5"/>
  <c r="D742" i="5"/>
  <c r="H525" i="5"/>
  <c r="H601" i="5"/>
  <c r="H609" i="5"/>
  <c r="H617" i="5"/>
  <c r="D624" i="5"/>
  <c r="I624" i="5"/>
  <c r="H625" i="5"/>
  <c r="D632" i="5"/>
  <c r="I632" i="5"/>
  <c r="H633" i="5"/>
  <c r="D640" i="5"/>
  <c r="I640" i="5"/>
  <c r="H641" i="5"/>
  <c r="D648" i="5"/>
  <c r="I648" i="5"/>
  <c r="H649" i="5"/>
  <c r="E656" i="5"/>
  <c r="E657" i="5"/>
  <c r="D658" i="5"/>
  <c r="D664" i="5"/>
  <c r="E665" i="5"/>
  <c r="H672" i="5"/>
  <c r="I672" i="5"/>
  <c r="I678" i="5"/>
  <c r="E678" i="5"/>
  <c r="D7" i="209" s="1"/>
  <c r="C7" i="209" s="1"/>
  <c r="H684" i="5"/>
  <c r="D684" i="5"/>
  <c r="I684" i="5"/>
  <c r="H688" i="5"/>
  <c r="I688" i="5"/>
  <c r="D688" i="5"/>
  <c r="H695" i="5"/>
  <c r="D695" i="5"/>
  <c r="I695" i="5"/>
  <c r="H699" i="5"/>
  <c r="I699" i="5"/>
  <c r="D699" i="5"/>
  <c r="E715" i="5"/>
  <c r="D44" i="209" s="1"/>
  <c r="C44" i="209" s="1"/>
  <c r="H715" i="5"/>
  <c r="I718" i="5"/>
  <c r="E718" i="5"/>
  <c r="D47" i="209" s="1"/>
  <c r="C47" i="209" s="1"/>
  <c r="I726" i="5"/>
  <c r="E726" i="5"/>
  <c r="D55" i="209" s="1"/>
  <c r="C55" i="209" s="1"/>
  <c r="H726" i="5"/>
  <c r="I786" i="5"/>
  <c r="E786" i="5"/>
  <c r="D115" i="209" s="1"/>
  <c r="C115" i="209" s="1"/>
  <c r="H786" i="5"/>
  <c r="D786" i="5"/>
  <c r="H530" i="5"/>
  <c r="I534" i="5"/>
  <c r="E534" i="5"/>
  <c r="H538" i="5"/>
  <c r="I542" i="5"/>
  <c r="E542" i="5"/>
  <c r="H546" i="5"/>
  <c r="I550" i="5"/>
  <c r="E550" i="5"/>
  <c r="H554" i="5"/>
  <c r="I558" i="5"/>
  <c r="E558" i="5"/>
  <c r="H562" i="5"/>
  <c r="I566" i="5"/>
  <c r="E566" i="5"/>
  <c r="H570" i="5"/>
  <c r="I574" i="5"/>
  <c r="E574" i="5"/>
  <c r="H578" i="5"/>
  <c r="I582" i="5"/>
  <c r="E582" i="5"/>
  <c r="H586" i="5"/>
  <c r="I590" i="5"/>
  <c r="E590" i="5"/>
  <c r="H594" i="5"/>
  <c r="I598" i="5"/>
  <c r="E598" i="5"/>
  <c r="I601" i="5"/>
  <c r="H602" i="5"/>
  <c r="I606" i="5"/>
  <c r="E606" i="5"/>
  <c r="I609" i="5"/>
  <c r="H610" i="5"/>
  <c r="I614" i="5"/>
  <c r="E614" i="5"/>
  <c r="I617" i="5"/>
  <c r="H618" i="5"/>
  <c r="I622" i="5"/>
  <c r="E622" i="5"/>
  <c r="I625" i="5"/>
  <c r="H626" i="5"/>
  <c r="I630" i="5"/>
  <c r="E630" i="5"/>
  <c r="I633" i="5"/>
  <c r="H634" i="5"/>
  <c r="I638" i="5"/>
  <c r="E638" i="5"/>
  <c r="I641" i="5"/>
  <c r="H642" i="5"/>
  <c r="I646" i="5"/>
  <c r="E646" i="5"/>
  <c r="I649" i="5"/>
  <c r="H650" i="5"/>
  <c r="I654" i="5"/>
  <c r="E654" i="5"/>
  <c r="H658" i="5"/>
  <c r="I662" i="5"/>
  <c r="E662" i="5"/>
  <c r="H662" i="5"/>
  <c r="D662" i="5"/>
  <c r="E664" i="5"/>
  <c r="E669" i="5"/>
  <c r="E673" i="5"/>
  <c r="D680" i="5"/>
  <c r="I690" i="5"/>
  <c r="E690" i="5"/>
  <c r="D19" i="209" s="1"/>
  <c r="C19" i="209" s="1"/>
  <c r="H690" i="5"/>
  <c r="D690" i="5"/>
  <c r="D696" i="5"/>
  <c r="D702" i="5"/>
  <c r="H711" i="5"/>
  <c r="D711" i="5"/>
  <c r="E711" i="5"/>
  <c r="D40" i="209" s="1"/>
  <c r="C40" i="209" s="1"/>
  <c r="I723" i="5"/>
  <c r="H723" i="5"/>
  <c r="D661" i="5"/>
  <c r="I661" i="5"/>
  <c r="E661" i="5"/>
  <c r="D665" i="5"/>
  <c r="H665" i="5"/>
  <c r="I670" i="5"/>
  <c r="E670" i="5"/>
  <c r="H670" i="5"/>
  <c r="H704" i="5"/>
  <c r="E704" i="5"/>
  <c r="D33" i="209" s="1"/>
  <c r="C33" i="209" s="1"/>
  <c r="I710" i="5"/>
  <c r="E710" i="5"/>
  <c r="D39" i="209" s="1"/>
  <c r="C39" i="209" s="1"/>
  <c r="H710" i="5"/>
  <c r="D710" i="5"/>
  <c r="I727" i="5"/>
  <c r="H727" i="5"/>
  <c r="D727" i="5"/>
  <c r="E727" i="5"/>
  <c r="D56" i="209" s="1"/>
  <c r="C56" i="209" s="1"/>
  <c r="I738" i="5"/>
  <c r="E738" i="5"/>
  <c r="D67" i="209" s="1"/>
  <c r="C67" i="209" s="1"/>
  <c r="H738" i="5"/>
  <c r="D738" i="5"/>
  <c r="H747" i="5"/>
  <c r="D747" i="5"/>
  <c r="I747" i="5"/>
  <c r="E747" i="5"/>
  <c r="D76" i="209" s="1"/>
  <c r="C76" i="209" s="1"/>
  <c r="H679" i="5"/>
  <c r="D679" i="5"/>
  <c r="I686" i="5"/>
  <c r="E686" i="5"/>
  <c r="D15" i="209" s="1"/>
  <c r="C15" i="209" s="1"/>
  <c r="E691" i="5"/>
  <c r="D20" i="209" s="1"/>
  <c r="C20" i="209" s="1"/>
  <c r="I694" i="5"/>
  <c r="E694" i="5"/>
  <c r="D23" i="209" s="1"/>
  <c r="C23" i="209" s="1"/>
  <c r="E720" i="5"/>
  <c r="D49" i="209" s="1"/>
  <c r="C49" i="209" s="1"/>
  <c r="I722" i="5"/>
  <c r="E722" i="5"/>
  <c r="D51" i="209" s="1"/>
  <c r="C51" i="209" s="1"/>
  <c r="H722" i="5"/>
  <c r="D722" i="5"/>
  <c r="H752" i="5"/>
  <c r="D752" i="5"/>
  <c r="I759" i="5"/>
  <c r="H759" i="5"/>
  <c r="D759" i="5"/>
  <c r="H764" i="5"/>
  <c r="I764" i="5"/>
  <c r="D764" i="5"/>
  <c r="I775" i="5"/>
  <c r="H775" i="5"/>
  <c r="D775" i="5"/>
  <c r="I838" i="5"/>
  <c r="H838" i="5"/>
  <c r="D838" i="5"/>
  <c r="E838" i="5"/>
  <c r="D167" i="209" s="1"/>
  <c r="C167" i="209" s="1"/>
  <c r="H736" i="5"/>
  <c r="D736" i="5"/>
  <c r="I743" i="5"/>
  <c r="H743" i="5"/>
  <c r="D743" i="5"/>
  <c r="H748" i="5"/>
  <c r="I748" i="5"/>
  <c r="D748" i="5"/>
  <c r="I754" i="5"/>
  <c r="E754" i="5"/>
  <c r="D83" i="209" s="1"/>
  <c r="C83" i="209" s="1"/>
  <c r="H754" i="5"/>
  <c r="D754" i="5"/>
  <c r="I758" i="5"/>
  <c r="E758" i="5"/>
  <c r="D87" i="209" s="1"/>
  <c r="C87" i="209" s="1"/>
  <c r="H758" i="5"/>
  <c r="D758" i="5"/>
  <c r="H763" i="5"/>
  <c r="D763" i="5"/>
  <c r="I802" i="5"/>
  <c r="E802" i="5"/>
  <c r="D131" i="209" s="1"/>
  <c r="C131" i="209" s="1"/>
  <c r="H802" i="5"/>
  <c r="D802" i="5"/>
  <c r="H812" i="5"/>
  <c r="I812" i="5"/>
  <c r="D812" i="5"/>
  <c r="I818" i="5"/>
  <c r="E818" i="5"/>
  <c r="D147" i="209" s="1"/>
  <c r="C147" i="209" s="1"/>
  <c r="H818" i="5"/>
  <c r="D818" i="5"/>
  <c r="I849" i="5"/>
  <c r="E849" i="5"/>
  <c r="D178" i="209" s="1"/>
  <c r="C178" i="209" s="1"/>
  <c r="H849" i="5"/>
  <c r="D849" i="5"/>
  <c r="H858" i="5"/>
  <c r="D858" i="5"/>
  <c r="I858" i="5"/>
  <c r="E858" i="5"/>
  <c r="D187" i="209" s="1"/>
  <c r="C187" i="209" s="1"/>
  <c r="H796" i="5"/>
  <c r="I796" i="5"/>
  <c r="D796" i="5"/>
  <c r="I807" i="5"/>
  <c r="H807" i="5"/>
  <c r="D807" i="5"/>
  <c r="I854" i="5"/>
  <c r="H854" i="5"/>
  <c r="D854" i="5"/>
  <c r="E854" i="5"/>
  <c r="D183" i="209" s="1"/>
  <c r="C183" i="209" s="1"/>
  <c r="I706" i="5"/>
  <c r="E706" i="5"/>
  <c r="D35" i="209" s="1"/>
  <c r="C35" i="209" s="1"/>
  <c r="H706" i="5"/>
  <c r="D706" i="5"/>
  <c r="H712" i="5"/>
  <c r="I712" i="5"/>
  <c r="H716" i="5"/>
  <c r="D716" i="5"/>
  <c r="H731" i="5"/>
  <c r="D731" i="5"/>
  <c r="E736" i="5"/>
  <c r="D65" i="209" s="1"/>
  <c r="C65" i="209" s="1"/>
  <c r="E743" i="5"/>
  <c r="D72" i="209" s="1"/>
  <c r="C72" i="209" s="1"/>
  <c r="E748" i="5"/>
  <c r="D77" i="209" s="1"/>
  <c r="C77" i="209" s="1"/>
  <c r="E763" i="5"/>
  <c r="D92" i="209" s="1"/>
  <c r="C92" i="209" s="1"/>
  <c r="I770" i="5"/>
  <c r="E770" i="5"/>
  <c r="D99" i="209" s="1"/>
  <c r="C99" i="209" s="1"/>
  <c r="H770" i="5"/>
  <c r="D770" i="5"/>
  <c r="H780" i="5"/>
  <c r="I780" i="5"/>
  <c r="D780" i="5"/>
  <c r="I791" i="5"/>
  <c r="H791" i="5"/>
  <c r="D791" i="5"/>
  <c r="I823" i="5"/>
  <c r="H823" i="5"/>
  <c r="D823" i="5"/>
  <c r="I833" i="5"/>
  <c r="E833" i="5"/>
  <c r="D162" i="209" s="1"/>
  <c r="C162" i="209" s="1"/>
  <c r="H833" i="5"/>
  <c r="D833" i="5"/>
  <c r="H842" i="5"/>
  <c r="D842" i="5"/>
  <c r="I842" i="5"/>
  <c r="E842" i="5"/>
  <c r="D171" i="209" s="1"/>
  <c r="C171" i="209" s="1"/>
  <c r="I865" i="5"/>
  <c r="E865" i="5"/>
  <c r="D194" i="209" s="1"/>
  <c r="C194" i="209" s="1"/>
  <c r="H865" i="5"/>
  <c r="D865" i="5"/>
  <c r="I870" i="5"/>
  <c r="H870" i="5"/>
  <c r="D870" i="5"/>
  <c r="H874" i="5"/>
  <c r="D874" i="5"/>
  <c r="I881" i="5"/>
  <c r="E881" i="5"/>
  <c r="D210" i="209" s="1"/>
  <c r="C210" i="209" s="1"/>
  <c r="H881" i="5"/>
  <c r="D881" i="5"/>
  <c r="I886" i="5"/>
  <c r="H886" i="5"/>
  <c r="D886" i="5"/>
  <c r="H890" i="5"/>
  <c r="D890" i="5"/>
  <c r="I897" i="5"/>
  <c r="E897" i="5"/>
  <c r="D226" i="209" s="1"/>
  <c r="C226" i="209" s="1"/>
  <c r="H897" i="5"/>
  <c r="D897" i="5"/>
  <c r="I902" i="5"/>
  <c r="H902" i="5"/>
  <c r="D902" i="5"/>
  <c r="H906" i="5"/>
  <c r="D906" i="5"/>
  <c r="H911" i="5"/>
  <c r="I911" i="5"/>
  <c r="D911" i="5"/>
  <c r="I950" i="5"/>
  <c r="E950" i="5"/>
  <c r="D279" i="209" s="1"/>
  <c r="C279" i="209" s="1"/>
  <c r="H950" i="5"/>
  <c r="H971" i="5"/>
  <c r="I971" i="5"/>
  <c r="E971" i="5"/>
  <c r="D300" i="209" s="1"/>
  <c r="C300" i="209" s="1"/>
  <c r="I982" i="5"/>
  <c r="H982" i="5"/>
  <c r="D982" i="5"/>
  <c r="E982" i="5"/>
  <c r="D311" i="209" s="1"/>
  <c r="C311" i="209" s="1"/>
  <c r="I774" i="5"/>
  <c r="E774" i="5"/>
  <c r="D103" i="209" s="1"/>
  <c r="C103" i="209" s="1"/>
  <c r="I790" i="5"/>
  <c r="E790" i="5"/>
  <c r="D119" i="209" s="1"/>
  <c r="C119" i="209" s="1"/>
  <c r="I806" i="5"/>
  <c r="E806" i="5"/>
  <c r="D135" i="209" s="1"/>
  <c r="C135" i="209" s="1"/>
  <c r="I822" i="5"/>
  <c r="E822" i="5"/>
  <c r="D151" i="209" s="1"/>
  <c r="C151" i="209" s="1"/>
  <c r="I837" i="5"/>
  <c r="E837" i="5"/>
  <c r="D166" i="209" s="1"/>
  <c r="C166" i="209" s="1"/>
  <c r="H837" i="5"/>
  <c r="D837" i="5"/>
  <c r="E847" i="5"/>
  <c r="D176" i="209" s="1"/>
  <c r="C176" i="209" s="1"/>
  <c r="I853" i="5"/>
  <c r="E853" i="5"/>
  <c r="D182" i="209" s="1"/>
  <c r="C182" i="209" s="1"/>
  <c r="H853" i="5"/>
  <c r="D853" i="5"/>
  <c r="E863" i="5"/>
  <c r="D192" i="209" s="1"/>
  <c r="C192" i="209" s="1"/>
  <c r="I869" i="5"/>
  <c r="E869" i="5"/>
  <c r="D198" i="209" s="1"/>
  <c r="C198" i="209" s="1"/>
  <c r="H869" i="5"/>
  <c r="D869" i="5"/>
  <c r="E879" i="5"/>
  <c r="D208" i="209" s="1"/>
  <c r="C208" i="209" s="1"/>
  <c r="I885" i="5"/>
  <c r="E885" i="5"/>
  <c r="D214" i="209" s="1"/>
  <c r="C214" i="209" s="1"/>
  <c r="H885" i="5"/>
  <c r="D885" i="5"/>
  <c r="E895" i="5"/>
  <c r="D224" i="209" s="1"/>
  <c r="C224" i="209" s="1"/>
  <c r="I901" i="5"/>
  <c r="E901" i="5"/>
  <c r="D230" i="209" s="1"/>
  <c r="C230" i="209" s="1"/>
  <c r="H901" i="5"/>
  <c r="D901" i="5"/>
  <c r="I933" i="5"/>
  <c r="E933" i="5"/>
  <c r="D262" i="209" s="1"/>
  <c r="C262" i="209" s="1"/>
  <c r="H933" i="5"/>
  <c r="D933" i="5"/>
  <c r="I666" i="5"/>
  <c r="E666" i="5"/>
  <c r="I674" i="5"/>
  <c r="E674" i="5"/>
  <c r="I682" i="5"/>
  <c r="E682" i="5"/>
  <c r="D11" i="209" s="1"/>
  <c r="C11" i="209" s="1"/>
  <c r="I698" i="5"/>
  <c r="E698" i="5"/>
  <c r="D27" i="209" s="1"/>
  <c r="C27" i="209" s="1"/>
  <c r="I714" i="5"/>
  <c r="E714" i="5"/>
  <c r="D43" i="209" s="1"/>
  <c r="C43" i="209" s="1"/>
  <c r="I728" i="5"/>
  <c r="I730" i="5"/>
  <c r="E730" i="5"/>
  <c r="D59" i="209" s="1"/>
  <c r="C59" i="209" s="1"/>
  <c r="I744" i="5"/>
  <c r="I746" i="5"/>
  <c r="E746" i="5"/>
  <c r="D75" i="209" s="1"/>
  <c r="C75" i="209" s="1"/>
  <c r="I760" i="5"/>
  <c r="I762" i="5"/>
  <c r="E762" i="5"/>
  <c r="D91" i="209" s="1"/>
  <c r="C91" i="209" s="1"/>
  <c r="I776" i="5"/>
  <c r="I778" i="5"/>
  <c r="E778" i="5"/>
  <c r="D107" i="209" s="1"/>
  <c r="C107" i="209" s="1"/>
  <c r="I792" i="5"/>
  <c r="I794" i="5"/>
  <c r="E794" i="5"/>
  <c r="D123" i="209" s="1"/>
  <c r="C123" i="209" s="1"/>
  <c r="I808" i="5"/>
  <c r="I810" i="5"/>
  <c r="E810" i="5"/>
  <c r="D139" i="209" s="1"/>
  <c r="C139" i="209" s="1"/>
  <c r="I826" i="5"/>
  <c r="E826" i="5"/>
  <c r="D155" i="209" s="1"/>
  <c r="C155" i="209" s="1"/>
  <c r="E870" i="5"/>
  <c r="D199" i="209" s="1"/>
  <c r="C199" i="209" s="1"/>
  <c r="E874" i="5"/>
  <c r="D203" i="209" s="1"/>
  <c r="C203" i="209" s="1"/>
  <c r="E886" i="5"/>
  <c r="D215" i="209" s="1"/>
  <c r="C215" i="209" s="1"/>
  <c r="E890" i="5"/>
  <c r="D219" i="209" s="1"/>
  <c r="C219" i="209" s="1"/>
  <c r="E902" i="5"/>
  <c r="D231" i="209" s="1"/>
  <c r="C231" i="209" s="1"/>
  <c r="E906" i="5"/>
  <c r="D235" i="209" s="1"/>
  <c r="C235" i="209" s="1"/>
  <c r="I917" i="5"/>
  <c r="E917" i="5"/>
  <c r="D246" i="209" s="1"/>
  <c r="C246" i="209" s="1"/>
  <c r="H917" i="5"/>
  <c r="D917" i="5"/>
  <c r="I938" i="5"/>
  <c r="H938" i="5"/>
  <c r="D938" i="5"/>
  <c r="H943" i="5"/>
  <c r="I943" i="5"/>
  <c r="D943" i="5"/>
  <c r="H955" i="5"/>
  <c r="I955" i="5"/>
  <c r="E955" i="5"/>
  <c r="D284" i="209" s="1"/>
  <c r="C284" i="209" s="1"/>
  <c r="I966" i="5"/>
  <c r="E966" i="5"/>
  <c r="D295" i="209" s="1"/>
  <c r="C295" i="209" s="1"/>
  <c r="H966" i="5"/>
  <c r="I993" i="5"/>
  <c r="E993" i="5"/>
  <c r="D322" i="209" s="1"/>
  <c r="C322" i="209" s="1"/>
  <c r="H993" i="5"/>
  <c r="D993" i="5"/>
  <c r="I734" i="5"/>
  <c r="E734" i="5"/>
  <c r="D63" i="209" s="1"/>
  <c r="C63" i="209" s="1"/>
  <c r="I750" i="5"/>
  <c r="E750" i="5"/>
  <c r="D79" i="209" s="1"/>
  <c r="C79" i="209" s="1"/>
  <c r="I766" i="5"/>
  <c r="E766" i="5"/>
  <c r="D95" i="209" s="1"/>
  <c r="C95" i="209" s="1"/>
  <c r="D768" i="5"/>
  <c r="D774" i="5"/>
  <c r="H774" i="5"/>
  <c r="D779" i="5"/>
  <c r="I782" i="5"/>
  <c r="E782" i="5"/>
  <c r="D111" i="209" s="1"/>
  <c r="C111" i="209" s="1"/>
  <c r="D784" i="5"/>
  <c r="D790" i="5"/>
  <c r="H790" i="5"/>
  <c r="D795" i="5"/>
  <c r="I798" i="5"/>
  <c r="E798" i="5"/>
  <c r="D127" i="209" s="1"/>
  <c r="C127" i="209" s="1"/>
  <c r="D800" i="5"/>
  <c r="D806" i="5"/>
  <c r="H806" i="5"/>
  <c r="D811" i="5"/>
  <c r="I814" i="5"/>
  <c r="E814" i="5"/>
  <c r="D143" i="209" s="1"/>
  <c r="C143" i="209" s="1"/>
  <c r="D816" i="5"/>
  <c r="D822" i="5"/>
  <c r="H822" i="5"/>
  <c r="H831" i="5"/>
  <c r="D831" i="5"/>
  <c r="H843" i="5"/>
  <c r="I843" i="5"/>
  <c r="D843" i="5"/>
  <c r="H847" i="5"/>
  <c r="D847" i="5"/>
  <c r="H859" i="5"/>
  <c r="I859" i="5"/>
  <c r="D859" i="5"/>
  <c r="H863" i="5"/>
  <c r="D863" i="5"/>
  <c r="I874" i="5"/>
  <c r="H875" i="5"/>
  <c r="I875" i="5"/>
  <c r="D875" i="5"/>
  <c r="H879" i="5"/>
  <c r="D879" i="5"/>
  <c r="I890" i="5"/>
  <c r="H891" i="5"/>
  <c r="I891" i="5"/>
  <c r="D891" i="5"/>
  <c r="H895" i="5"/>
  <c r="D895" i="5"/>
  <c r="I906" i="5"/>
  <c r="H907" i="5"/>
  <c r="I907" i="5"/>
  <c r="D907" i="5"/>
  <c r="E911" i="5"/>
  <c r="D240" i="209" s="1"/>
  <c r="C240" i="209" s="1"/>
  <c r="I922" i="5"/>
  <c r="H922" i="5"/>
  <c r="D922" i="5"/>
  <c r="H927" i="5"/>
  <c r="I927" i="5"/>
  <c r="D927" i="5"/>
  <c r="D950" i="5"/>
  <c r="D971" i="5"/>
  <c r="H987" i="5"/>
  <c r="I987" i="5"/>
  <c r="D987" i="5"/>
  <c r="E987" i="5"/>
  <c r="D316" i="209" s="1"/>
  <c r="C316" i="209" s="1"/>
  <c r="I841" i="5"/>
  <c r="E841" i="5"/>
  <c r="D170" i="209" s="1"/>
  <c r="C170" i="209" s="1"/>
  <c r="I857" i="5"/>
  <c r="E857" i="5"/>
  <c r="D186" i="209" s="1"/>
  <c r="C186" i="209" s="1"/>
  <c r="I873" i="5"/>
  <c r="E873" i="5"/>
  <c r="D202" i="209" s="1"/>
  <c r="C202" i="209" s="1"/>
  <c r="I889" i="5"/>
  <c r="E889" i="5"/>
  <c r="D218" i="209" s="1"/>
  <c r="C218" i="209" s="1"/>
  <c r="I905" i="5"/>
  <c r="E905" i="5"/>
  <c r="D234" i="209" s="1"/>
  <c r="C234" i="209" s="1"/>
  <c r="D913" i="5"/>
  <c r="D918" i="5"/>
  <c r="H918" i="5"/>
  <c r="I921" i="5"/>
  <c r="E921" i="5"/>
  <c r="D250" i="209" s="1"/>
  <c r="C250" i="209" s="1"/>
  <c r="D923" i="5"/>
  <c r="D929" i="5"/>
  <c r="D934" i="5"/>
  <c r="H934" i="5"/>
  <c r="I937" i="5"/>
  <c r="E937" i="5"/>
  <c r="D266" i="209" s="1"/>
  <c r="C266" i="209" s="1"/>
  <c r="D939" i="5"/>
  <c r="D945" i="5"/>
  <c r="I962" i="5"/>
  <c r="E962" i="5"/>
  <c r="D291" i="209" s="1"/>
  <c r="C291" i="209" s="1"/>
  <c r="I981" i="5"/>
  <c r="E981" i="5"/>
  <c r="D310" i="209" s="1"/>
  <c r="C310" i="209" s="1"/>
  <c r="H981" i="5"/>
  <c r="D981" i="5"/>
  <c r="H986" i="5"/>
  <c r="D986" i="5"/>
  <c r="E991" i="5"/>
  <c r="D320" i="209" s="1"/>
  <c r="C320" i="209" s="1"/>
  <c r="I845" i="5"/>
  <c r="E845" i="5"/>
  <c r="D174" i="209" s="1"/>
  <c r="C174" i="209" s="1"/>
  <c r="I861" i="5"/>
  <c r="E861" i="5"/>
  <c r="D190" i="209" s="1"/>
  <c r="C190" i="209" s="1"/>
  <c r="I877" i="5"/>
  <c r="E877" i="5"/>
  <c r="D206" i="209" s="1"/>
  <c r="C206" i="209" s="1"/>
  <c r="I893" i="5"/>
  <c r="E893" i="5"/>
  <c r="D222" i="209" s="1"/>
  <c r="C222" i="209" s="1"/>
  <c r="I909" i="5"/>
  <c r="E909" i="5"/>
  <c r="D238" i="209" s="1"/>
  <c r="C238" i="209" s="1"/>
  <c r="I923" i="5"/>
  <c r="I925" i="5"/>
  <c r="E925" i="5"/>
  <c r="D254" i="209" s="1"/>
  <c r="C254" i="209" s="1"/>
  <c r="I939" i="5"/>
  <c r="I941" i="5"/>
  <c r="E941" i="5"/>
  <c r="D270" i="209" s="1"/>
  <c r="C270" i="209" s="1"/>
  <c r="E951" i="5"/>
  <c r="D280" i="209" s="1"/>
  <c r="C280" i="209" s="1"/>
  <c r="I958" i="5"/>
  <c r="E958" i="5"/>
  <c r="D287" i="209" s="1"/>
  <c r="C287" i="209" s="1"/>
  <c r="I959" i="5"/>
  <c r="E967" i="5"/>
  <c r="D296" i="209" s="1"/>
  <c r="C296" i="209" s="1"/>
  <c r="I974" i="5"/>
  <c r="E974" i="5"/>
  <c r="D303" i="209" s="1"/>
  <c r="C303" i="209" s="1"/>
  <c r="I975" i="5"/>
  <c r="H998" i="5"/>
  <c r="D998" i="5"/>
  <c r="E998" i="5"/>
  <c r="D327" i="209" s="1"/>
  <c r="C327" i="209" s="1"/>
  <c r="H1006" i="5"/>
  <c r="D1006" i="5"/>
  <c r="E1006" i="5"/>
  <c r="D335" i="209" s="1"/>
  <c r="C335" i="209" s="1"/>
  <c r="H1014" i="5"/>
  <c r="D1014" i="5"/>
  <c r="E1014" i="5"/>
  <c r="D343" i="209" s="1"/>
  <c r="C343" i="209" s="1"/>
  <c r="H1022" i="5"/>
  <c r="D1022" i="5"/>
  <c r="E1022" i="5"/>
  <c r="D351" i="209" s="1"/>
  <c r="C351" i="209" s="1"/>
  <c r="H1030" i="5"/>
  <c r="D1030" i="5"/>
  <c r="E1030" i="5"/>
  <c r="D359" i="209" s="1"/>
  <c r="C359" i="209" s="1"/>
  <c r="H1038" i="5"/>
  <c r="D1038" i="5"/>
  <c r="E1038" i="5"/>
  <c r="D367" i="209" s="1"/>
  <c r="C367" i="209" s="1"/>
  <c r="I913" i="5"/>
  <c r="E913" i="5"/>
  <c r="D242" i="209" s="1"/>
  <c r="C242" i="209" s="1"/>
  <c r="I929" i="5"/>
  <c r="E929" i="5"/>
  <c r="D258" i="209" s="1"/>
  <c r="C258" i="209" s="1"/>
  <c r="I945" i="5"/>
  <c r="E945" i="5"/>
  <c r="D274" i="209" s="1"/>
  <c r="C274" i="209" s="1"/>
  <c r="I954" i="5"/>
  <c r="E954" i="5"/>
  <c r="D283" i="209" s="1"/>
  <c r="C283" i="209" s="1"/>
  <c r="I970" i="5"/>
  <c r="E970" i="5"/>
  <c r="D299" i="209" s="1"/>
  <c r="C299" i="209" s="1"/>
  <c r="H991" i="5"/>
  <c r="D991" i="5"/>
  <c r="E997" i="5"/>
  <c r="D326" i="209" s="1"/>
  <c r="C326" i="209" s="1"/>
  <c r="I997" i="5"/>
  <c r="D997" i="5"/>
  <c r="H997" i="5"/>
  <c r="I1003" i="5"/>
  <c r="H1003" i="5"/>
  <c r="J1003" i="5" s="1"/>
  <c r="E1003" i="5"/>
  <c r="D332" i="209" s="1"/>
  <c r="C332" i="209" s="1"/>
  <c r="E1005" i="5"/>
  <c r="D334" i="209" s="1"/>
  <c r="C334" i="209" s="1"/>
  <c r="I1005" i="5"/>
  <c r="D1005" i="5"/>
  <c r="H1005" i="5"/>
  <c r="J1005" i="5" s="1"/>
  <c r="I1011" i="5"/>
  <c r="K1011" i="5" s="1"/>
  <c r="H1011" i="5"/>
  <c r="E1011" i="5"/>
  <c r="D340" i="209" s="1"/>
  <c r="C340" i="209" s="1"/>
  <c r="E1013" i="5"/>
  <c r="D342" i="209" s="1"/>
  <c r="C342" i="209" s="1"/>
  <c r="I1013" i="5"/>
  <c r="D1013" i="5"/>
  <c r="H1013" i="5"/>
  <c r="I1019" i="5"/>
  <c r="H1019" i="5"/>
  <c r="E1019" i="5"/>
  <c r="D348" i="209" s="1"/>
  <c r="C348" i="209" s="1"/>
  <c r="E1021" i="5"/>
  <c r="D350" i="209" s="1"/>
  <c r="C350" i="209" s="1"/>
  <c r="I1021" i="5"/>
  <c r="K1021" i="5" s="1"/>
  <c r="D1021" i="5"/>
  <c r="H1021" i="5"/>
  <c r="I1027" i="5"/>
  <c r="H1027" i="5"/>
  <c r="E1027" i="5"/>
  <c r="D356" i="209" s="1"/>
  <c r="C356" i="209" s="1"/>
  <c r="E1029" i="5"/>
  <c r="D358" i="209" s="1"/>
  <c r="C358" i="209" s="1"/>
  <c r="I1029" i="5"/>
  <c r="D1029" i="5"/>
  <c r="H1029" i="5"/>
  <c r="I1035" i="5"/>
  <c r="H1035" i="5"/>
  <c r="J1035" i="5" s="1"/>
  <c r="E1035" i="5"/>
  <c r="D364" i="209" s="1"/>
  <c r="C364" i="209" s="1"/>
  <c r="E1037" i="5"/>
  <c r="D366" i="209" s="1"/>
  <c r="C366" i="209" s="1"/>
  <c r="I1037" i="5"/>
  <c r="D1037" i="5"/>
  <c r="H1037" i="5"/>
  <c r="J1037" i="5" s="1"/>
  <c r="E1072" i="5"/>
  <c r="D401" i="209" s="1"/>
  <c r="C401" i="209" s="1"/>
  <c r="H1072" i="5"/>
  <c r="H1085" i="5"/>
  <c r="D1085" i="5"/>
  <c r="I1085" i="5"/>
  <c r="E1085" i="5"/>
  <c r="D414" i="209" s="1"/>
  <c r="C414" i="209" s="1"/>
  <c r="I1094" i="5"/>
  <c r="H1094" i="5"/>
  <c r="E1094" i="5"/>
  <c r="D423" i="209" s="1"/>
  <c r="C423" i="209" s="1"/>
  <c r="E1098" i="5"/>
  <c r="D427" i="209" s="1"/>
  <c r="C427" i="209" s="1"/>
  <c r="I1098" i="5"/>
  <c r="D1098" i="5"/>
  <c r="H1098" i="5"/>
  <c r="H1046" i="5"/>
  <c r="D1046" i="5"/>
  <c r="H1054" i="5"/>
  <c r="D1054" i="5"/>
  <c r="H1062" i="5"/>
  <c r="D1062" i="5"/>
  <c r="D1072" i="5"/>
  <c r="I1078" i="5"/>
  <c r="E1078" i="5"/>
  <c r="D407" i="209" s="1"/>
  <c r="C407" i="209" s="1"/>
  <c r="H1099" i="5"/>
  <c r="J1099" i="5" s="1"/>
  <c r="D1099" i="5"/>
  <c r="E1099" i="5"/>
  <c r="D428" i="209" s="1"/>
  <c r="C428" i="209" s="1"/>
  <c r="I1099" i="5"/>
  <c r="E1110" i="5"/>
  <c r="D439" i="209" s="1"/>
  <c r="C439" i="209" s="1"/>
  <c r="I1110" i="5"/>
  <c r="H1110" i="5"/>
  <c r="E1138" i="5"/>
  <c r="D467" i="209" s="1"/>
  <c r="C467" i="209" s="1"/>
  <c r="H1138" i="5"/>
  <c r="I1138" i="5"/>
  <c r="D1138" i="5"/>
  <c r="E949" i="5"/>
  <c r="D278" i="209" s="1"/>
  <c r="C278" i="209" s="1"/>
  <c r="E953" i="5"/>
  <c r="D282" i="209" s="1"/>
  <c r="C282" i="209" s="1"/>
  <c r="E957" i="5"/>
  <c r="D286" i="209" s="1"/>
  <c r="C286" i="209" s="1"/>
  <c r="E961" i="5"/>
  <c r="D290" i="209" s="1"/>
  <c r="C290" i="209" s="1"/>
  <c r="E965" i="5"/>
  <c r="D294" i="209" s="1"/>
  <c r="C294" i="209" s="1"/>
  <c r="E969" i="5"/>
  <c r="D298" i="209" s="1"/>
  <c r="C298" i="209" s="1"/>
  <c r="E973" i="5"/>
  <c r="D302" i="209" s="1"/>
  <c r="C302" i="209" s="1"/>
  <c r="E977" i="5"/>
  <c r="D306" i="209" s="1"/>
  <c r="C306" i="209" s="1"/>
  <c r="I983" i="5"/>
  <c r="I985" i="5"/>
  <c r="E985" i="5"/>
  <c r="D314" i="209" s="1"/>
  <c r="C314" i="209" s="1"/>
  <c r="E1043" i="5"/>
  <c r="D372" i="209" s="1"/>
  <c r="C372" i="209" s="1"/>
  <c r="H1045" i="5"/>
  <c r="E1051" i="5"/>
  <c r="D380" i="209" s="1"/>
  <c r="C380" i="209" s="1"/>
  <c r="H1053" i="5"/>
  <c r="E1059" i="5"/>
  <c r="D388" i="209" s="1"/>
  <c r="C388" i="209" s="1"/>
  <c r="H1061" i="5"/>
  <c r="H1077" i="5"/>
  <c r="D1077" i="5"/>
  <c r="I1077" i="5"/>
  <c r="E1077" i="5"/>
  <c r="D406" i="209" s="1"/>
  <c r="C406" i="209" s="1"/>
  <c r="E1080" i="5"/>
  <c r="D409" i="209" s="1"/>
  <c r="C409" i="209" s="1"/>
  <c r="H1080" i="5"/>
  <c r="E1088" i="5"/>
  <c r="D417" i="209" s="1"/>
  <c r="C417" i="209" s="1"/>
  <c r="I1088" i="5"/>
  <c r="D1088" i="5"/>
  <c r="H1088" i="5"/>
  <c r="J1088" i="5" s="1"/>
  <c r="I1100" i="5"/>
  <c r="K1100" i="5" s="1"/>
  <c r="H1100" i="5"/>
  <c r="E1100" i="5"/>
  <c r="D429" i="209" s="1"/>
  <c r="C429" i="209" s="1"/>
  <c r="D1100" i="5"/>
  <c r="E1114" i="5"/>
  <c r="D443" i="209" s="1"/>
  <c r="C443" i="209" s="1"/>
  <c r="I1114" i="5"/>
  <c r="D1114" i="5"/>
  <c r="H1114" i="5"/>
  <c r="J1114" i="5" s="1"/>
  <c r="I989" i="5"/>
  <c r="E989" i="5"/>
  <c r="D318" i="209" s="1"/>
  <c r="C318" i="209" s="1"/>
  <c r="H1002" i="5"/>
  <c r="D1002" i="5"/>
  <c r="H1010" i="5"/>
  <c r="D1010" i="5"/>
  <c r="H1018" i="5"/>
  <c r="D1018" i="5"/>
  <c r="H1026" i="5"/>
  <c r="D1026" i="5"/>
  <c r="H1034" i="5"/>
  <c r="D1034" i="5"/>
  <c r="H1042" i="5"/>
  <c r="D1042" i="5"/>
  <c r="H1043" i="5"/>
  <c r="D1045" i="5"/>
  <c r="I1045" i="5"/>
  <c r="K1045" i="5" s="1"/>
  <c r="E1046" i="5"/>
  <c r="D375" i="209" s="1"/>
  <c r="C375" i="209" s="1"/>
  <c r="H1050" i="5"/>
  <c r="D1050" i="5"/>
  <c r="H1051" i="5"/>
  <c r="D1053" i="5"/>
  <c r="I1053" i="5"/>
  <c r="E1054" i="5"/>
  <c r="D383" i="209" s="1"/>
  <c r="C383" i="209" s="1"/>
  <c r="H1058" i="5"/>
  <c r="D1058" i="5"/>
  <c r="H1059" i="5"/>
  <c r="D1061" i="5"/>
  <c r="I1061" i="5"/>
  <c r="K1061" i="5" s="1"/>
  <c r="E1062" i="5"/>
  <c r="D391" i="209" s="1"/>
  <c r="C391" i="209" s="1"/>
  <c r="E1064" i="5"/>
  <c r="D393" i="209" s="1"/>
  <c r="C393" i="209" s="1"/>
  <c r="H1064" i="5"/>
  <c r="H1065" i="5"/>
  <c r="D1065" i="5"/>
  <c r="H1069" i="5"/>
  <c r="D1069" i="5"/>
  <c r="I1069" i="5"/>
  <c r="I1070" i="5"/>
  <c r="E1070" i="5"/>
  <c r="D399" i="209" s="1"/>
  <c r="C399" i="209" s="1"/>
  <c r="I1072" i="5"/>
  <c r="K1072" i="5" s="1"/>
  <c r="D1078" i="5"/>
  <c r="I1086" i="5"/>
  <c r="E1086" i="5"/>
  <c r="D415" i="209" s="1"/>
  <c r="C415" i="209" s="1"/>
  <c r="D1094" i="5"/>
  <c r="H1073" i="5"/>
  <c r="D1073" i="5"/>
  <c r="H1081" i="5"/>
  <c r="D1081" i="5"/>
  <c r="H1089" i="5"/>
  <c r="D1089" i="5"/>
  <c r="E1093" i="5"/>
  <c r="D422" i="209" s="1"/>
  <c r="C422" i="209" s="1"/>
  <c r="E1106" i="5"/>
  <c r="D435" i="209" s="1"/>
  <c r="C435" i="209" s="1"/>
  <c r="I1106" i="5"/>
  <c r="D1106" i="5"/>
  <c r="H1107" i="5"/>
  <c r="D1107" i="5"/>
  <c r="E1107" i="5"/>
  <c r="D436" i="209" s="1"/>
  <c r="C436" i="209" s="1"/>
  <c r="E1126" i="5"/>
  <c r="D455" i="209" s="1"/>
  <c r="C455" i="209" s="1"/>
  <c r="I1126" i="5"/>
  <c r="D1126" i="5"/>
  <c r="H1126" i="5"/>
  <c r="I1128" i="5"/>
  <c r="H1128" i="5"/>
  <c r="J1128" i="5" s="1"/>
  <c r="E1128" i="5"/>
  <c r="D457" i="209" s="1"/>
  <c r="C457" i="209" s="1"/>
  <c r="I1096" i="5"/>
  <c r="K1096" i="5" s="1"/>
  <c r="H1096" i="5"/>
  <c r="D1108" i="5"/>
  <c r="H1150" i="5"/>
  <c r="D1150" i="5"/>
  <c r="I1150" i="5"/>
  <c r="E1150" i="5"/>
  <c r="D7" i="243" s="1"/>
  <c r="C7" i="243" s="1"/>
  <c r="H1093" i="5"/>
  <c r="D1093" i="5"/>
  <c r="I1104" i="5"/>
  <c r="H1104" i="5"/>
  <c r="J1104" i="5" s="1"/>
  <c r="E1108" i="5"/>
  <c r="D437" i="209" s="1"/>
  <c r="C437" i="209" s="1"/>
  <c r="I1112" i="5"/>
  <c r="K1112" i="5" s="1"/>
  <c r="H1112" i="5"/>
  <c r="E1112" i="5"/>
  <c r="D441" i="209" s="1"/>
  <c r="C441" i="209" s="1"/>
  <c r="H1115" i="5"/>
  <c r="D1115" i="5"/>
  <c r="E1115" i="5"/>
  <c r="D444" i="209" s="1"/>
  <c r="C444" i="209" s="1"/>
  <c r="H1127" i="5"/>
  <c r="J1127" i="5" s="1"/>
  <c r="D1127" i="5"/>
  <c r="E1127" i="5"/>
  <c r="D456" i="209" s="1"/>
  <c r="C456" i="209" s="1"/>
  <c r="I1127" i="5"/>
  <c r="H1135" i="5"/>
  <c r="D1135" i="5"/>
  <c r="I1135" i="5"/>
  <c r="E1135" i="5"/>
  <c r="D464" i="209" s="1"/>
  <c r="C464" i="209" s="1"/>
  <c r="I1152" i="5"/>
  <c r="E1152" i="5"/>
  <c r="D9" i="243" s="1"/>
  <c r="C9" i="243" s="1"/>
  <c r="H1152" i="5"/>
  <c r="D1152" i="5"/>
  <c r="H1162" i="5"/>
  <c r="I1162" i="5"/>
  <c r="D1162" i="5"/>
  <c r="I1124" i="5"/>
  <c r="H1124" i="5"/>
  <c r="J1124" i="5" s="1"/>
  <c r="I1144" i="5"/>
  <c r="E1144" i="5"/>
  <c r="D473" i="209" s="1"/>
  <c r="C473" i="209" s="1"/>
  <c r="I1157" i="5"/>
  <c r="H1157" i="5"/>
  <c r="D1157" i="5"/>
  <c r="B2" i="243"/>
  <c r="B2" i="209"/>
  <c r="H1103" i="5"/>
  <c r="D1103" i="5"/>
  <c r="H1111" i="5"/>
  <c r="D1111" i="5"/>
  <c r="H1119" i="5"/>
  <c r="D1119" i="5"/>
  <c r="D1124" i="5"/>
  <c r="I1132" i="5"/>
  <c r="H1132" i="5"/>
  <c r="J1132" i="5" s="1"/>
  <c r="I1136" i="5"/>
  <c r="E1136" i="5"/>
  <c r="D465" i="209" s="1"/>
  <c r="C465" i="209" s="1"/>
  <c r="H1143" i="5"/>
  <c r="D1143" i="5"/>
  <c r="I1143" i="5"/>
  <c r="K1143" i="5" s="1"/>
  <c r="E1143" i="5"/>
  <c r="D472" i="209" s="1"/>
  <c r="C472" i="209" s="1"/>
  <c r="E1146" i="5"/>
  <c r="D475" i="209" s="1"/>
  <c r="C475" i="209" s="1"/>
  <c r="H1146" i="5"/>
  <c r="I1156" i="5"/>
  <c r="E1156" i="5"/>
  <c r="D13" i="243" s="1"/>
  <c r="C13" i="243" s="1"/>
  <c r="H1123" i="5"/>
  <c r="D1123" i="5"/>
  <c r="H1131" i="5"/>
  <c r="D1131" i="5"/>
  <c r="D1134" i="5"/>
  <c r="I1134" i="5"/>
  <c r="H1139" i="5"/>
  <c r="D1139" i="5"/>
  <c r="H1140" i="5"/>
  <c r="D1142" i="5"/>
  <c r="I1142" i="5"/>
  <c r="H1147" i="5"/>
  <c r="D1147" i="5"/>
  <c r="H1148" i="5"/>
  <c r="I1158" i="5"/>
  <c r="I1160" i="5"/>
  <c r="E1160" i="5"/>
  <c r="D17" i="243" s="1"/>
  <c r="C17" i="243" s="1"/>
  <c r="I1169" i="5"/>
  <c r="E1169" i="5"/>
  <c r="D26" i="243" s="1"/>
  <c r="C26" i="243" s="1"/>
  <c r="I1170" i="5"/>
  <c r="D1156" i="5"/>
  <c r="H1156" i="5"/>
  <c r="D1161" i="5"/>
  <c r="I1164" i="5"/>
  <c r="E1164" i="5"/>
  <c r="D21" i="243" s="1"/>
  <c r="C21" i="243" s="1"/>
  <c r="D1166" i="5"/>
  <c r="K1126" i="5" l="1"/>
  <c r="J1069" i="5"/>
  <c r="K1053" i="5"/>
  <c r="J1077" i="5"/>
  <c r="J1138" i="5"/>
  <c r="J1085" i="5"/>
  <c r="J1013" i="5"/>
  <c r="J70" i="51"/>
  <c r="J54" i="51"/>
  <c r="J1110" i="5"/>
  <c r="J1019" i="5"/>
  <c r="I70" i="51"/>
  <c r="I58" i="51"/>
  <c r="J58" i="51"/>
  <c r="I54" i="51"/>
  <c r="J1135" i="5"/>
  <c r="K1098" i="5"/>
  <c r="K1094" i="5"/>
  <c r="K1029" i="5"/>
  <c r="K1027" i="5"/>
  <c r="K997" i="5"/>
  <c r="H44" i="164"/>
  <c r="K243" i="5"/>
  <c r="J44" i="164" s="1"/>
  <c r="J243" i="5"/>
  <c r="I44" i="164" s="1"/>
  <c r="H39" i="164"/>
  <c r="K238" i="5"/>
  <c r="J39" i="164" s="1"/>
  <c r="G19" i="164"/>
  <c r="J218" i="5"/>
  <c r="I19" i="164" s="1"/>
  <c r="K218" i="5"/>
  <c r="J19" i="164" s="1"/>
  <c r="G13" i="130"/>
  <c r="K202" i="5"/>
  <c r="J13" i="130" s="1"/>
  <c r="J202" i="5"/>
  <c r="I13" i="130" s="1"/>
  <c r="G105" i="96"/>
  <c r="J186" i="5"/>
  <c r="I105" i="96" s="1"/>
  <c r="K186" i="5"/>
  <c r="J105" i="96" s="1"/>
  <c r="H148" i="164"/>
  <c r="K347" i="5"/>
  <c r="J148" i="164" s="1"/>
  <c r="G27" i="164"/>
  <c r="J226" i="5"/>
  <c r="I27" i="164" s="1"/>
  <c r="H23" i="164"/>
  <c r="K222" i="5"/>
  <c r="J23" i="164" s="1"/>
  <c r="G15" i="164"/>
  <c r="J214" i="5"/>
  <c r="I15" i="164" s="1"/>
  <c r="K214" i="5"/>
  <c r="J15" i="164" s="1"/>
  <c r="K1140" i="5"/>
  <c r="J1140" i="5"/>
  <c r="J1123" i="5"/>
  <c r="K1123" i="5"/>
  <c r="J1143" i="5"/>
  <c r="K1132" i="5"/>
  <c r="H14" i="243"/>
  <c r="K1157" i="5"/>
  <c r="J14" i="243" s="1"/>
  <c r="K1124" i="5"/>
  <c r="K1127" i="5"/>
  <c r="J1112" i="5"/>
  <c r="K1104" i="5"/>
  <c r="H7" i="243"/>
  <c r="K1150" i="5"/>
  <c r="J7" i="243" s="1"/>
  <c r="J1096" i="5"/>
  <c r="K1128" i="5"/>
  <c r="K1086" i="5"/>
  <c r="J1086" i="5"/>
  <c r="K1070" i="5"/>
  <c r="J1070" i="5"/>
  <c r="K1114" i="5"/>
  <c r="J1100" i="5"/>
  <c r="K1088" i="5"/>
  <c r="J1061" i="5"/>
  <c r="J1045" i="5"/>
  <c r="H464" i="209"/>
  <c r="K983" i="5"/>
  <c r="J464" i="209" s="1"/>
  <c r="J983" i="5"/>
  <c r="I464" i="209" s="1"/>
  <c r="K1099" i="5"/>
  <c r="K1062" i="5"/>
  <c r="J1062" i="5"/>
  <c r="K1046" i="5"/>
  <c r="J1046" i="5"/>
  <c r="J1072" i="5"/>
  <c r="K1037" i="5"/>
  <c r="K1035" i="5"/>
  <c r="J1021" i="5"/>
  <c r="J1011" i="5"/>
  <c r="K1005" i="5"/>
  <c r="K1003" i="5"/>
  <c r="H451" i="209"/>
  <c r="K970" i="5"/>
  <c r="J451" i="209" s="1"/>
  <c r="J970" i="5"/>
  <c r="I451" i="209" s="1"/>
  <c r="H426" i="209"/>
  <c r="K945" i="5"/>
  <c r="J426" i="209" s="1"/>
  <c r="J945" i="5"/>
  <c r="I426" i="209" s="1"/>
  <c r="H394" i="209"/>
  <c r="K913" i="5"/>
  <c r="J394" i="209" s="1"/>
  <c r="J913" i="5"/>
  <c r="I394" i="209" s="1"/>
  <c r="K1014" i="5"/>
  <c r="J1014" i="5"/>
  <c r="H422" i="209"/>
  <c r="K941" i="5"/>
  <c r="J422" i="209" s="1"/>
  <c r="J941" i="5"/>
  <c r="I422" i="209" s="1"/>
  <c r="H404" i="209"/>
  <c r="K923" i="5"/>
  <c r="J404" i="209" s="1"/>
  <c r="J923" i="5"/>
  <c r="I404" i="209" s="1"/>
  <c r="H374" i="209"/>
  <c r="K893" i="5"/>
  <c r="J374" i="209" s="1"/>
  <c r="J893" i="5"/>
  <c r="I374" i="209" s="1"/>
  <c r="H342" i="209"/>
  <c r="K861" i="5"/>
  <c r="J342" i="209" s="1"/>
  <c r="J861" i="5"/>
  <c r="I342" i="209" s="1"/>
  <c r="G415" i="209"/>
  <c r="K934" i="5"/>
  <c r="J415" i="209" s="1"/>
  <c r="J934" i="5"/>
  <c r="I415" i="209" s="1"/>
  <c r="H370" i="209"/>
  <c r="K889" i="5"/>
  <c r="J370" i="209" s="1"/>
  <c r="J889" i="5"/>
  <c r="I370" i="209" s="1"/>
  <c r="H338" i="209"/>
  <c r="K857" i="5"/>
  <c r="J338" i="209" s="1"/>
  <c r="J857" i="5"/>
  <c r="I338" i="209" s="1"/>
  <c r="G372" i="209"/>
  <c r="J891" i="5"/>
  <c r="I372" i="209" s="1"/>
  <c r="G340" i="209"/>
  <c r="J859" i="5"/>
  <c r="I340" i="209" s="1"/>
  <c r="H324" i="209"/>
  <c r="K843" i="5"/>
  <c r="J324" i="209" s="1"/>
  <c r="G303" i="209"/>
  <c r="J822" i="5"/>
  <c r="I303" i="209" s="1"/>
  <c r="H295" i="209"/>
  <c r="K814" i="5"/>
  <c r="J295" i="209" s="1"/>
  <c r="J814" i="5"/>
  <c r="I295" i="209" s="1"/>
  <c r="G271" i="209"/>
  <c r="J790" i="5"/>
  <c r="I271" i="209" s="1"/>
  <c r="H263" i="209"/>
  <c r="K782" i="5"/>
  <c r="J263" i="209" s="1"/>
  <c r="J782" i="5"/>
  <c r="I263" i="209" s="1"/>
  <c r="H231" i="209"/>
  <c r="K750" i="5"/>
  <c r="J231" i="209" s="1"/>
  <c r="J750" i="5"/>
  <c r="I231" i="209" s="1"/>
  <c r="G474" i="209"/>
  <c r="J993" i="5"/>
  <c r="I474" i="209" s="1"/>
  <c r="G436" i="209"/>
  <c r="J955" i="5"/>
  <c r="I436" i="209" s="1"/>
  <c r="G398" i="209"/>
  <c r="J917" i="5"/>
  <c r="I398" i="209" s="1"/>
  <c r="H291" i="209"/>
  <c r="K810" i="5"/>
  <c r="J291" i="209" s="1"/>
  <c r="J810" i="5"/>
  <c r="I291" i="209" s="1"/>
  <c r="H273" i="209"/>
  <c r="K792" i="5"/>
  <c r="J273" i="209" s="1"/>
  <c r="J792" i="5"/>
  <c r="I273" i="209" s="1"/>
  <c r="H227" i="209"/>
  <c r="K746" i="5"/>
  <c r="J227" i="209" s="1"/>
  <c r="J746" i="5"/>
  <c r="I227" i="209" s="1"/>
  <c r="H209" i="209"/>
  <c r="J728" i="5"/>
  <c r="I209" i="209" s="1"/>
  <c r="K728" i="5"/>
  <c r="J209" i="209" s="1"/>
  <c r="H179" i="209"/>
  <c r="K698" i="5"/>
  <c r="J179" i="209" s="1"/>
  <c r="J698" i="5"/>
  <c r="I179" i="209" s="1"/>
  <c r="H155" i="209"/>
  <c r="K674" i="5"/>
  <c r="J155" i="209" s="1"/>
  <c r="J674" i="5"/>
  <c r="I155" i="209" s="1"/>
  <c r="G414" i="209"/>
  <c r="J933" i="5"/>
  <c r="I414" i="209" s="1"/>
  <c r="G382" i="209"/>
  <c r="J901" i="5"/>
  <c r="I382" i="209" s="1"/>
  <c r="H350" i="209"/>
  <c r="K869" i="5"/>
  <c r="J350" i="209" s="1"/>
  <c r="G318" i="209"/>
  <c r="J837" i="5"/>
  <c r="I318" i="209" s="1"/>
  <c r="H303" i="209"/>
  <c r="K822" i="5"/>
  <c r="J303" i="209" s="1"/>
  <c r="H271" i="209"/>
  <c r="K790" i="5"/>
  <c r="J271" i="209" s="1"/>
  <c r="H452" i="209"/>
  <c r="K971" i="5"/>
  <c r="J452" i="209" s="1"/>
  <c r="H431" i="209"/>
  <c r="K950" i="5"/>
  <c r="J431" i="209" s="1"/>
  <c r="H383" i="209"/>
  <c r="K902" i="5"/>
  <c r="J383" i="209" s="1"/>
  <c r="H378" i="209"/>
  <c r="K897" i="5"/>
  <c r="J378" i="209" s="1"/>
  <c r="G367" i="209"/>
  <c r="J886" i="5"/>
  <c r="I367" i="209" s="1"/>
  <c r="G346" i="209"/>
  <c r="J865" i="5"/>
  <c r="I346" i="209" s="1"/>
  <c r="H323" i="209"/>
  <c r="K842" i="5"/>
  <c r="J323" i="209" s="1"/>
  <c r="G314" i="209"/>
  <c r="J833" i="5"/>
  <c r="I314" i="209" s="1"/>
  <c r="G304" i="209"/>
  <c r="J823" i="5"/>
  <c r="I304" i="209" s="1"/>
  <c r="H272" i="209"/>
  <c r="K791" i="5"/>
  <c r="J272" i="209" s="1"/>
  <c r="H193" i="209"/>
  <c r="K712" i="5"/>
  <c r="J193" i="209" s="1"/>
  <c r="G335" i="209"/>
  <c r="J854" i="5"/>
  <c r="I335" i="209" s="1"/>
  <c r="H288" i="209"/>
  <c r="K807" i="5"/>
  <c r="J288" i="209" s="1"/>
  <c r="G283" i="209"/>
  <c r="J802" i="5"/>
  <c r="I283" i="209" s="1"/>
  <c r="G244" i="209"/>
  <c r="J763" i="5"/>
  <c r="I244" i="209" s="1"/>
  <c r="K763" i="5"/>
  <c r="J244" i="209" s="1"/>
  <c r="H239" i="209"/>
  <c r="K758" i="5"/>
  <c r="J239" i="209" s="1"/>
  <c r="H235" i="209"/>
  <c r="K754" i="5"/>
  <c r="J235" i="209" s="1"/>
  <c r="G217" i="209"/>
  <c r="J736" i="5"/>
  <c r="I217" i="209" s="1"/>
  <c r="K736" i="5"/>
  <c r="J217" i="209" s="1"/>
  <c r="H319" i="209"/>
  <c r="K838" i="5"/>
  <c r="J319" i="209" s="1"/>
  <c r="G240" i="209"/>
  <c r="J759" i="5"/>
  <c r="I240" i="209" s="1"/>
  <c r="H151" i="209"/>
  <c r="K670" i="5"/>
  <c r="J151" i="209" s="1"/>
  <c r="H142" i="209"/>
  <c r="K661" i="5"/>
  <c r="J142" i="209" s="1"/>
  <c r="J661" i="5"/>
  <c r="I142" i="209" s="1"/>
  <c r="H171" i="209"/>
  <c r="K690" i="5"/>
  <c r="J171" i="209" s="1"/>
  <c r="H143" i="209"/>
  <c r="K662" i="5"/>
  <c r="J143" i="209" s="1"/>
  <c r="G131" i="209"/>
  <c r="J650" i="5"/>
  <c r="I131" i="209" s="1"/>
  <c r="G123" i="209"/>
  <c r="J642" i="5"/>
  <c r="I123" i="209" s="1"/>
  <c r="G115" i="209"/>
  <c r="J634" i="5"/>
  <c r="I115" i="209" s="1"/>
  <c r="G107" i="209"/>
  <c r="J626" i="5"/>
  <c r="I107" i="209" s="1"/>
  <c r="G99" i="209"/>
  <c r="J618" i="5"/>
  <c r="I99" i="209" s="1"/>
  <c r="G91" i="209"/>
  <c r="J610" i="5"/>
  <c r="I91" i="209" s="1"/>
  <c r="G83" i="209"/>
  <c r="J602" i="5"/>
  <c r="I83" i="209" s="1"/>
  <c r="G75" i="209"/>
  <c r="J594" i="5"/>
  <c r="I75" i="209" s="1"/>
  <c r="H55" i="209"/>
  <c r="K574" i="5"/>
  <c r="J55" i="209" s="1"/>
  <c r="J574" i="5"/>
  <c r="I55" i="209" s="1"/>
  <c r="G43" i="209"/>
  <c r="J562" i="5"/>
  <c r="I43" i="209" s="1"/>
  <c r="H23" i="209"/>
  <c r="K542" i="5"/>
  <c r="J23" i="209" s="1"/>
  <c r="J542" i="5"/>
  <c r="I23" i="209" s="1"/>
  <c r="G11" i="209"/>
  <c r="J530" i="5"/>
  <c r="I11" i="209" s="1"/>
  <c r="H267" i="209"/>
  <c r="K786" i="5"/>
  <c r="J267" i="209" s="1"/>
  <c r="G169" i="209"/>
  <c r="J688" i="5"/>
  <c r="I169" i="209" s="1"/>
  <c r="G122" i="209"/>
  <c r="J641" i="5"/>
  <c r="I122" i="209" s="1"/>
  <c r="H113" i="209"/>
  <c r="J632" i="5"/>
  <c r="I113" i="209" s="1"/>
  <c r="K632" i="5"/>
  <c r="J113" i="209" s="1"/>
  <c r="G6" i="209"/>
  <c r="J525" i="5"/>
  <c r="I6" i="209" s="1"/>
  <c r="K525" i="5"/>
  <c r="J6" i="209" s="1"/>
  <c r="H223" i="209"/>
  <c r="K742" i="5"/>
  <c r="J223" i="209" s="1"/>
  <c r="G213" i="209"/>
  <c r="J732" i="5"/>
  <c r="I213" i="209" s="1"/>
  <c r="G181" i="209"/>
  <c r="J700" i="5"/>
  <c r="I181" i="209" s="1"/>
  <c r="K700" i="5"/>
  <c r="J181" i="209" s="1"/>
  <c r="H161" i="209"/>
  <c r="K680" i="5"/>
  <c r="J161" i="209" s="1"/>
  <c r="H150" i="209"/>
  <c r="K669" i="5"/>
  <c r="J150" i="209" s="1"/>
  <c r="J669" i="5"/>
  <c r="I150" i="209" s="1"/>
  <c r="G138" i="209"/>
  <c r="K657" i="5"/>
  <c r="J138" i="209" s="1"/>
  <c r="J657" i="5"/>
  <c r="I138" i="209" s="1"/>
  <c r="G137" i="209"/>
  <c r="J656" i="5"/>
  <c r="I137" i="209" s="1"/>
  <c r="H123" i="209"/>
  <c r="K642" i="5"/>
  <c r="J123" i="209" s="1"/>
  <c r="H107" i="209"/>
  <c r="K626" i="5"/>
  <c r="J107" i="209" s="1"/>
  <c r="H91" i="209"/>
  <c r="K610" i="5"/>
  <c r="J91" i="209" s="1"/>
  <c r="H75" i="209"/>
  <c r="K594" i="5"/>
  <c r="J75" i="209" s="1"/>
  <c r="H59" i="209"/>
  <c r="K578" i="5"/>
  <c r="J59" i="209" s="1"/>
  <c r="H43" i="209"/>
  <c r="K562" i="5"/>
  <c r="J43" i="209" s="1"/>
  <c r="H27" i="209"/>
  <c r="K546" i="5"/>
  <c r="J27" i="209" s="1"/>
  <c r="H11" i="209"/>
  <c r="K530" i="5"/>
  <c r="J11" i="209" s="1"/>
  <c r="H300" i="164"/>
  <c r="K499" i="5"/>
  <c r="J300" i="164" s="1"/>
  <c r="J499" i="5"/>
  <c r="I300" i="164" s="1"/>
  <c r="H291" i="164"/>
  <c r="J490" i="5"/>
  <c r="I291" i="164" s="1"/>
  <c r="K490" i="5"/>
  <c r="J291" i="164" s="1"/>
  <c r="H283" i="164"/>
  <c r="J482" i="5"/>
  <c r="I283" i="164" s="1"/>
  <c r="K482" i="5"/>
  <c r="J283" i="164" s="1"/>
  <c r="H275" i="164"/>
  <c r="J474" i="5"/>
  <c r="I275" i="164" s="1"/>
  <c r="K474" i="5"/>
  <c r="J275" i="164" s="1"/>
  <c r="H255" i="164"/>
  <c r="J454" i="5"/>
  <c r="I255" i="164" s="1"/>
  <c r="K454" i="5"/>
  <c r="J255" i="164" s="1"/>
  <c r="H223" i="164"/>
  <c r="J422" i="5"/>
  <c r="I223" i="164" s="1"/>
  <c r="K422" i="5"/>
  <c r="J223" i="164" s="1"/>
  <c r="G58" i="209"/>
  <c r="J577" i="5"/>
  <c r="I58" i="209" s="1"/>
  <c r="H42" i="209"/>
  <c r="K561" i="5"/>
  <c r="J42" i="209" s="1"/>
  <c r="G323" i="164"/>
  <c r="J522" i="5"/>
  <c r="I323" i="164" s="1"/>
  <c r="G307" i="164"/>
  <c r="J506" i="5"/>
  <c r="I307" i="164" s="1"/>
  <c r="H267" i="164"/>
  <c r="J466" i="5"/>
  <c r="I267" i="164" s="1"/>
  <c r="K466" i="5"/>
  <c r="J267" i="164" s="1"/>
  <c r="H249" i="164"/>
  <c r="K448" i="5"/>
  <c r="J249" i="164" s="1"/>
  <c r="J448" i="5"/>
  <c r="I249" i="164" s="1"/>
  <c r="H319" i="164"/>
  <c r="K518" i="5"/>
  <c r="J319" i="164" s="1"/>
  <c r="H247" i="164"/>
  <c r="J446" i="5"/>
  <c r="I247" i="164" s="1"/>
  <c r="K446" i="5"/>
  <c r="J247" i="164" s="1"/>
  <c r="H229" i="164"/>
  <c r="K428" i="5"/>
  <c r="J229" i="164" s="1"/>
  <c r="J428" i="5"/>
  <c r="I229" i="164" s="1"/>
  <c r="H199" i="164"/>
  <c r="J398" i="5"/>
  <c r="I199" i="164" s="1"/>
  <c r="K398" i="5"/>
  <c r="J199" i="164" s="1"/>
  <c r="H181" i="164"/>
  <c r="K380" i="5"/>
  <c r="J181" i="164" s="1"/>
  <c r="J380" i="5"/>
  <c r="I181" i="164" s="1"/>
  <c r="H135" i="164"/>
  <c r="J334" i="5"/>
  <c r="I135" i="164" s="1"/>
  <c r="K334" i="5"/>
  <c r="J135" i="164" s="1"/>
  <c r="H117" i="164"/>
  <c r="K316" i="5"/>
  <c r="J117" i="164" s="1"/>
  <c r="J316" i="5"/>
  <c r="I117" i="164" s="1"/>
  <c r="H71" i="164"/>
  <c r="J270" i="5"/>
  <c r="I71" i="164" s="1"/>
  <c r="K270" i="5"/>
  <c r="J71" i="164" s="1"/>
  <c r="H53" i="164"/>
  <c r="K252" i="5"/>
  <c r="J53" i="164" s="1"/>
  <c r="J252" i="5"/>
  <c r="I53" i="164" s="1"/>
  <c r="G34" i="209"/>
  <c r="J553" i="5"/>
  <c r="I34" i="209" s="1"/>
  <c r="H18" i="209"/>
  <c r="K537" i="5"/>
  <c r="J18" i="209" s="1"/>
  <c r="H315" i="164"/>
  <c r="K514" i="5"/>
  <c r="J315" i="164" s="1"/>
  <c r="H253" i="164"/>
  <c r="K452" i="5"/>
  <c r="J253" i="164" s="1"/>
  <c r="G221" i="164"/>
  <c r="J420" i="5"/>
  <c r="I221" i="164" s="1"/>
  <c r="G211" i="164"/>
  <c r="J410" i="5"/>
  <c r="I211" i="164" s="1"/>
  <c r="G207" i="164"/>
  <c r="J406" i="5"/>
  <c r="I207" i="164" s="1"/>
  <c r="H201" i="164"/>
  <c r="K400" i="5"/>
  <c r="J201" i="164" s="1"/>
  <c r="H196" i="164"/>
  <c r="K395" i="5"/>
  <c r="J196" i="164" s="1"/>
  <c r="G152" i="164"/>
  <c r="K351" i="5"/>
  <c r="J152" i="164" s="1"/>
  <c r="J351" i="5"/>
  <c r="I152" i="164" s="1"/>
  <c r="H147" i="164"/>
  <c r="K346" i="5"/>
  <c r="J147" i="164" s="1"/>
  <c r="H143" i="164"/>
  <c r="K342" i="5"/>
  <c r="J143" i="164" s="1"/>
  <c r="G125" i="164"/>
  <c r="K324" i="5"/>
  <c r="J125" i="164" s="1"/>
  <c r="J324" i="5"/>
  <c r="I125" i="164" s="1"/>
  <c r="H217" i="164"/>
  <c r="K416" i="5"/>
  <c r="J217" i="164" s="1"/>
  <c r="H212" i="164"/>
  <c r="K411" i="5"/>
  <c r="J212" i="164" s="1"/>
  <c r="H288" i="164"/>
  <c r="K487" i="5"/>
  <c r="J288" i="164" s="1"/>
  <c r="G280" i="164"/>
  <c r="J479" i="5"/>
  <c r="I280" i="164" s="1"/>
  <c r="G184" i="164"/>
  <c r="K383" i="5"/>
  <c r="J184" i="164" s="1"/>
  <c r="J383" i="5"/>
  <c r="I184" i="164" s="1"/>
  <c r="H179" i="164"/>
  <c r="K378" i="5"/>
  <c r="J179" i="164" s="1"/>
  <c r="H175" i="164"/>
  <c r="K374" i="5"/>
  <c r="J175" i="164" s="1"/>
  <c r="G157" i="164"/>
  <c r="K356" i="5"/>
  <c r="J157" i="164" s="1"/>
  <c r="J356" i="5"/>
  <c r="I157" i="164" s="1"/>
  <c r="G115" i="164"/>
  <c r="J314" i="5"/>
  <c r="I115" i="164" s="1"/>
  <c r="G111" i="164"/>
  <c r="J310" i="5"/>
  <c r="I111" i="164" s="1"/>
  <c r="H105" i="164"/>
  <c r="K304" i="5"/>
  <c r="J105" i="164" s="1"/>
  <c r="H100" i="164"/>
  <c r="K299" i="5"/>
  <c r="J100" i="164" s="1"/>
  <c r="G56" i="164"/>
  <c r="K255" i="5"/>
  <c r="J56" i="164" s="1"/>
  <c r="J255" i="5"/>
  <c r="I56" i="164" s="1"/>
  <c r="H51" i="164"/>
  <c r="K250" i="5"/>
  <c r="J51" i="164" s="1"/>
  <c r="H47" i="164"/>
  <c r="K246" i="5"/>
  <c r="J47" i="164" s="1"/>
  <c r="G259" i="164"/>
  <c r="J458" i="5"/>
  <c r="I259" i="164" s="1"/>
  <c r="G248" i="164"/>
  <c r="J447" i="5"/>
  <c r="I248" i="164" s="1"/>
  <c r="G200" i="164"/>
  <c r="K399" i="5"/>
  <c r="J200" i="164" s="1"/>
  <c r="J399" i="5"/>
  <c r="I200" i="164" s="1"/>
  <c r="H195" i="164"/>
  <c r="K394" i="5"/>
  <c r="J195" i="164" s="1"/>
  <c r="H191" i="164"/>
  <c r="K390" i="5"/>
  <c r="J191" i="164" s="1"/>
  <c r="G173" i="164"/>
  <c r="K372" i="5"/>
  <c r="J173" i="164" s="1"/>
  <c r="J372" i="5"/>
  <c r="I173" i="164" s="1"/>
  <c r="G131" i="164"/>
  <c r="J330" i="5"/>
  <c r="I131" i="164" s="1"/>
  <c r="G127" i="164"/>
  <c r="J326" i="5"/>
  <c r="I127" i="164" s="1"/>
  <c r="H121" i="164"/>
  <c r="K320" i="5"/>
  <c r="J121" i="164" s="1"/>
  <c r="H116" i="164"/>
  <c r="K315" i="5"/>
  <c r="J116" i="164" s="1"/>
  <c r="G72" i="164"/>
  <c r="K271" i="5"/>
  <c r="J72" i="164" s="1"/>
  <c r="J271" i="5"/>
  <c r="I72" i="164" s="1"/>
  <c r="H67" i="164"/>
  <c r="K266" i="5"/>
  <c r="J67" i="164" s="1"/>
  <c r="H63" i="164"/>
  <c r="K262" i="5"/>
  <c r="J63" i="164" s="1"/>
  <c r="H31" i="164"/>
  <c r="J230" i="5"/>
  <c r="I31" i="164" s="1"/>
  <c r="K230" i="5"/>
  <c r="J31" i="164" s="1"/>
  <c r="H159" i="164"/>
  <c r="K358" i="5"/>
  <c r="J159" i="164" s="1"/>
  <c r="G153" i="164"/>
  <c r="J352" i="5"/>
  <c r="I153" i="164" s="1"/>
  <c r="H83" i="164"/>
  <c r="K282" i="5"/>
  <c r="J83" i="164" s="1"/>
  <c r="H68" i="164"/>
  <c r="K267" i="5"/>
  <c r="J68" i="164" s="1"/>
  <c r="H27" i="164"/>
  <c r="K226" i="5"/>
  <c r="J27" i="164" s="1"/>
  <c r="H10" i="164"/>
  <c r="J209" i="5"/>
  <c r="I10" i="164" s="1"/>
  <c r="K209" i="5"/>
  <c r="J10" i="164" s="1"/>
  <c r="H110" i="96"/>
  <c r="K191" i="5"/>
  <c r="J110" i="96" s="1"/>
  <c r="J191" i="5"/>
  <c r="I110" i="96" s="1"/>
  <c r="H141" i="164"/>
  <c r="K340" i="5"/>
  <c r="J141" i="164" s="1"/>
  <c r="H104" i="164"/>
  <c r="K303" i="5"/>
  <c r="J104" i="164" s="1"/>
  <c r="G95" i="164"/>
  <c r="J294" i="5"/>
  <c r="I95" i="164" s="1"/>
  <c r="H77" i="164"/>
  <c r="K276" i="5"/>
  <c r="J77" i="164" s="1"/>
  <c r="G37" i="164"/>
  <c r="K236" i="5"/>
  <c r="J37" i="164" s="1"/>
  <c r="J236" i="5"/>
  <c r="I37" i="164" s="1"/>
  <c r="H29" i="164"/>
  <c r="K228" i="5"/>
  <c r="J29" i="164" s="1"/>
  <c r="H104" i="96"/>
  <c r="K185" i="5"/>
  <c r="J104" i="96" s="1"/>
  <c r="G88" i="96"/>
  <c r="J169" i="5"/>
  <c r="I88" i="96" s="1"/>
  <c r="K169" i="5"/>
  <c r="J88" i="96" s="1"/>
  <c r="G72" i="96"/>
  <c r="J153" i="5"/>
  <c r="I72" i="96" s="1"/>
  <c r="K153" i="5"/>
  <c r="J72" i="96" s="1"/>
  <c r="G56" i="96"/>
  <c r="K137" i="5"/>
  <c r="J56" i="96" s="1"/>
  <c r="J137" i="5"/>
  <c r="I56" i="96" s="1"/>
  <c r="G40" i="96"/>
  <c r="J121" i="5"/>
  <c r="I40" i="96" s="1"/>
  <c r="K121" i="5"/>
  <c r="J40" i="96" s="1"/>
  <c r="G24" i="96"/>
  <c r="J105" i="5"/>
  <c r="I24" i="96" s="1"/>
  <c r="K105" i="5"/>
  <c r="J24" i="96" s="1"/>
  <c r="H8" i="96"/>
  <c r="K89" i="5"/>
  <c r="J8" i="96" s="1"/>
  <c r="G71" i="51"/>
  <c r="J73" i="5"/>
  <c r="H55" i="51"/>
  <c r="K57" i="5"/>
  <c r="G83" i="51"/>
  <c r="J85" i="5"/>
  <c r="I83" i="51" s="1"/>
  <c r="H67" i="51"/>
  <c r="K69" i="5"/>
  <c r="G22" i="51"/>
  <c r="J45" i="5"/>
  <c r="I22" i="51" s="1"/>
  <c r="H6" i="51"/>
  <c r="K29" i="5"/>
  <c r="J6" i="51" s="1"/>
  <c r="G13" i="28"/>
  <c r="J13" i="5"/>
  <c r="I13" i="28" s="1"/>
  <c r="K1148" i="5"/>
  <c r="J1148" i="5"/>
  <c r="K1146" i="5"/>
  <c r="J1146" i="5"/>
  <c r="K1103" i="5"/>
  <c r="J1103" i="5"/>
  <c r="H9" i="243"/>
  <c r="K1152" i="5"/>
  <c r="J9" i="243" s="1"/>
  <c r="K1107" i="5"/>
  <c r="J1107" i="5"/>
  <c r="K1050" i="5"/>
  <c r="J1050" i="5"/>
  <c r="K1034" i="5"/>
  <c r="J1034" i="5"/>
  <c r="K1018" i="5"/>
  <c r="J1018" i="5"/>
  <c r="K1002" i="5"/>
  <c r="J1002" i="5"/>
  <c r="H466" i="209"/>
  <c r="K985" i="5"/>
  <c r="J466" i="209" s="1"/>
  <c r="J985" i="5"/>
  <c r="I466" i="209" s="1"/>
  <c r="K1006" i="5"/>
  <c r="J1006" i="5"/>
  <c r="H440" i="209"/>
  <c r="K959" i="5"/>
  <c r="J440" i="209" s="1"/>
  <c r="J959" i="5"/>
  <c r="I440" i="209" s="1"/>
  <c r="H406" i="209"/>
  <c r="K925" i="5"/>
  <c r="J406" i="209" s="1"/>
  <c r="J925" i="5"/>
  <c r="I406" i="209" s="1"/>
  <c r="H443" i="209"/>
  <c r="K962" i="5"/>
  <c r="J443" i="209" s="1"/>
  <c r="J962" i="5"/>
  <c r="I443" i="209" s="1"/>
  <c r="G408" i="209"/>
  <c r="J927" i="5"/>
  <c r="I408" i="209" s="1"/>
  <c r="H372" i="209"/>
  <c r="K891" i="5"/>
  <c r="J372" i="209" s="1"/>
  <c r="H436" i="209"/>
  <c r="K955" i="5"/>
  <c r="J436" i="209" s="1"/>
  <c r="H366" i="209"/>
  <c r="K885" i="5"/>
  <c r="J366" i="209" s="1"/>
  <c r="G392" i="209"/>
  <c r="J911" i="5"/>
  <c r="I392" i="209" s="1"/>
  <c r="G187" i="209"/>
  <c r="J706" i="5"/>
  <c r="I187" i="209" s="1"/>
  <c r="G277" i="209"/>
  <c r="J796" i="5"/>
  <c r="I277" i="209" s="1"/>
  <c r="H330" i="209"/>
  <c r="K849" i="5"/>
  <c r="J330" i="209" s="1"/>
  <c r="G319" i="209"/>
  <c r="J838" i="5"/>
  <c r="I319" i="209" s="1"/>
  <c r="G233" i="209"/>
  <c r="J752" i="5"/>
  <c r="I233" i="209" s="1"/>
  <c r="K752" i="5"/>
  <c r="J233" i="209" s="1"/>
  <c r="G160" i="209"/>
  <c r="J679" i="5"/>
  <c r="I160" i="209" s="1"/>
  <c r="K679" i="5"/>
  <c r="J160" i="209" s="1"/>
  <c r="H219" i="209"/>
  <c r="K738" i="5"/>
  <c r="J219" i="209" s="1"/>
  <c r="H208" i="209"/>
  <c r="K727" i="5"/>
  <c r="J208" i="209" s="1"/>
  <c r="H191" i="209"/>
  <c r="K710" i="5"/>
  <c r="J191" i="209" s="1"/>
  <c r="H127" i="209"/>
  <c r="K646" i="5"/>
  <c r="J127" i="209" s="1"/>
  <c r="J646" i="5"/>
  <c r="I127" i="209" s="1"/>
  <c r="H103" i="209"/>
  <c r="K622" i="5"/>
  <c r="J103" i="209" s="1"/>
  <c r="J622" i="5"/>
  <c r="I103" i="209" s="1"/>
  <c r="H87" i="209"/>
  <c r="K606" i="5"/>
  <c r="J87" i="209" s="1"/>
  <c r="J606" i="5"/>
  <c r="I87" i="209" s="1"/>
  <c r="G67" i="209"/>
  <c r="J586" i="5"/>
  <c r="I67" i="209" s="1"/>
  <c r="H207" i="209"/>
  <c r="K726" i="5"/>
  <c r="J207" i="209" s="1"/>
  <c r="H105" i="209"/>
  <c r="J624" i="5"/>
  <c r="I105" i="209" s="1"/>
  <c r="K624" i="5"/>
  <c r="J105" i="209" s="1"/>
  <c r="G82" i="209"/>
  <c r="J601" i="5"/>
  <c r="I82" i="209" s="1"/>
  <c r="H213" i="209"/>
  <c r="K732" i="5"/>
  <c r="J213" i="209" s="1"/>
  <c r="G177" i="209"/>
  <c r="J696" i="5"/>
  <c r="I177" i="209" s="1"/>
  <c r="H139" i="209"/>
  <c r="K658" i="5"/>
  <c r="J139" i="209" s="1"/>
  <c r="H311" i="164"/>
  <c r="K510" i="5"/>
  <c r="J311" i="164" s="1"/>
  <c r="H296" i="164"/>
  <c r="K495" i="5"/>
  <c r="J296" i="164" s="1"/>
  <c r="J495" i="5"/>
  <c r="I296" i="164" s="1"/>
  <c r="H10" i="209"/>
  <c r="K529" i="5"/>
  <c r="J10" i="209" s="1"/>
  <c r="H21" i="243"/>
  <c r="J1164" i="5"/>
  <c r="I21" i="243" s="1"/>
  <c r="K1164" i="5"/>
  <c r="J21" i="243" s="1"/>
  <c r="H17" i="243"/>
  <c r="J1160" i="5"/>
  <c r="I17" i="243" s="1"/>
  <c r="K1160" i="5"/>
  <c r="J17" i="243" s="1"/>
  <c r="G9" i="243"/>
  <c r="J1152" i="5"/>
  <c r="I9" i="243" s="1"/>
  <c r="K1135" i="5"/>
  <c r="J1126" i="5"/>
  <c r="K1106" i="5"/>
  <c r="J1106" i="5"/>
  <c r="K1089" i="5"/>
  <c r="J1089" i="5"/>
  <c r="K1073" i="5"/>
  <c r="J1073" i="5"/>
  <c r="K1069" i="5"/>
  <c r="K1051" i="5"/>
  <c r="J1051" i="5"/>
  <c r="K1042" i="5"/>
  <c r="J1042" i="5"/>
  <c r="K1026" i="5"/>
  <c r="J1026" i="5"/>
  <c r="K1010" i="5"/>
  <c r="J1010" i="5"/>
  <c r="H470" i="209"/>
  <c r="K989" i="5"/>
  <c r="J470" i="209" s="1"/>
  <c r="J989" i="5"/>
  <c r="I470" i="209" s="1"/>
  <c r="K1077" i="5"/>
  <c r="J1098" i="5"/>
  <c r="J997" i="5"/>
  <c r="H468" i="209"/>
  <c r="K987" i="5"/>
  <c r="J468" i="209" s="1"/>
  <c r="G403" i="209"/>
  <c r="J922" i="5"/>
  <c r="I403" i="209" s="1"/>
  <c r="G376" i="209"/>
  <c r="K895" i="5"/>
  <c r="J376" i="209" s="1"/>
  <c r="J895" i="5"/>
  <c r="I376" i="209" s="1"/>
  <c r="H356" i="209"/>
  <c r="K875" i="5"/>
  <c r="J356" i="209" s="1"/>
  <c r="G344" i="209"/>
  <c r="K863" i="5"/>
  <c r="J344" i="209" s="1"/>
  <c r="J863" i="5"/>
  <c r="I344" i="209" s="1"/>
  <c r="G324" i="209"/>
  <c r="J843" i="5"/>
  <c r="I324" i="209" s="1"/>
  <c r="H447" i="209"/>
  <c r="K966" i="5"/>
  <c r="J447" i="209" s="1"/>
  <c r="G419" i="209"/>
  <c r="J938" i="5"/>
  <c r="I419" i="209" s="1"/>
  <c r="H225" i="209"/>
  <c r="J744" i="5"/>
  <c r="I225" i="209" s="1"/>
  <c r="K744" i="5"/>
  <c r="J225" i="209" s="1"/>
  <c r="G366" i="209"/>
  <c r="J885" i="5"/>
  <c r="I366" i="209" s="1"/>
  <c r="G387" i="209"/>
  <c r="J906" i="5"/>
  <c r="I387" i="209" s="1"/>
  <c r="H362" i="209"/>
  <c r="K881" i="5"/>
  <c r="J362" i="209" s="1"/>
  <c r="G351" i="209"/>
  <c r="J870" i="5"/>
  <c r="I351" i="209" s="1"/>
  <c r="H304" i="209"/>
  <c r="K823" i="5"/>
  <c r="J304" i="209" s="1"/>
  <c r="G193" i="209"/>
  <c r="J712" i="5"/>
  <c r="I193" i="209" s="1"/>
  <c r="G330" i="209"/>
  <c r="J849" i="5"/>
  <c r="I330" i="209" s="1"/>
  <c r="G224" i="209"/>
  <c r="J743" i="5"/>
  <c r="I224" i="209" s="1"/>
  <c r="H245" i="209"/>
  <c r="K764" i="5"/>
  <c r="J245" i="209" s="1"/>
  <c r="G203" i="209"/>
  <c r="J722" i="5"/>
  <c r="I203" i="209" s="1"/>
  <c r="H167" i="209"/>
  <c r="K686" i="5"/>
  <c r="J167" i="209" s="1"/>
  <c r="J686" i="5"/>
  <c r="I167" i="209" s="1"/>
  <c r="G219" i="209"/>
  <c r="J738" i="5"/>
  <c r="I219" i="209" s="1"/>
  <c r="G191" i="209"/>
  <c r="J710" i="5"/>
  <c r="I191" i="209" s="1"/>
  <c r="H159" i="209"/>
  <c r="K678" i="5"/>
  <c r="J159" i="209" s="1"/>
  <c r="J678" i="5"/>
  <c r="I159" i="209" s="1"/>
  <c r="G130" i="209"/>
  <c r="J649" i="5"/>
  <c r="I130" i="209" s="1"/>
  <c r="H121" i="209"/>
  <c r="J640" i="5"/>
  <c r="I121" i="209" s="1"/>
  <c r="K640" i="5"/>
  <c r="J121" i="209" s="1"/>
  <c r="G98" i="209"/>
  <c r="J617" i="5"/>
  <c r="I98" i="209" s="1"/>
  <c r="H183" i="209"/>
  <c r="K702" i="5"/>
  <c r="J183" i="209" s="1"/>
  <c r="G74" i="209"/>
  <c r="J593" i="5"/>
  <c r="I74" i="209" s="1"/>
  <c r="H58" i="209"/>
  <c r="K577" i="5"/>
  <c r="J58" i="209" s="1"/>
  <c r="H265" i="164"/>
  <c r="K464" i="5"/>
  <c r="J265" i="164" s="1"/>
  <c r="J464" i="5"/>
  <c r="I265" i="164" s="1"/>
  <c r="H219" i="164"/>
  <c r="J418" i="5"/>
  <c r="I219" i="164" s="1"/>
  <c r="K418" i="5"/>
  <c r="J219" i="164" s="1"/>
  <c r="H155" i="164"/>
  <c r="J354" i="5"/>
  <c r="I155" i="164" s="1"/>
  <c r="K354" i="5"/>
  <c r="J155" i="164" s="1"/>
  <c r="H263" i="164"/>
  <c r="J462" i="5"/>
  <c r="I263" i="164" s="1"/>
  <c r="K462" i="5"/>
  <c r="J263" i="164" s="1"/>
  <c r="H133" i="164"/>
  <c r="K332" i="5"/>
  <c r="J133" i="164" s="1"/>
  <c r="J332" i="5"/>
  <c r="I133" i="164" s="1"/>
  <c r="H87" i="164"/>
  <c r="J286" i="5"/>
  <c r="I87" i="164" s="1"/>
  <c r="K286" i="5"/>
  <c r="J87" i="164" s="1"/>
  <c r="H268" i="164"/>
  <c r="K467" i="5"/>
  <c r="J268" i="164" s="1"/>
  <c r="G253" i="164"/>
  <c r="J452" i="5"/>
  <c r="I253" i="164" s="1"/>
  <c r="G232" i="164"/>
  <c r="J431" i="5"/>
  <c r="I232" i="164" s="1"/>
  <c r="G217" i="164"/>
  <c r="J416" i="5"/>
  <c r="I217" i="164" s="1"/>
  <c r="G288" i="164"/>
  <c r="J487" i="5"/>
  <c r="I288" i="164" s="1"/>
  <c r="H248" i="164"/>
  <c r="K447" i="5"/>
  <c r="J248" i="164" s="1"/>
  <c r="H227" i="164"/>
  <c r="K426" i="5"/>
  <c r="J227" i="164" s="1"/>
  <c r="G180" i="164"/>
  <c r="J379" i="5"/>
  <c r="I180" i="164" s="1"/>
  <c r="G13" i="243"/>
  <c r="J1156" i="5"/>
  <c r="I13" i="243" s="1"/>
  <c r="H26" i="243"/>
  <c r="J1169" i="5"/>
  <c r="I26" i="243" s="1"/>
  <c r="K1169" i="5"/>
  <c r="J26" i="243" s="1"/>
  <c r="K1134" i="5"/>
  <c r="J1134" i="5"/>
  <c r="J1119" i="5"/>
  <c r="K1119" i="5"/>
  <c r="G14" i="243"/>
  <c r="J1157" i="5"/>
  <c r="I14" i="243" s="1"/>
  <c r="G19" i="243"/>
  <c r="J1162" i="5"/>
  <c r="I19" i="243" s="1"/>
  <c r="K1081" i="5"/>
  <c r="J1081" i="5"/>
  <c r="H456" i="209"/>
  <c r="K975" i="5"/>
  <c r="J456" i="209" s="1"/>
  <c r="J975" i="5"/>
  <c r="I456" i="209" s="1"/>
  <c r="H418" i="209"/>
  <c r="K937" i="5"/>
  <c r="J418" i="209" s="1"/>
  <c r="J937" i="5"/>
  <c r="I418" i="209" s="1"/>
  <c r="G360" i="209"/>
  <c r="K879" i="5"/>
  <c r="J360" i="209" s="1"/>
  <c r="J879" i="5"/>
  <c r="I360" i="209" s="1"/>
  <c r="H340" i="209"/>
  <c r="K859" i="5"/>
  <c r="J340" i="209" s="1"/>
  <c r="G312" i="209"/>
  <c r="K831" i="5"/>
  <c r="J312" i="209" s="1"/>
  <c r="J831" i="5"/>
  <c r="I312" i="209" s="1"/>
  <c r="G447" i="209"/>
  <c r="J966" i="5"/>
  <c r="I447" i="209" s="1"/>
  <c r="H275" i="209"/>
  <c r="K794" i="5"/>
  <c r="J275" i="209" s="1"/>
  <c r="J794" i="5"/>
  <c r="I275" i="209" s="1"/>
  <c r="G334" i="209"/>
  <c r="J853" i="5"/>
  <c r="I334" i="209" s="1"/>
  <c r="G362" i="209"/>
  <c r="J881" i="5"/>
  <c r="I362" i="209" s="1"/>
  <c r="G355" i="209"/>
  <c r="J874" i="5"/>
  <c r="I355" i="209" s="1"/>
  <c r="G261" i="209"/>
  <c r="J780" i="5"/>
  <c r="I261" i="209" s="1"/>
  <c r="G339" i="209"/>
  <c r="J858" i="5"/>
  <c r="I339" i="209" s="1"/>
  <c r="H299" i="209"/>
  <c r="K818" i="5"/>
  <c r="J299" i="209" s="1"/>
  <c r="G229" i="209"/>
  <c r="J748" i="5"/>
  <c r="I229" i="209" s="1"/>
  <c r="H256" i="209"/>
  <c r="K775" i="5"/>
  <c r="J256" i="209" s="1"/>
  <c r="H203" i="209"/>
  <c r="K722" i="5"/>
  <c r="J203" i="209" s="1"/>
  <c r="G228" i="209"/>
  <c r="J747" i="5"/>
  <c r="I228" i="209" s="1"/>
  <c r="H204" i="209"/>
  <c r="K723" i="5"/>
  <c r="J204" i="209" s="1"/>
  <c r="H135" i="209"/>
  <c r="K654" i="5"/>
  <c r="J135" i="209" s="1"/>
  <c r="J654" i="5"/>
  <c r="I135" i="209" s="1"/>
  <c r="H111" i="209"/>
  <c r="K630" i="5"/>
  <c r="J111" i="209" s="1"/>
  <c r="J630" i="5"/>
  <c r="I111" i="209" s="1"/>
  <c r="H95" i="209"/>
  <c r="K614" i="5"/>
  <c r="J95" i="209" s="1"/>
  <c r="J614" i="5"/>
  <c r="I95" i="209" s="1"/>
  <c r="H79" i="209"/>
  <c r="K598" i="5"/>
  <c r="J79" i="209" s="1"/>
  <c r="J598" i="5"/>
  <c r="I79" i="209" s="1"/>
  <c r="H47" i="209"/>
  <c r="K566" i="5"/>
  <c r="J47" i="209" s="1"/>
  <c r="J566" i="5"/>
  <c r="I47" i="209" s="1"/>
  <c r="G35" i="209"/>
  <c r="J554" i="5"/>
  <c r="I35" i="209" s="1"/>
  <c r="H15" i="209"/>
  <c r="K534" i="5"/>
  <c r="J15" i="209" s="1"/>
  <c r="J534" i="5"/>
  <c r="I15" i="209" s="1"/>
  <c r="H169" i="209"/>
  <c r="K688" i="5"/>
  <c r="J169" i="209" s="1"/>
  <c r="G165" i="209"/>
  <c r="J684" i="5"/>
  <c r="I165" i="209" s="1"/>
  <c r="G153" i="209"/>
  <c r="J672" i="5"/>
  <c r="I153" i="209" s="1"/>
  <c r="G114" i="209"/>
  <c r="J633" i="5"/>
  <c r="I114" i="209" s="1"/>
  <c r="G183" i="209"/>
  <c r="J702" i="5"/>
  <c r="I183" i="209" s="1"/>
  <c r="H27" i="243"/>
  <c r="J1170" i="5"/>
  <c r="I27" i="243" s="1"/>
  <c r="K1170" i="5"/>
  <c r="J27" i="243" s="1"/>
  <c r="J1147" i="5"/>
  <c r="K1147" i="5"/>
  <c r="K1111" i="5"/>
  <c r="J1111" i="5"/>
  <c r="K1065" i="5"/>
  <c r="J1065" i="5"/>
  <c r="K1058" i="5"/>
  <c r="J1058" i="5"/>
  <c r="K1078" i="5"/>
  <c r="J1078" i="5"/>
  <c r="K1085" i="5"/>
  <c r="J1029" i="5"/>
  <c r="K1013" i="5"/>
  <c r="K1022" i="5"/>
  <c r="J1022" i="5"/>
  <c r="H455" i="209"/>
  <c r="K974" i="5"/>
  <c r="J455" i="209" s="1"/>
  <c r="J974" i="5"/>
  <c r="I455" i="209" s="1"/>
  <c r="H439" i="209"/>
  <c r="K958" i="5"/>
  <c r="J439" i="209" s="1"/>
  <c r="J958" i="5"/>
  <c r="I439" i="209" s="1"/>
  <c r="H420" i="209"/>
  <c r="K939" i="5"/>
  <c r="J420" i="209" s="1"/>
  <c r="J939" i="5"/>
  <c r="I420" i="209" s="1"/>
  <c r="G467" i="209"/>
  <c r="K986" i="5"/>
  <c r="J467" i="209" s="1"/>
  <c r="J986" i="5"/>
  <c r="I467" i="209" s="1"/>
  <c r="H462" i="209"/>
  <c r="K981" i="5"/>
  <c r="J462" i="209" s="1"/>
  <c r="H402" i="209"/>
  <c r="K921" i="5"/>
  <c r="J402" i="209" s="1"/>
  <c r="J921" i="5"/>
  <c r="I402" i="209" s="1"/>
  <c r="H388" i="209"/>
  <c r="K907" i="5"/>
  <c r="J388" i="209" s="1"/>
  <c r="H371" i="209"/>
  <c r="K890" i="5"/>
  <c r="J371" i="209" s="1"/>
  <c r="H289" i="209"/>
  <c r="K808" i="5"/>
  <c r="J289" i="209" s="1"/>
  <c r="J808" i="5"/>
  <c r="I289" i="209" s="1"/>
  <c r="H243" i="209"/>
  <c r="K762" i="5"/>
  <c r="J243" i="209" s="1"/>
  <c r="J762" i="5"/>
  <c r="I243" i="209" s="1"/>
  <c r="H334" i="209"/>
  <c r="K853" i="5"/>
  <c r="J334" i="209" s="1"/>
  <c r="G463" i="209"/>
  <c r="J982" i="5"/>
  <c r="I463" i="209" s="1"/>
  <c r="G452" i="209"/>
  <c r="J971" i="5"/>
  <c r="I452" i="209" s="1"/>
  <c r="H367" i="209"/>
  <c r="K886" i="5"/>
  <c r="J367" i="209" s="1"/>
  <c r="G251" i="209"/>
  <c r="J770" i="5"/>
  <c r="I251" i="209" s="1"/>
  <c r="G212" i="209"/>
  <c r="J731" i="5"/>
  <c r="I212" i="209" s="1"/>
  <c r="K731" i="5"/>
  <c r="J212" i="209" s="1"/>
  <c r="H187" i="209"/>
  <c r="K706" i="5"/>
  <c r="J187" i="209" s="1"/>
  <c r="H335" i="209"/>
  <c r="K854" i="5"/>
  <c r="J335" i="209" s="1"/>
  <c r="H339" i="209"/>
  <c r="K858" i="5"/>
  <c r="J339" i="209" s="1"/>
  <c r="G299" i="209"/>
  <c r="J818" i="5"/>
  <c r="I299" i="209" s="1"/>
  <c r="H293" i="209"/>
  <c r="K812" i="5"/>
  <c r="J293" i="209" s="1"/>
  <c r="H240" i="209"/>
  <c r="K759" i="5"/>
  <c r="J240" i="209" s="1"/>
  <c r="H228" i="209"/>
  <c r="K747" i="5"/>
  <c r="J228" i="209" s="1"/>
  <c r="G185" i="209"/>
  <c r="J704" i="5"/>
  <c r="I185" i="209" s="1"/>
  <c r="K704" i="5"/>
  <c r="J185" i="209" s="1"/>
  <c r="G146" i="209"/>
  <c r="K665" i="5"/>
  <c r="J146" i="209" s="1"/>
  <c r="J665" i="5"/>
  <c r="I146" i="209" s="1"/>
  <c r="G139" i="209"/>
  <c r="J658" i="5"/>
  <c r="I139" i="209" s="1"/>
  <c r="H130" i="209"/>
  <c r="K649" i="5"/>
  <c r="J130" i="209" s="1"/>
  <c r="H122" i="209"/>
  <c r="K641" i="5"/>
  <c r="J122" i="209" s="1"/>
  <c r="H114" i="209"/>
  <c r="K633" i="5"/>
  <c r="J114" i="209" s="1"/>
  <c r="H106" i="209"/>
  <c r="K625" i="5"/>
  <c r="J106" i="209" s="1"/>
  <c r="H98" i="209"/>
  <c r="K617" i="5"/>
  <c r="J98" i="209" s="1"/>
  <c r="H90" i="209"/>
  <c r="K609" i="5"/>
  <c r="J90" i="209" s="1"/>
  <c r="H82" i="209"/>
  <c r="K601" i="5"/>
  <c r="J82" i="209" s="1"/>
  <c r="H63" i="209"/>
  <c r="K582" i="5"/>
  <c r="J63" i="209" s="1"/>
  <c r="J582" i="5"/>
  <c r="I63" i="209" s="1"/>
  <c r="G51" i="209"/>
  <c r="J570" i="5"/>
  <c r="I51" i="209" s="1"/>
  <c r="H31" i="209"/>
  <c r="K550" i="5"/>
  <c r="J31" i="209" s="1"/>
  <c r="J550" i="5"/>
  <c r="I31" i="209" s="1"/>
  <c r="G19" i="209"/>
  <c r="J538" i="5"/>
  <c r="I19" i="209" s="1"/>
  <c r="G207" i="209"/>
  <c r="J726" i="5"/>
  <c r="I207" i="209" s="1"/>
  <c r="H199" i="209"/>
  <c r="K718" i="5"/>
  <c r="J199" i="209" s="1"/>
  <c r="J718" i="5"/>
  <c r="I199" i="209" s="1"/>
  <c r="H180" i="209"/>
  <c r="K699" i="5"/>
  <c r="J180" i="209" s="1"/>
  <c r="G176" i="209"/>
  <c r="J695" i="5"/>
  <c r="I176" i="209" s="1"/>
  <c r="H165" i="209"/>
  <c r="K684" i="5"/>
  <c r="J165" i="209" s="1"/>
  <c r="G161" i="209"/>
  <c r="J680" i="5"/>
  <c r="I161" i="209" s="1"/>
  <c r="G311" i="164"/>
  <c r="J510" i="5"/>
  <c r="I311" i="164" s="1"/>
  <c r="H295" i="164"/>
  <c r="J494" i="5"/>
  <c r="I295" i="164" s="1"/>
  <c r="K494" i="5"/>
  <c r="J295" i="164" s="1"/>
  <c r="G10" i="209"/>
  <c r="J529" i="5"/>
  <c r="I10" i="209" s="1"/>
  <c r="H187" i="164"/>
  <c r="J386" i="5"/>
  <c r="I187" i="164" s="1"/>
  <c r="K386" i="5"/>
  <c r="J187" i="164" s="1"/>
  <c r="H123" i="164"/>
  <c r="J322" i="5"/>
  <c r="I123" i="164" s="1"/>
  <c r="K322" i="5"/>
  <c r="J123" i="164" s="1"/>
  <c r="H91" i="164"/>
  <c r="J290" i="5"/>
  <c r="I91" i="164" s="1"/>
  <c r="K290" i="5"/>
  <c r="J91" i="164" s="1"/>
  <c r="H59" i="164"/>
  <c r="J258" i="5"/>
  <c r="I59" i="164" s="1"/>
  <c r="K258" i="5"/>
  <c r="J59" i="164" s="1"/>
  <c r="H7" i="209"/>
  <c r="K526" i="5"/>
  <c r="J7" i="209" s="1"/>
  <c r="G303" i="164"/>
  <c r="J502" i="5"/>
  <c r="I303" i="164" s="1"/>
  <c r="H245" i="164"/>
  <c r="K444" i="5"/>
  <c r="J245" i="164" s="1"/>
  <c r="J444" i="5"/>
  <c r="I245" i="164" s="1"/>
  <c r="G228" i="164"/>
  <c r="K427" i="5"/>
  <c r="J228" i="164" s="1"/>
  <c r="J427" i="5"/>
  <c r="I228" i="164" s="1"/>
  <c r="H215" i="164"/>
  <c r="J414" i="5"/>
  <c r="I215" i="164" s="1"/>
  <c r="K414" i="5"/>
  <c r="J215" i="164" s="1"/>
  <c r="H197" i="164"/>
  <c r="K396" i="5"/>
  <c r="J197" i="164" s="1"/>
  <c r="J396" i="5"/>
  <c r="I197" i="164" s="1"/>
  <c r="H151" i="164"/>
  <c r="J350" i="5"/>
  <c r="I151" i="164" s="1"/>
  <c r="K350" i="5"/>
  <c r="J151" i="164" s="1"/>
  <c r="H69" i="164"/>
  <c r="K268" i="5"/>
  <c r="J69" i="164" s="1"/>
  <c r="J268" i="5"/>
  <c r="I69" i="164" s="1"/>
  <c r="G50" i="209"/>
  <c r="J569" i="5"/>
  <c r="I50" i="209" s="1"/>
  <c r="H34" i="209"/>
  <c r="K553" i="5"/>
  <c r="J34" i="209" s="1"/>
  <c r="H276" i="164"/>
  <c r="K475" i="5"/>
  <c r="J276" i="164" s="1"/>
  <c r="G201" i="164"/>
  <c r="J400" i="5"/>
  <c r="I201" i="164" s="1"/>
  <c r="G132" i="164"/>
  <c r="J331" i="5"/>
  <c r="I132" i="164" s="1"/>
  <c r="G243" i="164"/>
  <c r="J442" i="5"/>
  <c r="I243" i="164" s="1"/>
  <c r="H237" i="164"/>
  <c r="K436" i="5"/>
  <c r="J237" i="164" s="1"/>
  <c r="G164" i="164"/>
  <c r="J363" i="5"/>
  <c r="I164" i="164" s="1"/>
  <c r="G105" i="164"/>
  <c r="J304" i="5"/>
  <c r="I105" i="164" s="1"/>
  <c r="G121" i="164"/>
  <c r="J320" i="5"/>
  <c r="I121" i="164" s="1"/>
  <c r="G52" i="164"/>
  <c r="J251" i="5"/>
  <c r="I52" i="164" s="1"/>
  <c r="H21" i="164"/>
  <c r="K220" i="5"/>
  <c r="J21" i="164" s="1"/>
  <c r="J220" i="5"/>
  <c r="I21" i="164" s="1"/>
  <c r="H8" i="164"/>
  <c r="K207" i="5"/>
  <c r="J8" i="164" s="1"/>
  <c r="J207" i="5"/>
  <c r="I8" i="164" s="1"/>
  <c r="H89" i="164"/>
  <c r="K288" i="5"/>
  <c r="J89" i="164" s="1"/>
  <c r="G61" i="164"/>
  <c r="K260" i="5"/>
  <c r="J61" i="164" s="1"/>
  <c r="J260" i="5"/>
  <c r="I61" i="164" s="1"/>
  <c r="G39" i="164"/>
  <c r="J238" i="5"/>
  <c r="I39" i="164" s="1"/>
  <c r="G32" i="164"/>
  <c r="K231" i="5"/>
  <c r="J32" i="164" s="1"/>
  <c r="J231" i="5"/>
  <c r="I32" i="164" s="1"/>
  <c r="G14" i="164"/>
  <c r="J213" i="5"/>
  <c r="I14" i="164" s="1"/>
  <c r="H6" i="164"/>
  <c r="J205" i="5"/>
  <c r="I6" i="164" s="1"/>
  <c r="K205" i="5"/>
  <c r="J6" i="164" s="1"/>
  <c r="G8" i="130"/>
  <c r="J197" i="5"/>
  <c r="I8" i="130" s="1"/>
  <c r="H108" i="96"/>
  <c r="J189" i="5"/>
  <c r="I108" i="96" s="1"/>
  <c r="K189" i="5"/>
  <c r="J108" i="96" s="1"/>
  <c r="G29" i="164"/>
  <c r="J228" i="5"/>
  <c r="I29" i="164" s="1"/>
  <c r="G23" i="164"/>
  <c r="J222" i="5"/>
  <c r="I23" i="164" s="1"/>
  <c r="G100" i="96"/>
  <c r="J181" i="5"/>
  <c r="I100" i="96" s="1"/>
  <c r="K181" i="5"/>
  <c r="J100" i="96" s="1"/>
  <c r="G84" i="96"/>
  <c r="J165" i="5"/>
  <c r="I84" i="96" s="1"/>
  <c r="K165" i="5"/>
  <c r="J84" i="96" s="1"/>
  <c r="G68" i="96"/>
  <c r="J149" i="5"/>
  <c r="I68" i="96" s="1"/>
  <c r="K149" i="5"/>
  <c r="J68" i="96" s="1"/>
  <c r="G52" i="96"/>
  <c r="K133" i="5"/>
  <c r="J52" i="96" s="1"/>
  <c r="J133" i="5"/>
  <c r="I52" i="96" s="1"/>
  <c r="G36" i="96"/>
  <c r="K117" i="5"/>
  <c r="J36" i="96" s="1"/>
  <c r="J117" i="5"/>
  <c r="I36" i="96" s="1"/>
  <c r="G20" i="96"/>
  <c r="K101" i="5"/>
  <c r="J20" i="96" s="1"/>
  <c r="J101" i="5"/>
  <c r="I20" i="96" s="1"/>
  <c r="H168" i="164"/>
  <c r="K367" i="5"/>
  <c r="J168" i="164" s="1"/>
  <c r="G163" i="164"/>
  <c r="J362" i="5"/>
  <c r="I163" i="164" s="1"/>
  <c r="G99" i="164"/>
  <c r="J298" i="5"/>
  <c r="I99" i="164" s="1"/>
  <c r="G79" i="164"/>
  <c r="J278" i="5"/>
  <c r="I79" i="164" s="1"/>
  <c r="G28" i="164"/>
  <c r="J227" i="5"/>
  <c r="I28" i="164" s="1"/>
  <c r="H8" i="130"/>
  <c r="K197" i="5"/>
  <c r="J8" i="130" s="1"/>
  <c r="G79" i="51"/>
  <c r="J81" i="5"/>
  <c r="I79" i="51" s="1"/>
  <c r="H63" i="51"/>
  <c r="K65" i="5"/>
  <c r="G26" i="51"/>
  <c r="J49" i="5"/>
  <c r="I26" i="51" s="1"/>
  <c r="G18" i="51"/>
  <c r="J41" i="5"/>
  <c r="I18" i="51" s="1"/>
  <c r="G10" i="51"/>
  <c r="J33" i="5"/>
  <c r="I10" i="51" s="1"/>
  <c r="G25" i="28"/>
  <c r="J25" i="5"/>
  <c r="I25" i="28" s="1"/>
  <c r="G17" i="28"/>
  <c r="J17" i="5"/>
  <c r="I17" i="28" s="1"/>
  <c r="G9" i="28"/>
  <c r="J9" i="5"/>
  <c r="I9" i="28" s="1"/>
  <c r="H75" i="51"/>
  <c r="K77" i="5"/>
  <c r="J75" i="51" s="1"/>
  <c r="G59" i="51"/>
  <c r="J61" i="5"/>
  <c r="H14" i="51"/>
  <c r="K37" i="5"/>
  <c r="J14" i="51" s="1"/>
  <c r="G21" i="28"/>
  <c r="J21" i="5"/>
  <c r="I21" i="28" s="1"/>
  <c r="H15" i="243"/>
  <c r="J1158" i="5"/>
  <c r="I15" i="243" s="1"/>
  <c r="K1158" i="5"/>
  <c r="J15" i="243" s="1"/>
  <c r="K1142" i="5"/>
  <c r="J1142" i="5"/>
  <c r="K1139" i="5"/>
  <c r="J1139" i="5"/>
  <c r="J1131" i="5"/>
  <c r="K1131" i="5"/>
  <c r="H13" i="243"/>
  <c r="K1156" i="5"/>
  <c r="J13" i="243" s="1"/>
  <c r="K1136" i="5"/>
  <c r="J1136" i="5"/>
  <c r="K1144" i="5"/>
  <c r="J1144" i="5"/>
  <c r="H19" i="243"/>
  <c r="K1162" i="5"/>
  <c r="J19" i="243" s="1"/>
  <c r="J1115" i="5"/>
  <c r="K1115" i="5"/>
  <c r="K1093" i="5"/>
  <c r="J1093" i="5"/>
  <c r="G7" i="243"/>
  <c r="J1150" i="5"/>
  <c r="I7" i="243" s="1"/>
  <c r="K1064" i="5"/>
  <c r="J1064" i="5"/>
  <c r="K1080" i="5"/>
  <c r="J1080" i="5"/>
  <c r="J1053" i="5"/>
  <c r="K1138" i="5"/>
  <c r="K1110" i="5"/>
  <c r="K1054" i="5"/>
  <c r="J1054" i="5"/>
  <c r="J1094" i="5"/>
  <c r="J1027" i="5"/>
  <c r="K1019" i="5"/>
  <c r="G472" i="209"/>
  <c r="K991" i="5"/>
  <c r="J472" i="209" s="1"/>
  <c r="J991" i="5"/>
  <c r="I472" i="209" s="1"/>
  <c r="H435" i="209"/>
  <c r="K954" i="5"/>
  <c r="J435" i="209" s="1"/>
  <c r="J954" i="5"/>
  <c r="I435" i="209" s="1"/>
  <c r="H410" i="209"/>
  <c r="K929" i="5"/>
  <c r="J410" i="209" s="1"/>
  <c r="J929" i="5"/>
  <c r="I410" i="209" s="1"/>
  <c r="K1030" i="5"/>
  <c r="J1030" i="5"/>
  <c r="K998" i="5"/>
  <c r="J998" i="5"/>
  <c r="H390" i="209"/>
  <c r="K909" i="5"/>
  <c r="J390" i="209" s="1"/>
  <c r="J909" i="5"/>
  <c r="I390" i="209" s="1"/>
  <c r="H358" i="209"/>
  <c r="K877" i="5"/>
  <c r="J358" i="209" s="1"/>
  <c r="J877" i="5"/>
  <c r="I358" i="209" s="1"/>
  <c r="H326" i="209"/>
  <c r="K845" i="5"/>
  <c r="J326" i="209" s="1"/>
  <c r="J845" i="5"/>
  <c r="I326" i="209" s="1"/>
  <c r="G399" i="209"/>
  <c r="K918" i="5"/>
  <c r="J399" i="209" s="1"/>
  <c r="J918" i="5"/>
  <c r="I399" i="209" s="1"/>
  <c r="H386" i="209"/>
  <c r="K905" i="5"/>
  <c r="J386" i="209" s="1"/>
  <c r="J905" i="5"/>
  <c r="I386" i="209" s="1"/>
  <c r="H354" i="209"/>
  <c r="K873" i="5"/>
  <c r="J354" i="209" s="1"/>
  <c r="J873" i="5"/>
  <c r="I354" i="209" s="1"/>
  <c r="H322" i="209"/>
  <c r="K841" i="5"/>
  <c r="J322" i="209" s="1"/>
  <c r="J841" i="5"/>
  <c r="I322" i="209" s="1"/>
  <c r="G468" i="209"/>
  <c r="J987" i="5"/>
  <c r="I468" i="209" s="1"/>
  <c r="H408" i="209"/>
  <c r="K927" i="5"/>
  <c r="J408" i="209" s="1"/>
  <c r="H403" i="209"/>
  <c r="K922" i="5"/>
  <c r="J403" i="209" s="1"/>
  <c r="G388" i="209"/>
  <c r="J907" i="5"/>
  <c r="I388" i="209" s="1"/>
  <c r="G356" i="209"/>
  <c r="J875" i="5"/>
  <c r="I356" i="209" s="1"/>
  <c r="G328" i="209"/>
  <c r="K847" i="5"/>
  <c r="J328" i="209" s="1"/>
  <c r="J847" i="5"/>
  <c r="I328" i="209" s="1"/>
  <c r="G287" i="209"/>
  <c r="J806" i="5"/>
  <c r="I287" i="209" s="1"/>
  <c r="H279" i="209"/>
  <c r="K798" i="5"/>
  <c r="J279" i="209" s="1"/>
  <c r="J798" i="5"/>
  <c r="I279" i="209" s="1"/>
  <c r="G255" i="209"/>
  <c r="J774" i="5"/>
  <c r="I255" i="209" s="1"/>
  <c r="H247" i="209"/>
  <c r="K766" i="5"/>
  <c r="J247" i="209" s="1"/>
  <c r="J766" i="5"/>
  <c r="I247" i="209" s="1"/>
  <c r="H215" i="209"/>
  <c r="K734" i="5"/>
  <c r="J215" i="209" s="1"/>
  <c r="J734" i="5"/>
  <c r="I215" i="209" s="1"/>
  <c r="H474" i="209"/>
  <c r="K993" i="5"/>
  <c r="J474" i="209" s="1"/>
  <c r="H424" i="209"/>
  <c r="K943" i="5"/>
  <c r="J424" i="209" s="1"/>
  <c r="H419" i="209"/>
  <c r="K938" i="5"/>
  <c r="J419" i="209" s="1"/>
  <c r="H398" i="209"/>
  <c r="K917" i="5"/>
  <c r="J398" i="209" s="1"/>
  <c r="H307" i="209"/>
  <c r="K826" i="5"/>
  <c r="J307" i="209" s="1"/>
  <c r="J826" i="5"/>
  <c r="I307" i="209" s="1"/>
  <c r="H259" i="209"/>
  <c r="K778" i="5"/>
  <c r="J259" i="209" s="1"/>
  <c r="J778" i="5"/>
  <c r="I259" i="209" s="1"/>
  <c r="H241" i="209"/>
  <c r="J760" i="5"/>
  <c r="I241" i="209" s="1"/>
  <c r="K760" i="5"/>
  <c r="J241" i="209" s="1"/>
  <c r="H195" i="209"/>
  <c r="K714" i="5"/>
  <c r="J195" i="209" s="1"/>
  <c r="J714" i="5"/>
  <c r="I195" i="209" s="1"/>
  <c r="H163" i="209"/>
  <c r="K682" i="5"/>
  <c r="J163" i="209" s="1"/>
  <c r="J682" i="5"/>
  <c r="I163" i="209" s="1"/>
  <c r="H147" i="209"/>
  <c r="K666" i="5"/>
  <c r="J147" i="209" s="1"/>
  <c r="J666" i="5"/>
  <c r="I147" i="209" s="1"/>
  <c r="H414" i="209"/>
  <c r="K933" i="5"/>
  <c r="J414" i="209" s="1"/>
  <c r="H382" i="209"/>
  <c r="K901" i="5"/>
  <c r="J382" i="209" s="1"/>
  <c r="G350" i="209"/>
  <c r="J869" i="5"/>
  <c r="I350" i="209" s="1"/>
  <c r="H318" i="209"/>
  <c r="K837" i="5"/>
  <c r="J318" i="209" s="1"/>
  <c r="H287" i="209"/>
  <c r="K806" i="5"/>
  <c r="J287" i="209" s="1"/>
  <c r="H255" i="209"/>
  <c r="K774" i="5"/>
  <c r="J255" i="209" s="1"/>
  <c r="H463" i="209"/>
  <c r="K982" i="5"/>
  <c r="J463" i="209" s="1"/>
  <c r="G431" i="209"/>
  <c r="J950" i="5"/>
  <c r="I431" i="209" s="1"/>
  <c r="H392" i="209"/>
  <c r="K911" i="5"/>
  <c r="J392" i="209" s="1"/>
  <c r="G378" i="209"/>
  <c r="J897" i="5"/>
  <c r="I378" i="209" s="1"/>
  <c r="G371" i="209"/>
  <c r="J890" i="5"/>
  <c r="I371" i="209" s="1"/>
  <c r="H351" i="209"/>
  <c r="K870" i="5"/>
  <c r="J351" i="209" s="1"/>
  <c r="H346" i="209"/>
  <c r="K865" i="5"/>
  <c r="J346" i="209" s="1"/>
  <c r="G323" i="209"/>
  <c r="J842" i="5"/>
  <c r="I323" i="209" s="1"/>
  <c r="H314" i="209"/>
  <c r="K833" i="5"/>
  <c r="J314" i="209" s="1"/>
  <c r="H261" i="209"/>
  <c r="K780" i="5"/>
  <c r="J261" i="209" s="1"/>
  <c r="H277" i="209"/>
  <c r="K796" i="5"/>
  <c r="J277" i="209" s="1"/>
  <c r="G293" i="209"/>
  <c r="J812" i="5"/>
  <c r="I293" i="209" s="1"/>
  <c r="H283" i="209"/>
  <c r="K802" i="5"/>
  <c r="J283" i="209" s="1"/>
  <c r="G239" i="209"/>
  <c r="J758" i="5"/>
  <c r="I239" i="209" s="1"/>
  <c r="G235" i="209"/>
  <c r="J754" i="5"/>
  <c r="I235" i="209" s="1"/>
  <c r="H229" i="209"/>
  <c r="K748" i="5"/>
  <c r="J229" i="209" s="1"/>
  <c r="H224" i="209"/>
  <c r="K743" i="5"/>
  <c r="J224" i="209" s="1"/>
  <c r="G256" i="209"/>
  <c r="J775" i="5"/>
  <c r="I256" i="209" s="1"/>
  <c r="G245" i="209"/>
  <c r="J764" i="5"/>
  <c r="I245" i="209" s="1"/>
  <c r="H175" i="209"/>
  <c r="K694" i="5"/>
  <c r="J175" i="209" s="1"/>
  <c r="J694" i="5"/>
  <c r="I175" i="209" s="1"/>
  <c r="G208" i="209"/>
  <c r="J727" i="5"/>
  <c r="I208" i="209" s="1"/>
  <c r="G151" i="209"/>
  <c r="J670" i="5"/>
  <c r="I151" i="209" s="1"/>
  <c r="G204" i="209"/>
  <c r="J723" i="5"/>
  <c r="I204" i="209" s="1"/>
  <c r="G192" i="209"/>
  <c r="J711" i="5"/>
  <c r="I192" i="209" s="1"/>
  <c r="K711" i="5"/>
  <c r="J192" i="209" s="1"/>
  <c r="G171" i="209"/>
  <c r="J690" i="5"/>
  <c r="I171" i="209" s="1"/>
  <c r="G143" i="209"/>
  <c r="J662" i="5"/>
  <c r="I143" i="209" s="1"/>
  <c r="H71" i="209"/>
  <c r="K590" i="5"/>
  <c r="J71" i="209" s="1"/>
  <c r="J590" i="5"/>
  <c r="I71" i="209" s="1"/>
  <c r="G59" i="209"/>
  <c r="J578" i="5"/>
  <c r="I59" i="209" s="1"/>
  <c r="H39" i="209"/>
  <c r="K558" i="5"/>
  <c r="J39" i="209" s="1"/>
  <c r="J558" i="5"/>
  <c r="I39" i="209" s="1"/>
  <c r="G27" i="209"/>
  <c r="J546" i="5"/>
  <c r="I27" i="209" s="1"/>
  <c r="G267" i="209"/>
  <c r="J786" i="5"/>
  <c r="I267" i="209" s="1"/>
  <c r="G196" i="209"/>
  <c r="J715" i="5"/>
  <c r="I196" i="209" s="1"/>
  <c r="K715" i="5"/>
  <c r="J196" i="209" s="1"/>
  <c r="G180" i="209"/>
  <c r="J699" i="5"/>
  <c r="I180" i="209" s="1"/>
  <c r="H153" i="209"/>
  <c r="K672" i="5"/>
  <c r="J153" i="209" s="1"/>
  <c r="H129" i="209"/>
  <c r="J648" i="5"/>
  <c r="I129" i="209" s="1"/>
  <c r="K648" i="5"/>
  <c r="J129" i="209" s="1"/>
  <c r="G106" i="209"/>
  <c r="J625" i="5"/>
  <c r="I106" i="209" s="1"/>
  <c r="G90" i="209"/>
  <c r="J609" i="5"/>
  <c r="I90" i="209" s="1"/>
  <c r="G223" i="209"/>
  <c r="J742" i="5"/>
  <c r="I223" i="209" s="1"/>
  <c r="H177" i="209"/>
  <c r="K696" i="5"/>
  <c r="J177" i="209" s="1"/>
  <c r="H154" i="209"/>
  <c r="K673" i="5"/>
  <c r="J154" i="209" s="1"/>
  <c r="J673" i="5"/>
  <c r="I154" i="209" s="1"/>
  <c r="H131" i="209"/>
  <c r="K650" i="5"/>
  <c r="J131" i="209" s="1"/>
  <c r="H115" i="209"/>
  <c r="K634" i="5"/>
  <c r="J115" i="209" s="1"/>
  <c r="H99" i="209"/>
  <c r="K618" i="5"/>
  <c r="J99" i="209" s="1"/>
  <c r="H83" i="209"/>
  <c r="K602" i="5"/>
  <c r="J83" i="209" s="1"/>
  <c r="H67" i="209"/>
  <c r="K586" i="5"/>
  <c r="J67" i="209" s="1"/>
  <c r="H51" i="209"/>
  <c r="K570" i="5"/>
  <c r="J51" i="209" s="1"/>
  <c r="H35" i="209"/>
  <c r="K554" i="5"/>
  <c r="J35" i="209" s="1"/>
  <c r="H19" i="209"/>
  <c r="K538" i="5"/>
  <c r="J19" i="209" s="1"/>
  <c r="H299" i="164"/>
  <c r="J498" i="5"/>
  <c r="I299" i="164" s="1"/>
  <c r="K498" i="5"/>
  <c r="J299" i="164" s="1"/>
  <c r="H292" i="164"/>
  <c r="K491" i="5"/>
  <c r="J292" i="164" s="1"/>
  <c r="J491" i="5"/>
  <c r="I292" i="164" s="1"/>
  <c r="H287" i="164"/>
  <c r="J486" i="5"/>
  <c r="I287" i="164" s="1"/>
  <c r="K486" i="5"/>
  <c r="J287" i="164" s="1"/>
  <c r="H279" i="164"/>
  <c r="J478" i="5"/>
  <c r="I279" i="164" s="1"/>
  <c r="K478" i="5"/>
  <c r="J279" i="164" s="1"/>
  <c r="H271" i="164"/>
  <c r="J470" i="5"/>
  <c r="I271" i="164" s="1"/>
  <c r="K470" i="5"/>
  <c r="J271" i="164" s="1"/>
  <c r="H239" i="164"/>
  <c r="J438" i="5"/>
  <c r="I239" i="164" s="1"/>
  <c r="K438" i="5"/>
  <c r="J239" i="164" s="1"/>
  <c r="H74" i="209"/>
  <c r="K593" i="5"/>
  <c r="J74" i="209" s="1"/>
  <c r="G26" i="209"/>
  <c r="J545" i="5"/>
  <c r="I26" i="209" s="1"/>
  <c r="H323" i="164"/>
  <c r="K522" i="5"/>
  <c r="J323" i="164" s="1"/>
  <c r="H307" i="164"/>
  <c r="K506" i="5"/>
  <c r="J307" i="164" s="1"/>
  <c r="H235" i="164"/>
  <c r="J434" i="5"/>
  <c r="I235" i="164" s="1"/>
  <c r="K434" i="5"/>
  <c r="J235" i="164" s="1"/>
  <c r="G7" i="209"/>
  <c r="J526" i="5"/>
  <c r="I7" i="209" s="1"/>
  <c r="G319" i="164"/>
  <c r="J518" i="5"/>
  <c r="I319" i="164" s="1"/>
  <c r="H261" i="164"/>
  <c r="K460" i="5"/>
  <c r="J261" i="164" s="1"/>
  <c r="J460" i="5"/>
  <c r="I261" i="164" s="1"/>
  <c r="G244" i="164"/>
  <c r="K443" i="5"/>
  <c r="J244" i="164" s="1"/>
  <c r="J443" i="5"/>
  <c r="I244" i="164" s="1"/>
  <c r="H213" i="164"/>
  <c r="K412" i="5"/>
  <c r="J213" i="164" s="1"/>
  <c r="J412" i="5"/>
  <c r="I213" i="164" s="1"/>
  <c r="H167" i="164"/>
  <c r="J366" i="5"/>
  <c r="I167" i="164" s="1"/>
  <c r="K366" i="5"/>
  <c r="J167" i="164" s="1"/>
  <c r="H149" i="164"/>
  <c r="K348" i="5"/>
  <c r="J149" i="164" s="1"/>
  <c r="J348" i="5"/>
  <c r="I149" i="164" s="1"/>
  <c r="H103" i="164"/>
  <c r="J302" i="5"/>
  <c r="I103" i="164" s="1"/>
  <c r="K302" i="5"/>
  <c r="J103" i="164" s="1"/>
  <c r="H85" i="164"/>
  <c r="K284" i="5"/>
  <c r="J85" i="164" s="1"/>
  <c r="J284" i="5"/>
  <c r="I85" i="164" s="1"/>
  <c r="G66" i="209"/>
  <c r="J585" i="5"/>
  <c r="I66" i="209" s="1"/>
  <c r="H50" i="209"/>
  <c r="K569" i="5"/>
  <c r="J50" i="209" s="1"/>
  <c r="G315" i="164"/>
  <c r="J514" i="5"/>
  <c r="I315" i="164" s="1"/>
  <c r="H284" i="164"/>
  <c r="K483" i="5"/>
  <c r="J284" i="164" s="1"/>
  <c r="G276" i="164"/>
  <c r="J475" i="5"/>
  <c r="I276" i="164" s="1"/>
  <c r="G268" i="164"/>
  <c r="J467" i="5"/>
  <c r="I268" i="164" s="1"/>
  <c r="G216" i="164"/>
  <c r="K415" i="5"/>
  <c r="J216" i="164" s="1"/>
  <c r="J415" i="5"/>
  <c r="I216" i="164" s="1"/>
  <c r="H211" i="164"/>
  <c r="K410" i="5"/>
  <c r="J211" i="164" s="1"/>
  <c r="H207" i="164"/>
  <c r="K406" i="5"/>
  <c r="J207" i="164" s="1"/>
  <c r="G189" i="164"/>
  <c r="K388" i="5"/>
  <c r="J189" i="164" s="1"/>
  <c r="J388" i="5"/>
  <c r="I189" i="164" s="1"/>
  <c r="G147" i="164"/>
  <c r="J346" i="5"/>
  <c r="I147" i="164" s="1"/>
  <c r="G143" i="164"/>
  <c r="J342" i="5"/>
  <c r="I143" i="164" s="1"/>
  <c r="H137" i="164"/>
  <c r="K336" i="5"/>
  <c r="J137" i="164" s="1"/>
  <c r="H132" i="164"/>
  <c r="K331" i="5"/>
  <c r="J132" i="164" s="1"/>
  <c r="G264" i="164"/>
  <c r="J463" i="5"/>
  <c r="I264" i="164" s="1"/>
  <c r="H232" i="164"/>
  <c r="K431" i="5"/>
  <c r="J232" i="164" s="1"/>
  <c r="G205" i="164"/>
  <c r="K404" i="5"/>
  <c r="J205" i="164" s="1"/>
  <c r="J404" i="5"/>
  <c r="I205" i="164" s="1"/>
  <c r="H272" i="164"/>
  <c r="K471" i="5"/>
  <c r="J272" i="164" s="1"/>
  <c r="G237" i="164"/>
  <c r="J436" i="5"/>
  <c r="I237" i="164" s="1"/>
  <c r="G179" i="164"/>
  <c r="J378" i="5"/>
  <c r="I179" i="164" s="1"/>
  <c r="G175" i="164"/>
  <c r="J374" i="5"/>
  <c r="I175" i="164" s="1"/>
  <c r="H169" i="164"/>
  <c r="K368" i="5"/>
  <c r="J169" i="164" s="1"/>
  <c r="H164" i="164"/>
  <c r="K363" i="5"/>
  <c r="J164" i="164" s="1"/>
  <c r="G120" i="164"/>
  <c r="K319" i="5"/>
  <c r="J120" i="164" s="1"/>
  <c r="J319" i="5"/>
  <c r="I120" i="164" s="1"/>
  <c r="H115" i="164"/>
  <c r="K314" i="5"/>
  <c r="J115" i="164" s="1"/>
  <c r="H111" i="164"/>
  <c r="K310" i="5"/>
  <c r="J111" i="164" s="1"/>
  <c r="G93" i="164"/>
  <c r="K292" i="5"/>
  <c r="J93" i="164" s="1"/>
  <c r="J292" i="5"/>
  <c r="I93" i="164" s="1"/>
  <c r="G51" i="164"/>
  <c r="J250" i="5"/>
  <c r="I51" i="164" s="1"/>
  <c r="G47" i="164"/>
  <c r="J246" i="5"/>
  <c r="I47" i="164" s="1"/>
  <c r="H35" i="164"/>
  <c r="J234" i="5"/>
  <c r="I35" i="164" s="1"/>
  <c r="K234" i="5"/>
  <c r="J35" i="164" s="1"/>
  <c r="H259" i="164"/>
  <c r="K458" i="5"/>
  <c r="J259" i="164" s="1"/>
  <c r="G195" i="164"/>
  <c r="J394" i="5"/>
  <c r="I195" i="164" s="1"/>
  <c r="G191" i="164"/>
  <c r="J390" i="5"/>
  <c r="I191" i="164" s="1"/>
  <c r="H185" i="164"/>
  <c r="K384" i="5"/>
  <c r="J185" i="164" s="1"/>
  <c r="H180" i="164"/>
  <c r="K379" i="5"/>
  <c r="J180" i="164" s="1"/>
  <c r="G136" i="164"/>
  <c r="K335" i="5"/>
  <c r="J136" i="164" s="1"/>
  <c r="J335" i="5"/>
  <c r="I136" i="164" s="1"/>
  <c r="H131" i="164"/>
  <c r="K330" i="5"/>
  <c r="J131" i="164" s="1"/>
  <c r="H127" i="164"/>
  <c r="K326" i="5"/>
  <c r="J127" i="164" s="1"/>
  <c r="G109" i="164"/>
  <c r="K308" i="5"/>
  <c r="J109" i="164" s="1"/>
  <c r="J308" i="5"/>
  <c r="I109" i="164" s="1"/>
  <c r="G67" i="164"/>
  <c r="J266" i="5"/>
  <c r="I67" i="164" s="1"/>
  <c r="G63" i="164"/>
  <c r="J262" i="5"/>
  <c r="I63" i="164" s="1"/>
  <c r="H57" i="164"/>
  <c r="K256" i="5"/>
  <c r="J57" i="164" s="1"/>
  <c r="H52" i="164"/>
  <c r="K251" i="5"/>
  <c r="J52" i="164" s="1"/>
  <c r="G159" i="164"/>
  <c r="J358" i="5"/>
  <c r="I159" i="164" s="1"/>
  <c r="G83" i="164"/>
  <c r="J282" i="5"/>
  <c r="I83" i="164" s="1"/>
  <c r="H28" i="164"/>
  <c r="K227" i="5"/>
  <c r="J28" i="164" s="1"/>
  <c r="G104" i="96"/>
  <c r="J185" i="5"/>
  <c r="I104" i="96" s="1"/>
  <c r="G141" i="164"/>
  <c r="J340" i="5"/>
  <c r="I141" i="164" s="1"/>
  <c r="G104" i="164"/>
  <c r="J303" i="5"/>
  <c r="I104" i="164" s="1"/>
  <c r="H95" i="164"/>
  <c r="K294" i="5"/>
  <c r="J95" i="164" s="1"/>
  <c r="G89" i="164"/>
  <c r="J288" i="5"/>
  <c r="I89" i="164" s="1"/>
  <c r="H14" i="130"/>
  <c r="K203" i="5"/>
  <c r="J14" i="130" s="1"/>
  <c r="J203" i="5"/>
  <c r="I14" i="130" s="1"/>
  <c r="H106" i="96"/>
  <c r="K187" i="5"/>
  <c r="J106" i="96" s="1"/>
  <c r="J187" i="5"/>
  <c r="I106" i="96" s="1"/>
  <c r="G148" i="164"/>
  <c r="J347" i="5"/>
  <c r="I148" i="164" s="1"/>
  <c r="G88" i="164"/>
  <c r="K287" i="5"/>
  <c r="J88" i="164" s="1"/>
  <c r="J287" i="5"/>
  <c r="I88" i="164" s="1"/>
  <c r="G77" i="164"/>
  <c r="J276" i="5"/>
  <c r="I77" i="164" s="1"/>
  <c r="G33" i="164"/>
  <c r="K232" i="5"/>
  <c r="J33" i="164" s="1"/>
  <c r="J232" i="5"/>
  <c r="I33" i="164" s="1"/>
  <c r="H18" i="164"/>
  <c r="J217" i="5"/>
  <c r="I18" i="164" s="1"/>
  <c r="K217" i="5"/>
  <c r="J18" i="164" s="1"/>
  <c r="H12" i="130"/>
  <c r="K201" i="5"/>
  <c r="J12" i="130" s="1"/>
  <c r="G96" i="96"/>
  <c r="J177" i="5"/>
  <c r="I96" i="96" s="1"/>
  <c r="K177" i="5"/>
  <c r="J96" i="96" s="1"/>
  <c r="G80" i="96"/>
  <c r="J161" i="5"/>
  <c r="I80" i="96" s="1"/>
  <c r="K161" i="5"/>
  <c r="J80" i="96" s="1"/>
  <c r="G64" i="96"/>
  <c r="J145" i="5"/>
  <c r="I64" i="96" s="1"/>
  <c r="K145" i="5"/>
  <c r="J64" i="96" s="1"/>
  <c r="G48" i="96"/>
  <c r="K129" i="5"/>
  <c r="J48" i="96" s="1"/>
  <c r="J129" i="5"/>
  <c r="I48" i="96" s="1"/>
  <c r="G32" i="96"/>
  <c r="K113" i="5"/>
  <c r="J32" i="96" s="1"/>
  <c r="J113" i="5"/>
  <c r="I32" i="96" s="1"/>
  <c r="G16" i="96"/>
  <c r="J97" i="5"/>
  <c r="I16" i="96" s="1"/>
  <c r="K97" i="5"/>
  <c r="J16" i="96" s="1"/>
  <c r="G84" i="164"/>
  <c r="J283" i="5"/>
  <c r="I84" i="164" s="1"/>
  <c r="H73" i="164"/>
  <c r="K272" i="5"/>
  <c r="J73" i="164" s="1"/>
  <c r="G8" i="96"/>
  <c r="J89" i="5"/>
  <c r="I8" i="96" s="1"/>
  <c r="H71" i="51"/>
  <c r="K73" i="5"/>
  <c r="G55" i="51"/>
  <c r="J57" i="5"/>
  <c r="H83" i="51"/>
  <c r="K85" i="5"/>
  <c r="J83" i="51" s="1"/>
  <c r="G67" i="51"/>
  <c r="J69" i="5"/>
  <c r="K53" i="5"/>
  <c r="H22" i="51"/>
  <c r="K45" i="5"/>
  <c r="J22" i="51" s="1"/>
  <c r="G6" i="51"/>
  <c r="J29" i="5"/>
  <c r="I6" i="51" s="1"/>
  <c r="H13" i="28"/>
  <c r="K13" i="5"/>
  <c r="J13" i="28" s="1"/>
  <c r="J1059" i="5"/>
  <c r="K1059" i="5"/>
  <c r="J1043" i="5"/>
  <c r="K1043" i="5"/>
  <c r="K1038" i="5"/>
  <c r="J1038" i="5"/>
  <c r="G462" i="209"/>
  <c r="J981" i="5"/>
  <c r="I462" i="209" s="1"/>
  <c r="H387" i="209"/>
  <c r="K906" i="5"/>
  <c r="J387" i="209" s="1"/>
  <c r="H355" i="209"/>
  <c r="K874" i="5"/>
  <c r="J355" i="209" s="1"/>
  <c r="G424" i="209"/>
  <c r="J943" i="5"/>
  <c r="I424" i="209" s="1"/>
  <c r="H257" i="209"/>
  <c r="J776" i="5"/>
  <c r="I257" i="209" s="1"/>
  <c r="K776" i="5"/>
  <c r="J257" i="209" s="1"/>
  <c r="H211" i="209"/>
  <c r="K730" i="5"/>
  <c r="J211" i="209" s="1"/>
  <c r="J730" i="5"/>
  <c r="I211" i="209" s="1"/>
  <c r="G383" i="209"/>
  <c r="J902" i="5"/>
  <c r="I383" i="209" s="1"/>
  <c r="G272" i="209"/>
  <c r="J791" i="5"/>
  <c r="I272" i="209" s="1"/>
  <c r="H251" i="209"/>
  <c r="K770" i="5"/>
  <c r="J251" i="209" s="1"/>
  <c r="G197" i="209"/>
  <c r="J716" i="5"/>
  <c r="I197" i="209" s="1"/>
  <c r="K716" i="5"/>
  <c r="J197" i="209" s="1"/>
  <c r="G288" i="209"/>
  <c r="J807" i="5"/>
  <c r="I288" i="209" s="1"/>
  <c r="H119" i="209"/>
  <c r="K638" i="5"/>
  <c r="J119" i="209" s="1"/>
  <c r="J638" i="5"/>
  <c r="I119" i="209" s="1"/>
  <c r="H176" i="209"/>
  <c r="K695" i="5"/>
  <c r="J176" i="209" s="1"/>
  <c r="H137" i="209"/>
  <c r="K656" i="5"/>
  <c r="J137" i="209" s="1"/>
  <c r="G42" i="209"/>
  <c r="J561" i="5"/>
  <c r="I42" i="209" s="1"/>
  <c r="H26" i="209"/>
  <c r="K545" i="5"/>
  <c r="J26" i="209" s="1"/>
  <c r="H251" i="164"/>
  <c r="J450" i="5"/>
  <c r="I251" i="164" s="1"/>
  <c r="K450" i="5"/>
  <c r="J251" i="164" s="1"/>
  <c r="H233" i="164"/>
  <c r="K432" i="5"/>
  <c r="J233" i="164" s="1"/>
  <c r="J432" i="5"/>
  <c r="I233" i="164" s="1"/>
  <c r="H203" i="164"/>
  <c r="J402" i="5"/>
  <c r="I203" i="164" s="1"/>
  <c r="K402" i="5"/>
  <c r="J203" i="164" s="1"/>
  <c r="H171" i="164"/>
  <c r="J370" i="5"/>
  <c r="I171" i="164" s="1"/>
  <c r="K370" i="5"/>
  <c r="J171" i="164" s="1"/>
  <c r="H139" i="164"/>
  <c r="J338" i="5"/>
  <c r="I139" i="164" s="1"/>
  <c r="K338" i="5"/>
  <c r="J139" i="164" s="1"/>
  <c r="H107" i="164"/>
  <c r="J306" i="5"/>
  <c r="I107" i="164" s="1"/>
  <c r="K306" i="5"/>
  <c r="J107" i="164" s="1"/>
  <c r="H75" i="164"/>
  <c r="J274" i="5"/>
  <c r="I75" i="164" s="1"/>
  <c r="K274" i="5"/>
  <c r="J75" i="164" s="1"/>
  <c r="H303" i="164"/>
  <c r="K502" i="5"/>
  <c r="J303" i="164" s="1"/>
  <c r="G260" i="164"/>
  <c r="K459" i="5"/>
  <c r="J260" i="164" s="1"/>
  <c r="J459" i="5"/>
  <c r="I260" i="164" s="1"/>
  <c r="H231" i="164"/>
  <c r="J430" i="5"/>
  <c r="I231" i="164" s="1"/>
  <c r="K430" i="5"/>
  <c r="J231" i="164" s="1"/>
  <c r="H183" i="164"/>
  <c r="J382" i="5"/>
  <c r="I183" i="164" s="1"/>
  <c r="K382" i="5"/>
  <c r="J183" i="164" s="1"/>
  <c r="H165" i="164"/>
  <c r="K364" i="5"/>
  <c r="J165" i="164" s="1"/>
  <c r="J364" i="5"/>
  <c r="I165" i="164" s="1"/>
  <c r="H119" i="164"/>
  <c r="J318" i="5"/>
  <c r="I119" i="164" s="1"/>
  <c r="K318" i="5"/>
  <c r="J119" i="164" s="1"/>
  <c r="H101" i="164"/>
  <c r="K300" i="5"/>
  <c r="J101" i="164" s="1"/>
  <c r="J300" i="5"/>
  <c r="I101" i="164" s="1"/>
  <c r="H55" i="164"/>
  <c r="J254" i="5"/>
  <c r="I55" i="164" s="1"/>
  <c r="K254" i="5"/>
  <c r="J55" i="164" s="1"/>
  <c r="H66" i="209"/>
  <c r="K585" i="5"/>
  <c r="J66" i="209" s="1"/>
  <c r="G18" i="209"/>
  <c r="J537" i="5"/>
  <c r="I18" i="209" s="1"/>
  <c r="G284" i="164"/>
  <c r="J483" i="5"/>
  <c r="I284" i="164" s="1"/>
  <c r="H221" i="164"/>
  <c r="K420" i="5"/>
  <c r="J221" i="164" s="1"/>
  <c r="G196" i="164"/>
  <c r="J395" i="5"/>
  <c r="I196" i="164" s="1"/>
  <c r="G137" i="164"/>
  <c r="J336" i="5"/>
  <c r="I137" i="164" s="1"/>
  <c r="H264" i="164"/>
  <c r="K463" i="5"/>
  <c r="J264" i="164" s="1"/>
  <c r="H243" i="164"/>
  <c r="K442" i="5"/>
  <c r="J243" i="164" s="1"/>
  <c r="G212" i="164"/>
  <c r="J411" i="5"/>
  <c r="I212" i="164" s="1"/>
  <c r="H280" i="164"/>
  <c r="K479" i="5"/>
  <c r="J280" i="164" s="1"/>
  <c r="G272" i="164"/>
  <c r="J471" i="5"/>
  <c r="I272" i="164" s="1"/>
  <c r="G169" i="164"/>
  <c r="J368" i="5"/>
  <c r="I169" i="164" s="1"/>
  <c r="G100" i="164"/>
  <c r="J299" i="5"/>
  <c r="I100" i="164" s="1"/>
  <c r="G227" i="164"/>
  <c r="J426" i="5"/>
  <c r="I227" i="164" s="1"/>
  <c r="G185" i="164"/>
  <c r="J384" i="5"/>
  <c r="I185" i="164" s="1"/>
  <c r="G116" i="164"/>
  <c r="J315" i="5"/>
  <c r="I116" i="164" s="1"/>
  <c r="G57" i="164"/>
  <c r="J256" i="5"/>
  <c r="I57" i="164" s="1"/>
  <c r="H153" i="164"/>
  <c r="K352" i="5"/>
  <c r="J153" i="164" s="1"/>
  <c r="G68" i="164"/>
  <c r="J267" i="5"/>
  <c r="I68" i="164" s="1"/>
  <c r="G12" i="130"/>
  <c r="J201" i="5"/>
  <c r="I12" i="130" s="1"/>
  <c r="H112" i="96"/>
  <c r="J193" i="5"/>
  <c r="I112" i="96" s="1"/>
  <c r="K193" i="5"/>
  <c r="J112" i="96" s="1"/>
  <c r="G92" i="96"/>
  <c r="J173" i="5"/>
  <c r="I92" i="96" s="1"/>
  <c r="K173" i="5"/>
  <c r="J92" i="96" s="1"/>
  <c r="G76" i="96"/>
  <c r="J157" i="5"/>
  <c r="I76" i="96" s="1"/>
  <c r="K157" i="5"/>
  <c r="J76" i="96" s="1"/>
  <c r="G60" i="96"/>
  <c r="J141" i="5"/>
  <c r="I60" i="96" s="1"/>
  <c r="K141" i="5"/>
  <c r="J60" i="96" s="1"/>
  <c r="G44" i="96"/>
  <c r="K125" i="5"/>
  <c r="J44" i="96" s="1"/>
  <c r="J125" i="5"/>
  <c r="I44" i="96" s="1"/>
  <c r="G28" i="96"/>
  <c r="K109" i="5"/>
  <c r="J28" i="96" s="1"/>
  <c r="J109" i="5"/>
  <c r="I28" i="96" s="1"/>
  <c r="G12" i="96"/>
  <c r="K93" i="5"/>
  <c r="J12" i="96" s="1"/>
  <c r="J93" i="5"/>
  <c r="I12" i="96" s="1"/>
  <c r="G168" i="164"/>
  <c r="J367" i="5"/>
  <c r="I168" i="164" s="1"/>
  <c r="H163" i="164"/>
  <c r="K362" i="5"/>
  <c r="J163" i="164" s="1"/>
  <c r="H99" i="164"/>
  <c r="K298" i="5"/>
  <c r="J99" i="164" s="1"/>
  <c r="H84" i="164"/>
  <c r="K283" i="5"/>
  <c r="J84" i="164" s="1"/>
  <c r="H79" i="164"/>
  <c r="K278" i="5"/>
  <c r="J79" i="164" s="1"/>
  <c r="G73" i="164"/>
  <c r="J272" i="5"/>
  <c r="I73" i="164" s="1"/>
  <c r="H14" i="164"/>
  <c r="K213" i="5"/>
  <c r="J14" i="164" s="1"/>
  <c r="H79" i="51"/>
  <c r="K81" i="5"/>
  <c r="J79" i="51" s="1"/>
  <c r="G63" i="51"/>
  <c r="J65" i="5"/>
  <c r="H26" i="51"/>
  <c r="K49" i="5"/>
  <c r="J26" i="51" s="1"/>
  <c r="H18" i="51"/>
  <c r="K41" i="5"/>
  <c r="J18" i="51" s="1"/>
  <c r="H10" i="51"/>
  <c r="K33" i="5"/>
  <c r="J10" i="51" s="1"/>
  <c r="H25" i="28"/>
  <c r="K25" i="5"/>
  <c r="J25" i="28" s="1"/>
  <c r="H17" i="28"/>
  <c r="K17" i="5"/>
  <c r="J17" i="28" s="1"/>
  <c r="H9" i="28"/>
  <c r="K9" i="5"/>
  <c r="J9" i="28" s="1"/>
  <c r="G75" i="51"/>
  <c r="J77" i="5"/>
  <c r="I75" i="51" s="1"/>
  <c r="H59" i="51"/>
  <c r="K61" i="5"/>
  <c r="C2" i="28"/>
  <c r="C2" i="164" s="1"/>
  <c r="G1170" i="5"/>
  <c r="F27" i="243" s="1"/>
  <c r="G1169" i="5"/>
  <c r="F26" i="243" s="1"/>
  <c r="G1168" i="5"/>
  <c r="F25" i="243" s="1"/>
  <c r="G1167" i="5"/>
  <c r="F24" i="243" s="1"/>
  <c r="G1166" i="5"/>
  <c r="F23" i="243" s="1"/>
  <c r="G1165" i="5"/>
  <c r="F22" i="243" s="1"/>
  <c r="G1164" i="5"/>
  <c r="F21" i="243" s="1"/>
  <c r="G1163" i="5"/>
  <c r="F20" i="243" s="1"/>
  <c r="G1162" i="5"/>
  <c r="F19" i="243" s="1"/>
  <c r="G1161" i="5"/>
  <c r="F18" i="243" s="1"/>
  <c r="G1160" i="5"/>
  <c r="F17" i="243" s="1"/>
  <c r="G1159" i="5"/>
  <c r="F16" i="243" s="1"/>
  <c r="G1158" i="5"/>
  <c r="F15" i="243" s="1"/>
  <c r="G1157" i="5"/>
  <c r="F14" i="243" s="1"/>
  <c r="G1156" i="5"/>
  <c r="F13" i="243" s="1"/>
  <c r="G1155" i="5"/>
  <c r="F12" i="243" s="1"/>
  <c r="G1154" i="5"/>
  <c r="F11" i="243" s="1"/>
  <c r="G1153" i="5"/>
  <c r="F10" i="243" s="1"/>
  <c r="G1152" i="5"/>
  <c r="F9" i="243" s="1"/>
  <c r="G1151" i="5"/>
  <c r="F8" i="243" s="1"/>
  <c r="G1150" i="5"/>
  <c r="F7" i="243" s="1"/>
  <c r="G1149" i="5"/>
  <c r="F6" i="243" s="1"/>
  <c r="G1148" i="5"/>
  <c r="G1146" i="5"/>
  <c r="G1144" i="5"/>
  <c r="G1142" i="5"/>
  <c r="G1140" i="5"/>
  <c r="G1138" i="5"/>
  <c r="G1136" i="5"/>
  <c r="G1134" i="5"/>
  <c r="G1132" i="5"/>
  <c r="G1130" i="5"/>
  <c r="G1128" i="5"/>
  <c r="G1126" i="5"/>
  <c r="G1124" i="5"/>
  <c r="G1122" i="5"/>
  <c r="G1120" i="5"/>
  <c r="G1118" i="5"/>
  <c r="G1116" i="5"/>
  <c r="G1114" i="5"/>
  <c r="G1112" i="5"/>
  <c r="G1110" i="5"/>
  <c r="G1108" i="5"/>
  <c r="G1106" i="5"/>
  <c r="G1104" i="5"/>
  <c r="G1102" i="5"/>
  <c r="G1100" i="5"/>
  <c r="G1098" i="5"/>
  <c r="G1096" i="5"/>
  <c r="G1094" i="5"/>
  <c r="G1092" i="5"/>
  <c r="G1090" i="5"/>
  <c r="G1088" i="5"/>
  <c r="G1086" i="5"/>
  <c r="G1084" i="5"/>
  <c r="G1082" i="5"/>
  <c r="G1080" i="5"/>
  <c r="G1078" i="5"/>
  <c r="G1076" i="5"/>
  <c r="G1074" i="5"/>
  <c r="G1072" i="5"/>
  <c r="G1070" i="5"/>
  <c r="G1068" i="5"/>
  <c r="G1066" i="5"/>
  <c r="G1064" i="5"/>
  <c r="G1062" i="5"/>
  <c r="G1060" i="5"/>
  <c r="G1058" i="5"/>
  <c r="G1056" i="5"/>
  <c r="G1054" i="5"/>
  <c r="G1052" i="5"/>
  <c r="G1050" i="5"/>
  <c r="G1048" i="5"/>
  <c r="G1046" i="5"/>
  <c r="G1044" i="5"/>
  <c r="G1042" i="5"/>
  <c r="G1040" i="5"/>
  <c r="G1038" i="5"/>
  <c r="G1036" i="5"/>
  <c r="G1034" i="5"/>
  <c r="G1032" i="5"/>
  <c r="G1030" i="5"/>
  <c r="G1028" i="5"/>
  <c r="G1026" i="5"/>
  <c r="G1024" i="5"/>
  <c r="G1022" i="5"/>
  <c r="G1020" i="5"/>
  <c r="G1018" i="5"/>
  <c r="G1016" i="5"/>
  <c r="G1014" i="5"/>
  <c r="G1012" i="5"/>
  <c r="G1010" i="5"/>
  <c r="G1008" i="5"/>
  <c r="G1006" i="5"/>
  <c r="G1004" i="5"/>
  <c r="G1002" i="5"/>
  <c r="G1000" i="5"/>
  <c r="G998" i="5"/>
  <c r="G996" i="5"/>
  <c r="F477" i="209" s="1"/>
  <c r="G995" i="5"/>
  <c r="F476" i="209" s="1"/>
  <c r="G994" i="5"/>
  <c r="F475" i="209" s="1"/>
  <c r="G993" i="5"/>
  <c r="F474" i="209" s="1"/>
  <c r="G992" i="5"/>
  <c r="F473" i="209" s="1"/>
  <c r="G991" i="5"/>
  <c r="F472" i="209" s="1"/>
  <c r="G990" i="5"/>
  <c r="F471" i="209" s="1"/>
  <c r="G989" i="5"/>
  <c r="F470" i="209" s="1"/>
  <c r="G988" i="5"/>
  <c r="F469" i="209" s="1"/>
  <c r="G987" i="5"/>
  <c r="F468" i="209" s="1"/>
  <c r="G986" i="5"/>
  <c r="F467" i="209" s="1"/>
  <c r="G985" i="5"/>
  <c r="F466" i="209" s="1"/>
  <c r="G984" i="5"/>
  <c r="F465" i="209" s="1"/>
  <c r="G983" i="5"/>
  <c r="F464" i="209" s="1"/>
  <c r="G982" i="5"/>
  <c r="F463" i="209" s="1"/>
  <c r="G981" i="5"/>
  <c r="F462" i="209" s="1"/>
  <c r="G980" i="5"/>
  <c r="F461" i="209" s="1"/>
  <c r="G979" i="5"/>
  <c r="F460" i="209" s="1"/>
  <c r="G978" i="5"/>
  <c r="F459" i="209" s="1"/>
  <c r="G977" i="5"/>
  <c r="F458" i="209" s="1"/>
  <c r="G976" i="5"/>
  <c r="F457" i="209" s="1"/>
  <c r="G975" i="5"/>
  <c r="F456" i="209" s="1"/>
  <c r="G974" i="5"/>
  <c r="F455" i="209" s="1"/>
  <c r="G973" i="5"/>
  <c r="F454" i="209" s="1"/>
  <c r="G972" i="5"/>
  <c r="F453" i="209" s="1"/>
  <c r="G971" i="5"/>
  <c r="F452" i="209" s="1"/>
  <c r="G970" i="5"/>
  <c r="F451" i="209" s="1"/>
  <c r="G969" i="5"/>
  <c r="F450" i="209" s="1"/>
  <c r="G968" i="5"/>
  <c r="F449" i="209" s="1"/>
  <c r="G967" i="5"/>
  <c r="F448" i="209" s="1"/>
  <c r="G966" i="5"/>
  <c r="F447" i="209" s="1"/>
  <c r="G965" i="5"/>
  <c r="F446" i="209" s="1"/>
  <c r="G964" i="5"/>
  <c r="F445" i="209" s="1"/>
  <c r="G963" i="5"/>
  <c r="F444" i="209" s="1"/>
  <c r="G962" i="5"/>
  <c r="F443" i="209" s="1"/>
  <c r="G961" i="5"/>
  <c r="F442" i="209" s="1"/>
  <c r="G960" i="5"/>
  <c r="F441" i="209" s="1"/>
  <c r="G959" i="5"/>
  <c r="F440" i="209" s="1"/>
  <c r="G958" i="5"/>
  <c r="F439" i="209" s="1"/>
  <c r="G957" i="5"/>
  <c r="F438" i="209" s="1"/>
  <c r="G956" i="5"/>
  <c r="F437" i="209" s="1"/>
  <c r="G955" i="5"/>
  <c r="F436" i="209" s="1"/>
  <c r="G954" i="5"/>
  <c r="F435" i="209" s="1"/>
  <c r="G953" i="5"/>
  <c r="F434" i="209" s="1"/>
  <c r="G952" i="5"/>
  <c r="F433" i="209" s="1"/>
  <c r="G951" i="5"/>
  <c r="F432" i="209" s="1"/>
  <c r="G950" i="5"/>
  <c r="F431" i="209" s="1"/>
  <c r="G949" i="5"/>
  <c r="F430" i="209" s="1"/>
  <c r="G948" i="5"/>
  <c r="F429" i="209" s="1"/>
  <c r="G947" i="5"/>
  <c r="F428" i="209" s="1"/>
  <c r="G946" i="5"/>
  <c r="F427" i="209" s="1"/>
  <c r="G945" i="5"/>
  <c r="F426" i="209" s="1"/>
  <c r="G944" i="5"/>
  <c r="F425" i="209" s="1"/>
  <c r="G943" i="5"/>
  <c r="F424" i="209" s="1"/>
  <c r="G942" i="5"/>
  <c r="F423" i="209" s="1"/>
  <c r="G941" i="5"/>
  <c r="F422" i="209" s="1"/>
  <c r="G940" i="5"/>
  <c r="F421" i="209" s="1"/>
  <c r="G939" i="5"/>
  <c r="F420" i="209" s="1"/>
  <c r="G938" i="5"/>
  <c r="F419" i="209" s="1"/>
  <c r="G937" i="5"/>
  <c r="F418" i="209" s="1"/>
  <c r="G936" i="5"/>
  <c r="F417" i="209" s="1"/>
  <c r="G935" i="5"/>
  <c r="F416" i="209" s="1"/>
  <c r="G934" i="5"/>
  <c r="F415" i="209" s="1"/>
  <c r="G933" i="5"/>
  <c r="F414" i="209" s="1"/>
  <c r="G932" i="5"/>
  <c r="F413" i="209" s="1"/>
  <c r="G931" i="5"/>
  <c r="F412" i="209" s="1"/>
  <c r="G930" i="5"/>
  <c r="F411" i="209" s="1"/>
  <c r="G929" i="5"/>
  <c r="F410" i="209" s="1"/>
  <c r="G928" i="5"/>
  <c r="F409" i="209" s="1"/>
  <c r="G927" i="5"/>
  <c r="F408" i="209" s="1"/>
  <c r="G926" i="5"/>
  <c r="F407" i="209" s="1"/>
  <c r="G925" i="5"/>
  <c r="F406" i="209" s="1"/>
  <c r="G924" i="5"/>
  <c r="F405" i="209" s="1"/>
  <c r="G923" i="5"/>
  <c r="F404" i="209" s="1"/>
  <c r="G922" i="5"/>
  <c r="F403" i="209" s="1"/>
  <c r="G921" i="5"/>
  <c r="F402" i="209" s="1"/>
  <c r="G920" i="5"/>
  <c r="F401" i="209" s="1"/>
  <c r="G919" i="5"/>
  <c r="F400" i="209" s="1"/>
  <c r="G918" i="5"/>
  <c r="F399" i="209" s="1"/>
  <c r="G917" i="5"/>
  <c r="F398" i="209" s="1"/>
  <c r="G916" i="5"/>
  <c r="F397" i="209" s="1"/>
  <c r="G915" i="5"/>
  <c r="F396" i="209" s="1"/>
  <c r="G914" i="5"/>
  <c r="F395" i="209" s="1"/>
  <c r="G913" i="5"/>
  <c r="F394" i="209" s="1"/>
  <c r="G912" i="5"/>
  <c r="F393" i="209" s="1"/>
  <c r="G911" i="5"/>
  <c r="F392" i="209" s="1"/>
  <c r="G910" i="5"/>
  <c r="F391" i="209" s="1"/>
  <c r="G909" i="5"/>
  <c r="F390" i="209" s="1"/>
  <c r="G908" i="5"/>
  <c r="F389" i="209" s="1"/>
  <c r="G907" i="5"/>
  <c r="F388" i="209" s="1"/>
  <c r="G906" i="5"/>
  <c r="F387" i="209" s="1"/>
  <c r="G905" i="5"/>
  <c r="F386" i="209" s="1"/>
  <c r="G904" i="5"/>
  <c r="F385" i="209" s="1"/>
  <c r="G903" i="5"/>
  <c r="F384" i="209" s="1"/>
  <c r="G902" i="5"/>
  <c r="F383" i="209" s="1"/>
  <c r="G901" i="5"/>
  <c r="F382" i="209" s="1"/>
  <c r="G900" i="5"/>
  <c r="F381" i="209" s="1"/>
  <c r="G899" i="5"/>
  <c r="F380" i="209" s="1"/>
  <c r="G898" i="5"/>
  <c r="F379" i="209" s="1"/>
  <c r="G897" i="5"/>
  <c r="F378" i="209" s="1"/>
  <c r="G896" i="5"/>
  <c r="F377" i="209" s="1"/>
  <c r="G895" i="5"/>
  <c r="F376" i="209" s="1"/>
  <c r="G894" i="5"/>
  <c r="F375" i="209" s="1"/>
  <c r="G893" i="5"/>
  <c r="F374" i="209" s="1"/>
  <c r="G892" i="5"/>
  <c r="F373" i="209" s="1"/>
  <c r="G891" i="5"/>
  <c r="F372" i="209" s="1"/>
  <c r="G890" i="5"/>
  <c r="F371" i="209" s="1"/>
  <c r="G889" i="5"/>
  <c r="F370" i="209" s="1"/>
  <c r="G888" i="5"/>
  <c r="F369" i="209" s="1"/>
  <c r="G887" i="5"/>
  <c r="F368" i="209" s="1"/>
  <c r="G886" i="5"/>
  <c r="F367" i="209" s="1"/>
  <c r="G885" i="5"/>
  <c r="F366" i="209" s="1"/>
  <c r="G884" i="5"/>
  <c r="F365" i="209" s="1"/>
  <c r="G883" i="5"/>
  <c r="F364" i="209" s="1"/>
  <c r="G882" i="5"/>
  <c r="F363" i="209" s="1"/>
  <c r="G881" i="5"/>
  <c r="F362" i="209" s="1"/>
  <c r="G880" i="5"/>
  <c r="F361" i="209" s="1"/>
  <c r="G879" i="5"/>
  <c r="F360" i="209" s="1"/>
  <c r="G878" i="5"/>
  <c r="F359" i="209" s="1"/>
  <c r="G877" i="5"/>
  <c r="F358" i="209" s="1"/>
  <c r="G876" i="5"/>
  <c r="F357" i="209" s="1"/>
  <c r="G875" i="5"/>
  <c r="F356" i="209" s="1"/>
  <c r="G874" i="5"/>
  <c r="F355" i="209" s="1"/>
  <c r="G873" i="5"/>
  <c r="F354" i="209" s="1"/>
  <c r="G872" i="5"/>
  <c r="F353" i="209" s="1"/>
  <c r="G871" i="5"/>
  <c r="F352" i="209" s="1"/>
  <c r="G870" i="5"/>
  <c r="F351" i="209" s="1"/>
  <c r="G869" i="5"/>
  <c r="F350" i="209" s="1"/>
  <c r="G868" i="5"/>
  <c r="F349" i="209" s="1"/>
  <c r="G867" i="5"/>
  <c r="F348" i="209" s="1"/>
  <c r="G866" i="5"/>
  <c r="F347" i="209" s="1"/>
  <c r="G865" i="5"/>
  <c r="F346" i="209" s="1"/>
  <c r="G864" i="5"/>
  <c r="F345" i="209" s="1"/>
  <c r="G863" i="5"/>
  <c r="F344" i="209" s="1"/>
  <c r="G862" i="5"/>
  <c r="F343" i="209" s="1"/>
  <c r="G861" i="5"/>
  <c r="F342" i="209" s="1"/>
  <c r="G860" i="5"/>
  <c r="F341" i="209" s="1"/>
  <c r="G859" i="5"/>
  <c r="F340" i="209" s="1"/>
  <c r="G858" i="5"/>
  <c r="F339" i="209" s="1"/>
  <c r="G857" i="5"/>
  <c r="F338" i="209" s="1"/>
  <c r="G856" i="5"/>
  <c r="F337" i="209" s="1"/>
  <c r="G855" i="5"/>
  <c r="F336" i="209" s="1"/>
  <c r="G854" i="5"/>
  <c r="F335" i="209" s="1"/>
  <c r="G853" i="5"/>
  <c r="F334" i="209" s="1"/>
  <c r="G852" i="5"/>
  <c r="F333" i="209" s="1"/>
  <c r="G851" i="5"/>
  <c r="F332" i="209" s="1"/>
  <c r="G850" i="5"/>
  <c r="F331" i="209" s="1"/>
  <c r="G849" i="5"/>
  <c r="F330" i="209" s="1"/>
  <c r="G848" i="5"/>
  <c r="F329" i="209" s="1"/>
  <c r="G847" i="5"/>
  <c r="F328" i="209" s="1"/>
  <c r="G846" i="5"/>
  <c r="F327" i="209" s="1"/>
  <c r="G845" i="5"/>
  <c r="F326" i="209" s="1"/>
  <c r="G844" i="5"/>
  <c r="F325" i="209" s="1"/>
  <c r="G843" i="5"/>
  <c r="F324" i="209" s="1"/>
  <c r="G842" i="5"/>
  <c r="F323" i="209" s="1"/>
  <c r="G841" i="5"/>
  <c r="F322" i="209" s="1"/>
  <c r="G840" i="5"/>
  <c r="F321" i="209" s="1"/>
  <c r="G839" i="5"/>
  <c r="F320" i="209" s="1"/>
  <c r="G838" i="5"/>
  <c r="F319" i="209" s="1"/>
  <c r="G837" i="5"/>
  <c r="F318" i="209" s="1"/>
  <c r="G836" i="5"/>
  <c r="F317" i="209" s="1"/>
  <c r="G835" i="5"/>
  <c r="F316" i="209" s="1"/>
  <c r="G834" i="5"/>
  <c r="F315" i="209" s="1"/>
  <c r="G833" i="5"/>
  <c r="F314" i="209" s="1"/>
  <c r="G832" i="5"/>
  <c r="F313" i="209" s="1"/>
  <c r="G831" i="5"/>
  <c r="F312" i="209" s="1"/>
  <c r="G830" i="5"/>
  <c r="F311" i="209" s="1"/>
  <c r="G829" i="5"/>
  <c r="F310" i="209" s="1"/>
  <c r="G828" i="5"/>
  <c r="F309" i="209" s="1"/>
  <c r="G827" i="5"/>
  <c r="F308" i="209" s="1"/>
  <c r="G826" i="5"/>
  <c r="F307" i="209" s="1"/>
  <c r="G825" i="5"/>
  <c r="F306" i="209" s="1"/>
  <c r="G824" i="5"/>
  <c r="F305" i="209" s="1"/>
  <c r="G823" i="5"/>
  <c r="F304" i="209" s="1"/>
  <c r="G822" i="5"/>
  <c r="F303" i="209" s="1"/>
  <c r="G821" i="5"/>
  <c r="F302" i="209" s="1"/>
  <c r="G820" i="5"/>
  <c r="F301" i="209" s="1"/>
  <c r="G819" i="5"/>
  <c r="F300" i="209" s="1"/>
  <c r="G818" i="5"/>
  <c r="F299" i="209" s="1"/>
  <c r="G817" i="5"/>
  <c r="F298" i="209" s="1"/>
  <c r="G816" i="5"/>
  <c r="F297" i="209" s="1"/>
  <c r="G815" i="5"/>
  <c r="F296" i="209" s="1"/>
  <c r="G814" i="5"/>
  <c r="F295" i="209" s="1"/>
  <c r="G813" i="5"/>
  <c r="F294" i="209" s="1"/>
  <c r="G812" i="5"/>
  <c r="F293" i="209" s="1"/>
  <c r="G811" i="5"/>
  <c r="F292" i="209" s="1"/>
  <c r="G810" i="5"/>
  <c r="F291" i="209" s="1"/>
  <c r="G809" i="5"/>
  <c r="F290" i="209" s="1"/>
  <c r="G808" i="5"/>
  <c r="F289" i="209" s="1"/>
  <c r="G807" i="5"/>
  <c r="F288" i="209" s="1"/>
  <c r="G806" i="5"/>
  <c r="F287" i="209" s="1"/>
  <c r="G805" i="5"/>
  <c r="F286" i="209" s="1"/>
  <c r="G804" i="5"/>
  <c r="F285" i="209" s="1"/>
  <c r="G803" i="5"/>
  <c r="F284" i="209" s="1"/>
  <c r="G802" i="5"/>
  <c r="F283" i="209" s="1"/>
  <c r="G801" i="5"/>
  <c r="F282" i="209" s="1"/>
  <c r="G800" i="5"/>
  <c r="F281" i="209" s="1"/>
  <c r="G799" i="5"/>
  <c r="F280" i="209" s="1"/>
  <c r="G798" i="5"/>
  <c r="F279" i="209" s="1"/>
  <c r="G797" i="5"/>
  <c r="F278" i="209" s="1"/>
  <c r="G796" i="5"/>
  <c r="F277" i="209" s="1"/>
  <c r="G795" i="5"/>
  <c r="F276" i="209" s="1"/>
  <c r="G794" i="5"/>
  <c r="F275" i="209" s="1"/>
  <c r="G793" i="5"/>
  <c r="F274" i="209" s="1"/>
  <c r="G792" i="5"/>
  <c r="F273" i="209" s="1"/>
  <c r="G791" i="5"/>
  <c r="F272" i="209" s="1"/>
  <c r="G790" i="5"/>
  <c r="F271" i="209" s="1"/>
  <c r="G789" i="5"/>
  <c r="F270" i="209" s="1"/>
  <c r="G788" i="5"/>
  <c r="F269" i="209" s="1"/>
  <c r="G787" i="5"/>
  <c r="F268" i="209" s="1"/>
  <c r="G786" i="5"/>
  <c r="F267" i="209" s="1"/>
  <c r="G785" i="5"/>
  <c r="F266" i="209" s="1"/>
  <c r="G784" i="5"/>
  <c r="F265" i="209" s="1"/>
  <c r="G783" i="5"/>
  <c r="F264" i="209" s="1"/>
  <c r="G782" i="5"/>
  <c r="F263" i="209" s="1"/>
  <c r="G781" i="5"/>
  <c r="F262" i="209" s="1"/>
  <c r="G780" i="5"/>
  <c r="F261" i="209" s="1"/>
  <c r="G779" i="5"/>
  <c r="F260" i="209" s="1"/>
  <c r="G778" i="5"/>
  <c r="F259" i="209" s="1"/>
  <c r="G777" i="5"/>
  <c r="F258" i="209" s="1"/>
  <c r="G776" i="5"/>
  <c r="F257" i="209" s="1"/>
  <c r="G775" i="5"/>
  <c r="F256" i="209" s="1"/>
  <c r="G774" i="5"/>
  <c r="F255" i="209" s="1"/>
  <c r="G773" i="5"/>
  <c r="F254" i="209" s="1"/>
  <c r="G772" i="5"/>
  <c r="F253" i="209" s="1"/>
  <c r="G771" i="5"/>
  <c r="F252" i="209" s="1"/>
  <c r="G770" i="5"/>
  <c r="F251" i="209" s="1"/>
  <c r="G769" i="5"/>
  <c r="F250" i="209" s="1"/>
  <c r="G768" i="5"/>
  <c r="F249" i="209" s="1"/>
  <c r="G767" i="5"/>
  <c r="F248" i="209" s="1"/>
  <c r="G766" i="5"/>
  <c r="F247" i="209" s="1"/>
  <c r="G765" i="5"/>
  <c r="F246" i="209" s="1"/>
  <c r="G764" i="5"/>
  <c r="F245" i="209" s="1"/>
  <c r="G763" i="5"/>
  <c r="F244" i="209" s="1"/>
  <c r="G762" i="5"/>
  <c r="F243" i="209" s="1"/>
  <c r="G761" i="5"/>
  <c r="F242" i="209" s="1"/>
  <c r="G760" i="5"/>
  <c r="F241" i="209" s="1"/>
  <c r="G759" i="5"/>
  <c r="F240" i="209" s="1"/>
  <c r="G758" i="5"/>
  <c r="F239" i="209" s="1"/>
  <c r="G757" i="5"/>
  <c r="F238" i="209" s="1"/>
  <c r="G756" i="5"/>
  <c r="F237" i="209" s="1"/>
  <c r="G755" i="5"/>
  <c r="F236" i="209" s="1"/>
  <c r="G754" i="5"/>
  <c r="F235" i="209" s="1"/>
  <c r="G753" i="5"/>
  <c r="F234" i="209" s="1"/>
  <c r="G752" i="5"/>
  <c r="F233" i="209" s="1"/>
  <c r="G751" i="5"/>
  <c r="F232" i="209" s="1"/>
  <c r="G750" i="5"/>
  <c r="F231" i="209" s="1"/>
  <c r="G749" i="5"/>
  <c r="F230" i="209" s="1"/>
  <c r="G748" i="5"/>
  <c r="F229" i="209" s="1"/>
  <c r="G747" i="5"/>
  <c r="F228" i="209" s="1"/>
  <c r="G746" i="5"/>
  <c r="F227" i="209" s="1"/>
  <c r="G745" i="5"/>
  <c r="F226" i="209" s="1"/>
  <c r="G744" i="5"/>
  <c r="F225" i="209" s="1"/>
  <c r="G743" i="5"/>
  <c r="F224" i="209" s="1"/>
  <c r="G742" i="5"/>
  <c r="F223" i="209" s="1"/>
  <c r="G741" i="5"/>
  <c r="F222" i="209" s="1"/>
  <c r="G740" i="5"/>
  <c r="F221" i="209" s="1"/>
  <c r="G739" i="5"/>
  <c r="F220" i="209" s="1"/>
  <c r="G738" i="5"/>
  <c r="F219" i="209" s="1"/>
  <c r="G737" i="5"/>
  <c r="F218" i="209" s="1"/>
  <c r="G736" i="5"/>
  <c r="F217" i="209" s="1"/>
  <c r="G735" i="5"/>
  <c r="F216" i="209" s="1"/>
  <c r="G734" i="5"/>
  <c r="F215" i="209" s="1"/>
  <c r="G733" i="5"/>
  <c r="F214" i="209" s="1"/>
  <c r="G732" i="5"/>
  <c r="F213" i="209" s="1"/>
  <c r="G731" i="5"/>
  <c r="F212" i="209" s="1"/>
  <c r="G730" i="5"/>
  <c r="F211" i="209" s="1"/>
  <c r="G729" i="5"/>
  <c r="F210" i="209" s="1"/>
  <c r="G728" i="5"/>
  <c r="F209" i="209" s="1"/>
  <c r="G727" i="5"/>
  <c r="F208" i="209" s="1"/>
  <c r="G726" i="5"/>
  <c r="F207" i="209" s="1"/>
  <c r="G725" i="5"/>
  <c r="F206" i="209" s="1"/>
  <c r="G724" i="5"/>
  <c r="F205" i="209" s="1"/>
  <c r="G723" i="5"/>
  <c r="F204" i="209" s="1"/>
  <c r="G722" i="5"/>
  <c r="F203" i="209" s="1"/>
  <c r="G721" i="5"/>
  <c r="F202" i="209" s="1"/>
  <c r="G720" i="5"/>
  <c r="F201" i="209" s="1"/>
  <c r="G719" i="5"/>
  <c r="F200" i="209" s="1"/>
  <c r="G718" i="5"/>
  <c r="F199" i="209" s="1"/>
  <c r="G717" i="5"/>
  <c r="F198" i="209" s="1"/>
  <c r="G716" i="5"/>
  <c r="F197" i="209" s="1"/>
  <c r="G715" i="5"/>
  <c r="F196" i="209" s="1"/>
  <c r="G714" i="5"/>
  <c r="F195" i="209" s="1"/>
  <c r="G713" i="5"/>
  <c r="F194" i="209" s="1"/>
  <c r="G712" i="5"/>
  <c r="F193" i="209" s="1"/>
  <c r="G711" i="5"/>
  <c r="F192" i="209" s="1"/>
  <c r="G710" i="5"/>
  <c r="F191" i="209" s="1"/>
  <c r="G709" i="5"/>
  <c r="F190" i="209" s="1"/>
  <c r="G708" i="5"/>
  <c r="F189" i="209" s="1"/>
  <c r="G707" i="5"/>
  <c r="F188" i="209" s="1"/>
  <c r="G706" i="5"/>
  <c r="F187" i="209" s="1"/>
  <c r="G705" i="5"/>
  <c r="F186" i="209" s="1"/>
  <c r="G704" i="5"/>
  <c r="F185" i="209" s="1"/>
  <c r="G703" i="5"/>
  <c r="F184" i="209" s="1"/>
  <c r="G702" i="5"/>
  <c r="F183" i="209" s="1"/>
  <c r="G701" i="5"/>
  <c r="F182" i="209" s="1"/>
  <c r="G700" i="5"/>
  <c r="F181" i="209" s="1"/>
  <c r="G699" i="5"/>
  <c r="F180" i="209" s="1"/>
  <c r="G698" i="5"/>
  <c r="F179" i="209" s="1"/>
  <c r="G697" i="5"/>
  <c r="F178" i="209" s="1"/>
  <c r="G696" i="5"/>
  <c r="F177" i="209" s="1"/>
  <c r="G695" i="5"/>
  <c r="F176" i="209" s="1"/>
  <c r="G694" i="5"/>
  <c r="F175" i="209" s="1"/>
  <c r="G693" i="5"/>
  <c r="F174" i="209" s="1"/>
  <c r="G692" i="5"/>
  <c r="F173" i="209" s="1"/>
  <c r="G691" i="5"/>
  <c r="F172" i="209" s="1"/>
  <c r="G690" i="5"/>
  <c r="F171" i="209" s="1"/>
  <c r="G689" i="5"/>
  <c r="F170" i="209" s="1"/>
  <c r="G688" i="5"/>
  <c r="F169" i="209" s="1"/>
  <c r="G687" i="5"/>
  <c r="F168" i="209" s="1"/>
  <c r="G686" i="5"/>
  <c r="F167" i="209" s="1"/>
  <c r="G685" i="5"/>
  <c r="F166" i="209" s="1"/>
  <c r="G684" i="5"/>
  <c r="F165" i="209" s="1"/>
  <c r="G683" i="5"/>
  <c r="F164" i="209" s="1"/>
  <c r="G682" i="5"/>
  <c r="F163" i="209" s="1"/>
  <c r="G681" i="5"/>
  <c r="F162" i="209" s="1"/>
  <c r="G680" i="5"/>
  <c r="F161" i="209" s="1"/>
  <c r="G679" i="5"/>
  <c r="F160" i="209" s="1"/>
  <c r="G678" i="5"/>
  <c r="F159" i="209" s="1"/>
  <c r="G677" i="5"/>
  <c r="F158" i="209" s="1"/>
  <c r="G676" i="5"/>
  <c r="F157" i="209" s="1"/>
  <c r="G675" i="5"/>
  <c r="F156" i="209" s="1"/>
  <c r="G674" i="5"/>
  <c r="F155" i="209" s="1"/>
  <c r="G673" i="5"/>
  <c r="F154" i="209" s="1"/>
  <c r="G672" i="5"/>
  <c r="F153" i="209" s="1"/>
  <c r="G671" i="5"/>
  <c r="F152" i="209" s="1"/>
  <c r="G670" i="5"/>
  <c r="F151" i="209" s="1"/>
  <c r="G669" i="5"/>
  <c r="F150" i="209" s="1"/>
  <c r="G668" i="5"/>
  <c r="F149" i="209" s="1"/>
  <c r="G667" i="5"/>
  <c r="F148" i="209" s="1"/>
  <c r="G666" i="5"/>
  <c r="F147" i="209" s="1"/>
  <c r="G665" i="5"/>
  <c r="F146" i="209" s="1"/>
  <c r="G664" i="5"/>
  <c r="F145" i="209" s="1"/>
  <c r="G663" i="5"/>
  <c r="F144" i="209" s="1"/>
  <c r="G662" i="5"/>
  <c r="F143" i="209" s="1"/>
  <c r="G661" i="5"/>
  <c r="F142" i="209" s="1"/>
  <c r="G660" i="5"/>
  <c r="F141" i="209" s="1"/>
  <c r="G659" i="5"/>
  <c r="F140" i="209" s="1"/>
  <c r="G658" i="5"/>
  <c r="F139" i="209" s="1"/>
  <c r="G657" i="5"/>
  <c r="F138" i="209" s="1"/>
  <c r="G656" i="5"/>
  <c r="F137" i="209" s="1"/>
  <c r="G655" i="5"/>
  <c r="F136" i="209" s="1"/>
  <c r="G654" i="5"/>
  <c r="F135" i="209" s="1"/>
  <c r="G653" i="5"/>
  <c r="F134" i="209" s="1"/>
  <c r="G652" i="5"/>
  <c r="F133" i="209" s="1"/>
  <c r="G651" i="5"/>
  <c r="F132" i="209" s="1"/>
  <c r="G650" i="5"/>
  <c r="F131" i="209" s="1"/>
  <c r="G649" i="5"/>
  <c r="F130" i="209" s="1"/>
  <c r="G648" i="5"/>
  <c r="F129" i="209" s="1"/>
  <c r="G647" i="5"/>
  <c r="F128" i="209" s="1"/>
  <c r="G646" i="5"/>
  <c r="F127" i="209" s="1"/>
  <c r="G645" i="5"/>
  <c r="F126" i="209" s="1"/>
  <c r="G644" i="5"/>
  <c r="F125" i="209" s="1"/>
  <c r="G643" i="5"/>
  <c r="F124" i="209" s="1"/>
  <c r="G642" i="5"/>
  <c r="F123" i="209" s="1"/>
  <c r="G641" i="5"/>
  <c r="F122" i="209" s="1"/>
  <c r="G640" i="5"/>
  <c r="F121" i="209" s="1"/>
  <c r="G639" i="5"/>
  <c r="F120" i="209" s="1"/>
  <c r="G638" i="5"/>
  <c r="F119" i="209" s="1"/>
  <c r="G637" i="5"/>
  <c r="F118" i="209" s="1"/>
  <c r="G636" i="5"/>
  <c r="F117" i="209" s="1"/>
  <c r="G635" i="5"/>
  <c r="F116" i="209" s="1"/>
  <c r="G634" i="5"/>
  <c r="F115" i="209" s="1"/>
  <c r="G633" i="5"/>
  <c r="F114" i="209" s="1"/>
  <c r="G632" i="5"/>
  <c r="F113" i="209" s="1"/>
  <c r="G631" i="5"/>
  <c r="F112" i="209" s="1"/>
  <c r="G630" i="5"/>
  <c r="F111" i="209" s="1"/>
  <c r="G629" i="5"/>
  <c r="F110" i="209" s="1"/>
  <c r="G628" i="5"/>
  <c r="F109" i="209" s="1"/>
  <c r="G627" i="5"/>
  <c r="F108" i="209" s="1"/>
  <c r="G626" i="5"/>
  <c r="F107" i="209" s="1"/>
  <c r="G625" i="5"/>
  <c r="F106" i="209" s="1"/>
  <c r="G624" i="5"/>
  <c r="F105" i="209" s="1"/>
  <c r="G623" i="5"/>
  <c r="F104" i="209" s="1"/>
  <c r="G622" i="5"/>
  <c r="F103" i="209" s="1"/>
  <c r="G621" i="5"/>
  <c r="F102" i="209" s="1"/>
  <c r="G620" i="5"/>
  <c r="F101" i="209" s="1"/>
  <c r="G619" i="5"/>
  <c r="F100" i="209" s="1"/>
  <c r="G618" i="5"/>
  <c r="F99" i="209" s="1"/>
  <c r="G617" i="5"/>
  <c r="F98" i="209" s="1"/>
  <c r="G616" i="5"/>
  <c r="F97" i="209" s="1"/>
  <c r="G615" i="5"/>
  <c r="F96" i="209" s="1"/>
  <c r="G614" i="5"/>
  <c r="F95" i="209" s="1"/>
  <c r="G613" i="5"/>
  <c r="F94" i="209" s="1"/>
  <c r="G612" i="5"/>
  <c r="F93" i="209" s="1"/>
  <c r="G611" i="5"/>
  <c r="F92" i="209" s="1"/>
  <c r="G610" i="5"/>
  <c r="F91" i="209" s="1"/>
  <c r="G609" i="5"/>
  <c r="F90" i="209" s="1"/>
  <c r="G608" i="5"/>
  <c r="F89" i="209" s="1"/>
  <c r="G607" i="5"/>
  <c r="F88" i="209" s="1"/>
  <c r="G606" i="5"/>
  <c r="F87" i="209" s="1"/>
  <c r="G605" i="5"/>
  <c r="F86" i="209" s="1"/>
  <c r="G604" i="5"/>
  <c r="F85" i="209" s="1"/>
  <c r="G603" i="5"/>
  <c r="F84" i="209" s="1"/>
  <c r="G602" i="5"/>
  <c r="F83" i="209" s="1"/>
  <c r="G601" i="5"/>
  <c r="F82" i="209" s="1"/>
  <c r="G600" i="5"/>
  <c r="F81" i="209" s="1"/>
  <c r="G599" i="5"/>
  <c r="F80" i="209" s="1"/>
  <c r="G598" i="5"/>
  <c r="F79" i="209" s="1"/>
  <c r="G597" i="5"/>
  <c r="F78" i="209" s="1"/>
  <c r="G596" i="5"/>
  <c r="F77" i="209" s="1"/>
  <c r="G595" i="5"/>
  <c r="F76" i="209" s="1"/>
  <c r="G594" i="5"/>
  <c r="F75" i="209" s="1"/>
  <c r="G593" i="5"/>
  <c r="F74" i="209" s="1"/>
  <c r="G592" i="5"/>
  <c r="F73" i="209" s="1"/>
  <c r="G591" i="5"/>
  <c r="F72" i="209" s="1"/>
  <c r="G590" i="5"/>
  <c r="F71" i="209" s="1"/>
  <c r="G589" i="5"/>
  <c r="F70" i="209" s="1"/>
  <c r="G588" i="5"/>
  <c r="F69" i="209" s="1"/>
  <c r="G587" i="5"/>
  <c r="F68" i="209" s="1"/>
  <c r="G586" i="5"/>
  <c r="F67" i="209" s="1"/>
  <c r="G585" i="5"/>
  <c r="F66" i="209" s="1"/>
  <c r="G584" i="5"/>
  <c r="F65" i="209" s="1"/>
  <c r="G583" i="5"/>
  <c r="F64" i="209" s="1"/>
  <c r="G582" i="5"/>
  <c r="F63" i="209" s="1"/>
  <c r="G581" i="5"/>
  <c r="F62" i="209" s="1"/>
  <c r="G580" i="5"/>
  <c r="F61" i="209" s="1"/>
  <c r="G579" i="5"/>
  <c r="F60" i="209" s="1"/>
  <c r="G578" i="5"/>
  <c r="F59" i="209" s="1"/>
  <c r="G577" i="5"/>
  <c r="F58" i="209" s="1"/>
  <c r="G576" i="5"/>
  <c r="F57" i="209" s="1"/>
  <c r="G575" i="5"/>
  <c r="F56" i="209" s="1"/>
  <c r="G574" i="5"/>
  <c r="F55" i="209" s="1"/>
  <c r="G573" i="5"/>
  <c r="F54" i="209" s="1"/>
  <c r="G572" i="5"/>
  <c r="F53" i="209" s="1"/>
  <c r="G571" i="5"/>
  <c r="F52" i="209" s="1"/>
  <c r="G570" i="5"/>
  <c r="F51" i="209" s="1"/>
  <c r="G569" i="5"/>
  <c r="F50" i="209" s="1"/>
  <c r="G568" i="5"/>
  <c r="F49" i="209" s="1"/>
  <c r="G567" i="5"/>
  <c r="F48" i="209" s="1"/>
  <c r="G566" i="5"/>
  <c r="F47" i="209" s="1"/>
  <c r="G565" i="5"/>
  <c r="F46" i="209" s="1"/>
  <c r="G564" i="5"/>
  <c r="F45" i="209" s="1"/>
  <c r="G563" i="5"/>
  <c r="F44" i="209" s="1"/>
  <c r="G562" i="5"/>
  <c r="F43" i="209" s="1"/>
  <c r="G561" i="5"/>
  <c r="F42" i="209" s="1"/>
  <c r="G560" i="5"/>
  <c r="F41" i="209" s="1"/>
  <c r="G559" i="5"/>
  <c r="F40" i="209" s="1"/>
  <c r="G558" i="5"/>
  <c r="F39" i="209" s="1"/>
  <c r="G557" i="5"/>
  <c r="F38" i="209" s="1"/>
  <c r="G556" i="5"/>
  <c r="F37" i="209" s="1"/>
  <c r="G555" i="5"/>
  <c r="F36" i="209" s="1"/>
  <c r="G554" i="5"/>
  <c r="F35" i="209" s="1"/>
  <c r="G553" i="5"/>
  <c r="F34" i="209" s="1"/>
  <c r="G552" i="5"/>
  <c r="F33" i="209" s="1"/>
  <c r="G551" i="5"/>
  <c r="F32" i="209" s="1"/>
  <c r="G550" i="5"/>
  <c r="F31" i="209" s="1"/>
  <c r="G549" i="5"/>
  <c r="F30" i="209" s="1"/>
  <c r="G548" i="5"/>
  <c r="F29" i="209" s="1"/>
  <c r="G547" i="5"/>
  <c r="F28" i="209" s="1"/>
  <c r="G546" i="5"/>
  <c r="F27" i="209" s="1"/>
  <c r="G545" i="5"/>
  <c r="F26" i="209" s="1"/>
  <c r="G544" i="5"/>
  <c r="F25" i="209" s="1"/>
  <c r="G543" i="5"/>
  <c r="F24" i="209" s="1"/>
  <c r="G542" i="5"/>
  <c r="F23" i="209" s="1"/>
  <c r="G541" i="5"/>
  <c r="F22" i="209" s="1"/>
  <c r="G540" i="5"/>
  <c r="F21" i="209" s="1"/>
  <c r="G539" i="5"/>
  <c r="F20" i="209" s="1"/>
  <c r="G538" i="5"/>
  <c r="F19" i="209" s="1"/>
  <c r="G537" i="5"/>
  <c r="F18" i="209" s="1"/>
  <c r="G536" i="5"/>
  <c r="F17" i="209" s="1"/>
  <c r="G535" i="5"/>
  <c r="F16" i="209" s="1"/>
  <c r="G534" i="5"/>
  <c r="F15" i="209" s="1"/>
  <c r="G533" i="5"/>
  <c r="F14" i="209" s="1"/>
  <c r="G532" i="5"/>
  <c r="F13" i="209" s="1"/>
  <c r="G531" i="5"/>
  <c r="F12" i="209" s="1"/>
  <c r="G530" i="5"/>
  <c r="F11" i="209" s="1"/>
  <c r="G529" i="5"/>
  <c r="F10" i="209" s="1"/>
  <c r="G528" i="5"/>
  <c r="F9" i="209" s="1"/>
  <c r="G527" i="5"/>
  <c r="F8" i="209" s="1"/>
  <c r="G526" i="5"/>
  <c r="F7" i="209" s="1"/>
  <c r="G525" i="5"/>
  <c r="F6" i="209" s="1"/>
  <c r="G524" i="5"/>
  <c r="F325" i="164" s="1"/>
  <c r="G523" i="5"/>
  <c r="F324" i="164" s="1"/>
  <c r="G522" i="5"/>
  <c r="F323" i="164" s="1"/>
  <c r="G521" i="5"/>
  <c r="F322" i="164" s="1"/>
  <c r="G520" i="5"/>
  <c r="F321" i="164" s="1"/>
  <c r="G519" i="5"/>
  <c r="F320" i="164" s="1"/>
  <c r="G518" i="5"/>
  <c r="F319" i="164" s="1"/>
  <c r="G517" i="5"/>
  <c r="F318" i="164" s="1"/>
  <c r="G516" i="5"/>
  <c r="F317" i="164" s="1"/>
  <c r="G515" i="5"/>
  <c r="F316" i="164" s="1"/>
  <c r="G514" i="5"/>
  <c r="F315" i="164" s="1"/>
  <c r="G513" i="5"/>
  <c r="F314" i="164" s="1"/>
  <c r="G512" i="5"/>
  <c r="F313" i="164" s="1"/>
  <c r="G511" i="5"/>
  <c r="F312" i="164" s="1"/>
  <c r="G510" i="5"/>
  <c r="F311" i="164" s="1"/>
  <c r="G509" i="5"/>
  <c r="F310" i="164" s="1"/>
  <c r="G508" i="5"/>
  <c r="F309" i="164" s="1"/>
  <c r="G507" i="5"/>
  <c r="F308" i="164" s="1"/>
  <c r="G506" i="5"/>
  <c r="F307" i="164" s="1"/>
  <c r="G505" i="5"/>
  <c r="F306" i="164" s="1"/>
  <c r="G504" i="5"/>
  <c r="F305" i="164" s="1"/>
  <c r="G503" i="5"/>
  <c r="F304" i="164" s="1"/>
  <c r="G502" i="5"/>
  <c r="F303" i="164" s="1"/>
  <c r="G501" i="5"/>
  <c r="F302" i="164" s="1"/>
  <c r="G500" i="5"/>
  <c r="F301" i="164" s="1"/>
  <c r="G499" i="5"/>
  <c r="F300" i="164" s="1"/>
  <c r="G498" i="5"/>
  <c r="F299" i="164" s="1"/>
  <c r="G497" i="5"/>
  <c r="F298" i="164" s="1"/>
  <c r="G496" i="5"/>
  <c r="F297" i="164" s="1"/>
  <c r="G495" i="5"/>
  <c r="F296" i="164" s="1"/>
  <c r="G494" i="5"/>
  <c r="F295" i="164" s="1"/>
  <c r="G493" i="5"/>
  <c r="F294" i="164" s="1"/>
  <c r="G492" i="5"/>
  <c r="F293" i="164" s="1"/>
  <c r="G491" i="5"/>
  <c r="F292" i="164" s="1"/>
  <c r="G490" i="5"/>
  <c r="F291" i="164" s="1"/>
  <c r="G489" i="5"/>
  <c r="F290" i="164" s="1"/>
  <c r="G488" i="5"/>
  <c r="F289" i="164" s="1"/>
  <c r="G487" i="5"/>
  <c r="F288" i="164" s="1"/>
  <c r="G486" i="5"/>
  <c r="F287" i="164" s="1"/>
  <c r="G485" i="5"/>
  <c r="F286" i="164" s="1"/>
  <c r="G484" i="5"/>
  <c r="F285" i="164" s="1"/>
  <c r="G483" i="5"/>
  <c r="F284" i="164" s="1"/>
  <c r="G482" i="5"/>
  <c r="F283" i="164" s="1"/>
  <c r="G481" i="5"/>
  <c r="F282" i="164" s="1"/>
  <c r="G480" i="5"/>
  <c r="F281" i="164" s="1"/>
  <c r="G479" i="5"/>
  <c r="F280" i="164" s="1"/>
  <c r="G478" i="5"/>
  <c r="F279" i="164" s="1"/>
  <c r="G477" i="5"/>
  <c r="F278" i="164" s="1"/>
  <c r="G476" i="5"/>
  <c r="F277" i="164" s="1"/>
  <c r="G475" i="5"/>
  <c r="F276" i="164" s="1"/>
  <c r="G474" i="5"/>
  <c r="F275" i="164" s="1"/>
  <c r="G473" i="5"/>
  <c r="F274" i="164" s="1"/>
  <c r="G472" i="5"/>
  <c r="F273" i="164" s="1"/>
  <c r="G471" i="5"/>
  <c r="F272" i="164" s="1"/>
  <c r="G470" i="5"/>
  <c r="F271" i="164" s="1"/>
  <c r="G469" i="5"/>
  <c r="F270" i="164" s="1"/>
  <c r="G468" i="5"/>
  <c r="F269" i="164" s="1"/>
  <c r="G467" i="5"/>
  <c r="F268" i="164" s="1"/>
  <c r="G466" i="5"/>
  <c r="F267" i="164" s="1"/>
  <c r="G465" i="5"/>
  <c r="F266" i="164" s="1"/>
  <c r="G464" i="5"/>
  <c r="F265" i="164" s="1"/>
  <c r="G463" i="5"/>
  <c r="F264" i="164" s="1"/>
  <c r="G462" i="5"/>
  <c r="F263" i="164" s="1"/>
  <c r="G461" i="5"/>
  <c r="F262" i="164" s="1"/>
  <c r="G460" i="5"/>
  <c r="F261" i="164" s="1"/>
  <c r="G459" i="5"/>
  <c r="F260" i="164" s="1"/>
  <c r="G458" i="5"/>
  <c r="F259" i="164" s="1"/>
  <c r="G457" i="5"/>
  <c r="F258" i="164" s="1"/>
  <c r="G456" i="5"/>
  <c r="F257" i="164" s="1"/>
  <c r="G455" i="5"/>
  <c r="F256" i="164" s="1"/>
  <c r="G454" i="5"/>
  <c r="F255" i="164" s="1"/>
  <c r="G453" i="5"/>
  <c r="F254" i="164" s="1"/>
  <c r="G452" i="5"/>
  <c r="F253" i="164" s="1"/>
  <c r="G451" i="5"/>
  <c r="F252" i="164" s="1"/>
  <c r="G450" i="5"/>
  <c r="F251" i="164" s="1"/>
  <c r="G449" i="5"/>
  <c r="F250" i="164" s="1"/>
  <c r="G448" i="5"/>
  <c r="F249" i="164" s="1"/>
  <c r="G447" i="5"/>
  <c r="F248" i="164" s="1"/>
  <c r="G446" i="5"/>
  <c r="F247" i="164" s="1"/>
  <c r="G445" i="5"/>
  <c r="F246" i="164" s="1"/>
  <c r="G444" i="5"/>
  <c r="F245" i="164" s="1"/>
  <c r="G443" i="5"/>
  <c r="F244" i="164" s="1"/>
  <c r="G442" i="5"/>
  <c r="F243" i="164" s="1"/>
  <c r="G441" i="5"/>
  <c r="F242" i="164" s="1"/>
  <c r="G440" i="5"/>
  <c r="F241" i="164" s="1"/>
  <c r="G439" i="5"/>
  <c r="F240" i="164" s="1"/>
  <c r="G438" i="5"/>
  <c r="F239" i="164" s="1"/>
  <c r="G437" i="5"/>
  <c r="F238" i="164" s="1"/>
  <c r="G436" i="5"/>
  <c r="F237" i="164" s="1"/>
  <c r="G435" i="5"/>
  <c r="F236" i="164" s="1"/>
  <c r="G434" i="5"/>
  <c r="F235" i="164" s="1"/>
  <c r="G433" i="5"/>
  <c r="F234" i="164" s="1"/>
  <c r="G432" i="5"/>
  <c r="F233" i="164" s="1"/>
  <c r="G431" i="5"/>
  <c r="F232" i="164" s="1"/>
  <c r="G430" i="5"/>
  <c r="F231" i="164" s="1"/>
  <c r="G429" i="5"/>
  <c r="F230" i="164" s="1"/>
  <c r="G428" i="5"/>
  <c r="F229" i="164" s="1"/>
  <c r="G427" i="5"/>
  <c r="F228" i="164" s="1"/>
  <c r="G426" i="5"/>
  <c r="F227" i="164" s="1"/>
  <c r="G425" i="5"/>
  <c r="F226" i="164" s="1"/>
  <c r="G424" i="5"/>
  <c r="F225" i="164" s="1"/>
  <c r="G423" i="5"/>
  <c r="F224" i="164" s="1"/>
  <c r="G422" i="5"/>
  <c r="F223" i="164" s="1"/>
  <c r="G421" i="5"/>
  <c r="F222" i="164" s="1"/>
  <c r="G420" i="5"/>
  <c r="F221" i="164" s="1"/>
  <c r="G419" i="5"/>
  <c r="F220" i="164" s="1"/>
  <c r="G418" i="5"/>
  <c r="F219" i="164" s="1"/>
  <c r="G417" i="5"/>
  <c r="F218" i="164" s="1"/>
  <c r="G416" i="5"/>
  <c r="F217" i="164" s="1"/>
  <c r="G415" i="5"/>
  <c r="F216" i="164" s="1"/>
  <c r="G414" i="5"/>
  <c r="F215" i="164" s="1"/>
  <c r="G413" i="5"/>
  <c r="F214" i="164" s="1"/>
  <c r="G412" i="5"/>
  <c r="F213" i="164" s="1"/>
  <c r="G411" i="5"/>
  <c r="F212" i="164" s="1"/>
  <c r="G410" i="5"/>
  <c r="F211" i="164" s="1"/>
  <c r="G409" i="5"/>
  <c r="F210" i="164" s="1"/>
  <c r="G408" i="5"/>
  <c r="F209" i="164" s="1"/>
  <c r="G407" i="5"/>
  <c r="F208" i="164" s="1"/>
  <c r="G406" i="5"/>
  <c r="F207" i="164" s="1"/>
  <c r="G405" i="5"/>
  <c r="F206" i="164" s="1"/>
  <c r="G404" i="5"/>
  <c r="F205" i="164" s="1"/>
  <c r="G403" i="5"/>
  <c r="F204" i="164" s="1"/>
  <c r="G402" i="5"/>
  <c r="F203" i="164" s="1"/>
  <c r="G401" i="5"/>
  <c r="F202" i="164" s="1"/>
  <c r="G400" i="5"/>
  <c r="F201" i="164" s="1"/>
  <c r="G399" i="5"/>
  <c r="F200" i="164" s="1"/>
  <c r="G398" i="5"/>
  <c r="F199" i="164" s="1"/>
  <c r="G397" i="5"/>
  <c r="F198" i="164" s="1"/>
  <c r="G396" i="5"/>
  <c r="F197" i="164" s="1"/>
  <c r="G395" i="5"/>
  <c r="F196" i="164" s="1"/>
  <c r="G394" i="5"/>
  <c r="F195" i="164" s="1"/>
  <c r="G393" i="5"/>
  <c r="F194" i="164" s="1"/>
  <c r="G392" i="5"/>
  <c r="F193" i="164" s="1"/>
  <c r="G391" i="5"/>
  <c r="F192" i="164" s="1"/>
  <c r="G390" i="5"/>
  <c r="F191" i="164" s="1"/>
  <c r="G389" i="5"/>
  <c r="F190" i="164" s="1"/>
  <c r="G388" i="5"/>
  <c r="F189" i="164" s="1"/>
  <c r="G387" i="5"/>
  <c r="F188" i="164" s="1"/>
  <c r="G386" i="5"/>
  <c r="F187" i="164" s="1"/>
  <c r="G385" i="5"/>
  <c r="F186" i="164" s="1"/>
  <c r="G384" i="5"/>
  <c r="F185" i="164" s="1"/>
  <c r="G383" i="5"/>
  <c r="F184" i="164" s="1"/>
  <c r="G382" i="5"/>
  <c r="F183" i="164" s="1"/>
  <c r="G381" i="5"/>
  <c r="F182" i="164" s="1"/>
  <c r="G380" i="5"/>
  <c r="F181" i="164" s="1"/>
  <c r="G379" i="5"/>
  <c r="F180" i="164" s="1"/>
  <c r="G378" i="5"/>
  <c r="F179" i="164" s="1"/>
  <c r="G377" i="5"/>
  <c r="F178" i="164" s="1"/>
  <c r="G376" i="5"/>
  <c r="F177" i="164" s="1"/>
  <c r="G375" i="5"/>
  <c r="F176" i="164" s="1"/>
  <c r="G374" i="5"/>
  <c r="F175" i="164" s="1"/>
  <c r="G373" i="5"/>
  <c r="F174" i="164" s="1"/>
  <c r="G372" i="5"/>
  <c r="F173" i="164" s="1"/>
  <c r="G371" i="5"/>
  <c r="F172" i="164" s="1"/>
  <c r="G370" i="5"/>
  <c r="F171" i="164" s="1"/>
  <c r="G369" i="5"/>
  <c r="F170" i="164" s="1"/>
  <c r="G368" i="5"/>
  <c r="F169" i="164" s="1"/>
  <c r="G367" i="5"/>
  <c r="F168" i="164" s="1"/>
  <c r="G366" i="5"/>
  <c r="F167" i="164" s="1"/>
  <c r="G365" i="5"/>
  <c r="F166" i="164" s="1"/>
  <c r="G364" i="5"/>
  <c r="F165" i="164" s="1"/>
  <c r="G363" i="5"/>
  <c r="F164" i="164" s="1"/>
  <c r="G362" i="5"/>
  <c r="F163" i="164" s="1"/>
  <c r="G361" i="5"/>
  <c r="F162" i="164" s="1"/>
  <c r="G360" i="5"/>
  <c r="F161" i="164" s="1"/>
  <c r="G359" i="5"/>
  <c r="F160" i="164" s="1"/>
  <c r="G358" i="5"/>
  <c r="F159" i="164" s="1"/>
  <c r="G357" i="5"/>
  <c r="F158" i="164" s="1"/>
  <c r="G356" i="5"/>
  <c r="F157" i="164" s="1"/>
  <c r="G355" i="5"/>
  <c r="F156" i="164" s="1"/>
  <c r="G354" i="5"/>
  <c r="F155" i="164" s="1"/>
  <c r="G353" i="5"/>
  <c r="F154" i="164" s="1"/>
  <c r="G352" i="5"/>
  <c r="F153" i="164" s="1"/>
  <c r="G351" i="5"/>
  <c r="F152" i="164" s="1"/>
  <c r="G350" i="5"/>
  <c r="F151" i="164" s="1"/>
  <c r="G349" i="5"/>
  <c r="F150" i="164" s="1"/>
  <c r="G348" i="5"/>
  <c r="F149" i="164" s="1"/>
  <c r="G347" i="5"/>
  <c r="F148" i="164" s="1"/>
  <c r="G346" i="5"/>
  <c r="F147" i="164" s="1"/>
  <c r="G345" i="5"/>
  <c r="F146" i="164" s="1"/>
  <c r="G344" i="5"/>
  <c r="F145" i="164" s="1"/>
  <c r="G343" i="5"/>
  <c r="F144" i="164" s="1"/>
  <c r="G342" i="5"/>
  <c r="F143" i="164" s="1"/>
  <c r="G341" i="5"/>
  <c r="F142" i="164" s="1"/>
  <c r="G340" i="5"/>
  <c r="F141" i="164" s="1"/>
  <c r="G339" i="5"/>
  <c r="F140" i="164" s="1"/>
  <c r="G338" i="5"/>
  <c r="F139" i="164" s="1"/>
  <c r="G337" i="5"/>
  <c r="F138" i="164" s="1"/>
  <c r="G336" i="5"/>
  <c r="F137" i="164" s="1"/>
  <c r="G335" i="5"/>
  <c r="F136" i="164" s="1"/>
  <c r="G334" i="5"/>
  <c r="F135" i="164" s="1"/>
  <c r="G333" i="5"/>
  <c r="F134" i="164" s="1"/>
  <c r="G332" i="5"/>
  <c r="F133" i="164" s="1"/>
  <c r="G331" i="5"/>
  <c r="F132" i="164" s="1"/>
  <c r="G330" i="5"/>
  <c r="F131" i="164" s="1"/>
  <c r="G329" i="5"/>
  <c r="F130" i="164" s="1"/>
  <c r="G328" i="5"/>
  <c r="F129" i="164" s="1"/>
  <c r="G327" i="5"/>
  <c r="F128" i="164" s="1"/>
  <c r="G326" i="5"/>
  <c r="F127" i="164" s="1"/>
  <c r="G325" i="5"/>
  <c r="F126" i="164" s="1"/>
  <c r="G324" i="5"/>
  <c r="F125" i="164" s="1"/>
  <c r="G323" i="5"/>
  <c r="F124" i="164" s="1"/>
  <c r="G322" i="5"/>
  <c r="F123" i="164" s="1"/>
  <c r="G321" i="5"/>
  <c r="F122" i="164" s="1"/>
  <c r="G320" i="5"/>
  <c r="F121" i="164" s="1"/>
  <c r="G319" i="5"/>
  <c r="F120" i="164" s="1"/>
  <c r="G318" i="5"/>
  <c r="F119" i="164" s="1"/>
  <c r="G317" i="5"/>
  <c r="F118" i="164" s="1"/>
  <c r="G316" i="5"/>
  <c r="F117" i="164" s="1"/>
  <c r="G315" i="5"/>
  <c r="F116" i="164" s="1"/>
  <c r="G314" i="5"/>
  <c r="F115" i="164" s="1"/>
  <c r="G313" i="5"/>
  <c r="F114" i="164" s="1"/>
  <c r="G312" i="5"/>
  <c r="F113" i="164" s="1"/>
  <c r="G311" i="5"/>
  <c r="F112" i="164" s="1"/>
  <c r="G310" i="5"/>
  <c r="F111" i="164" s="1"/>
  <c r="G309" i="5"/>
  <c r="F110" i="164" s="1"/>
  <c r="G308" i="5"/>
  <c r="F109" i="164" s="1"/>
  <c r="G307" i="5"/>
  <c r="F108" i="164" s="1"/>
  <c r="G306" i="5"/>
  <c r="F107" i="164" s="1"/>
  <c r="G305" i="5"/>
  <c r="F106" i="164" s="1"/>
  <c r="G304" i="5"/>
  <c r="F105" i="164" s="1"/>
  <c r="G303" i="5"/>
  <c r="F104" i="164" s="1"/>
  <c r="G302" i="5"/>
  <c r="F103" i="164" s="1"/>
  <c r="G301" i="5"/>
  <c r="F102" i="164" s="1"/>
  <c r="G300" i="5"/>
  <c r="F101" i="164" s="1"/>
  <c r="G299" i="5"/>
  <c r="F100" i="164" s="1"/>
  <c r="G298" i="5"/>
  <c r="F99" i="164" s="1"/>
  <c r="G297" i="5"/>
  <c r="F98" i="164" s="1"/>
  <c r="G296" i="5"/>
  <c r="F97" i="164" s="1"/>
  <c r="G295" i="5"/>
  <c r="F96" i="164" s="1"/>
  <c r="G294" i="5"/>
  <c r="F95" i="164" s="1"/>
  <c r="G293" i="5"/>
  <c r="F94" i="164" s="1"/>
  <c r="G292" i="5"/>
  <c r="F93" i="164" s="1"/>
  <c r="G291" i="5"/>
  <c r="F92" i="164" s="1"/>
  <c r="G290" i="5"/>
  <c r="F91" i="164" s="1"/>
  <c r="G289" i="5"/>
  <c r="F90" i="164" s="1"/>
  <c r="G288" i="5"/>
  <c r="F89" i="164" s="1"/>
  <c r="G287" i="5"/>
  <c r="F88" i="164" s="1"/>
  <c r="G286" i="5"/>
  <c r="F87" i="164" s="1"/>
  <c r="G285" i="5"/>
  <c r="F86" i="164" s="1"/>
  <c r="G284" i="5"/>
  <c r="F85" i="164" s="1"/>
  <c r="G283" i="5"/>
  <c r="F84" i="164" s="1"/>
  <c r="G282" i="5"/>
  <c r="F83" i="164" s="1"/>
  <c r="G281" i="5"/>
  <c r="F82" i="164" s="1"/>
  <c r="G280" i="5"/>
  <c r="F81" i="164" s="1"/>
  <c r="G279" i="5"/>
  <c r="F80" i="164" s="1"/>
  <c r="G278" i="5"/>
  <c r="F79" i="164" s="1"/>
  <c r="G277" i="5"/>
  <c r="F78" i="164" s="1"/>
  <c r="G276" i="5"/>
  <c r="F77" i="164" s="1"/>
  <c r="G275" i="5"/>
  <c r="F76" i="164" s="1"/>
  <c r="G274" i="5"/>
  <c r="F75" i="164" s="1"/>
  <c r="G273" i="5"/>
  <c r="F74" i="164" s="1"/>
  <c r="G272" i="5"/>
  <c r="F73" i="164" s="1"/>
  <c r="G271" i="5"/>
  <c r="F72" i="164" s="1"/>
  <c r="G270" i="5"/>
  <c r="F71" i="164" s="1"/>
  <c r="G269" i="5"/>
  <c r="F70" i="164" s="1"/>
  <c r="G268" i="5"/>
  <c r="F69" i="164" s="1"/>
  <c r="G267" i="5"/>
  <c r="F68" i="164" s="1"/>
  <c r="G266" i="5"/>
  <c r="F67" i="164" s="1"/>
  <c r="G265" i="5"/>
  <c r="F66" i="164" s="1"/>
  <c r="G264" i="5"/>
  <c r="F65" i="164" s="1"/>
  <c r="G263" i="5"/>
  <c r="F64" i="164" s="1"/>
  <c r="G262" i="5"/>
  <c r="F63" i="164" s="1"/>
  <c r="G261" i="5"/>
  <c r="F62" i="164" s="1"/>
  <c r="G260" i="5"/>
  <c r="F61" i="164" s="1"/>
  <c r="G259" i="5"/>
  <c r="F60" i="164" s="1"/>
  <c r="G258" i="5"/>
  <c r="F59" i="164" s="1"/>
  <c r="G257" i="5"/>
  <c r="F58" i="164" s="1"/>
  <c r="G256" i="5"/>
  <c r="F57" i="164" s="1"/>
  <c r="G255" i="5"/>
  <c r="F56" i="164" s="1"/>
  <c r="G254" i="5"/>
  <c r="F55" i="164" s="1"/>
  <c r="G253" i="5"/>
  <c r="F54" i="164" s="1"/>
  <c r="G252" i="5"/>
  <c r="F53" i="164" s="1"/>
  <c r="G251" i="5"/>
  <c r="F52" i="164" s="1"/>
  <c r="G250" i="5"/>
  <c r="F51" i="164" s="1"/>
  <c r="G249" i="5"/>
  <c r="F50" i="164" s="1"/>
  <c r="G248" i="5"/>
  <c r="F49" i="164" s="1"/>
  <c r="G247" i="5"/>
  <c r="F48" i="164" s="1"/>
  <c r="G246" i="5"/>
  <c r="F47" i="164" s="1"/>
  <c r="G245" i="5"/>
  <c r="F46" i="164" s="1"/>
  <c r="G244" i="5"/>
  <c r="F45" i="164" s="1"/>
  <c r="G243" i="5"/>
  <c r="F44" i="164" s="1"/>
  <c r="G242" i="5"/>
  <c r="F43" i="164" s="1"/>
  <c r="G241" i="5"/>
  <c r="F42" i="164" s="1"/>
  <c r="G240" i="5"/>
  <c r="F41" i="164" s="1"/>
  <c r="G239" i="5"/>
  <c r="F40" i="164" s="1"/>
  <c r="G238" i="5"/>
  <c r="F39" i="164" s="1"/>
  <c r="G237" i="5"/>
  <c r="F38" i="164" s="1"/>
  <c r="G236" i="5"/>
  <c r="F37" i="164" s="1"/>
  <c r="G235" i="5"/>
  <c r="F36" i="164" s="1"/>
  <c r="G234" i="5"/>
  <c r="F35" i="164" s="1"/>
  <c r="G233" i="5"/>
  <c r="F34" i="164" s="1"/>
  <c r="G232" i="5"/>
  <c r="F33" i="164" s="1"/>
  <c r="G231" i="5"/>
  <c r="F32" i="164" s="1"/>
  <c r="G230" i="5"/>
  <c r="F31" i="164" s="1"/>
  <c r="G229" i="5"/>
  <c r="F30" i="164" s="1"/>
  <c r="G228" i="5"/>
  <c r="F29" i="164" s="1"/>
  <c r="G227" i="5"/>
  <c r="F28" i="164" s="1"/>
  <c r="G226" i="5"/>
  <c r="F27" i="164" s="1"/>
  <c r="G225" i="5"/>
  <c r="F26" i="164" s="1"/>
  <c r="G224" i="5"/>
  <c r="F25" i="164" s="1"/>
  <c r="G223" i="5"/>
  <c r="F24" i="164" s="1"/>
  <c r="G222" i="5"/>
  <c r="F23" i="164" s="1"/>
  <c r="G221" i="5"/>
  <c r="F22" i="164" s="1"/>
  <c r="G220" i="5"/>
  <c r="F21" i="164" s="1"/>
  <c r="G219" i="5"/>
  <c r="F20" i="164" s="1"/>
  <c r="G218" i="5"/>
  <c r="F19" i="164" s="1"/>
  <c r="G217" i="5"/>
  <c r="F18" i="164" s="1"/>
  <c r="G216" i="5"/>
  <c r="F17" i="164" s="1"/>
  <c r="G215" i="5"/>
  <c r="F16" i="164" s="1"/>
  <c r="G214" i="5"/>
  <c r="F15" i="164" s="1"/>
  <c r="G213" i="5"/>
  <c r="F14" i="164" s="1"/>
  <c r="G212" i="5"/>
  <c r="F13" i="164" s="1"/>
  <c r="G211" i="5"/>
  <c r="F12" i="164" s="1"/>
  <c r="G210" i="5"/>
  <c r="F11" i="164" s="1"/>
  <c r="G209" i="5"/>
  <c r="F10" i="164" s="1"/>
  <c r="G208" i="5"/>
  <c r="F9" i="164" s="1"/>
  <c r="G207" i="5"/>
  <c r="F8" i="164" s="1"/>
  <c r="G206" i="5"/>
  <c r="F7" i="164" s="1"/>
  <c r="G205" i="5"/>
  <c r="F6" i="164" s="1"/>
  <c r="G204" i="5"/>
  <c r="F15" i="130" s="1"/>
  <c r="G203" i="5"/>
  <c r="F14" i="130" s="1"/>
  <c r="G202" i="5"/>
  <c r="F13" i="130" s="1"/>
  <c r="G201" i="5"/>
  <c r="F12" i="130" s="1"/>
  <c r="G200" i="5"/>
  <c r="F11" i="130" s="1"/>
  <c r="G199" i="5"/>
  <c r="F10" i="130" s="1"/>
  <c r="G198" i="5"/>
  <c r="F9" i="130" s="1"/>
  <c r="G197" i="5"/>
  <c r="F8" i="130" s="1"/>
  <c r="G196" i="5"/>
  <c r="F7" i="130" s="1"/>
  <c r="G195" i="5"/>
  <c r="F6" i="130" s="1"/>
  <c r="G194" i="5"/>
  <c r="F113" i="96" s="1"/>
  <c r="G193" i="5"/>
  <c r="F112" i="96" s="1"/>
  <c r="G192" i="5"/>
  <c r="F111" i="96" s="1"/>
  <c r="G191" i="5"/>
  <c r="F110" i="96" s="1"/>
  <c r="G190" i="5"/>
  <c r="F109" i="96" s="1"/>
  <c r="G189" i="5"/>
  <c r="F108" i="96" s="1"/>
  <c r="G188" i="5"/>
  <c r="F107" i="96" s="1"/>
  <c r="G187" i="5"/>
  <c r="F106" i="96" s="1"/>
  <c r="G186" i="5"/>
  <c r="F105" i="96" s="1"/>
  <c r="G185" i="5"/>
  <c r="F104" i="96" s="1"/>
  <c r="G184" i="5"/>
  <c r="F103" i="96" s="1"/>
  <c r="G183" i="5"/>
  <c r="F102" i="96" s="1"/>
  <c r="G182" i="5"/>
  <c r="F101" i="96" s="1"/>
  <c r="G181" i="5"/>
  <c r="F100" i="96" s="1"/>
  <c r="G180" i="5"/>
  <c r="F99" i="96" s="1"/>
  <c r="G179" i="5"/>
  <c r="F98" i="96" s="1"/>
  <c r="G178" i="5"/>
  <c r="F97" i="96" s="1"/>
  <c r="G177" i="5"/>
  <c r="F96" i="96" s="1"/>
  <c r="G176" i="5"/>
  <c r="F95" i="96" s="1"/>
  <c r="G175" i="5"/>
  <c r="F94" i="96" s="1"/>
  <c r="G174" i="5"/>
  <c r="F93" i="96" s="1"/>
  <c r="G173" i="5"/>
  <c r="F92" i="96" s="1"/>
  <c r="G172" i="5"/>
  <c r="F91" i="96" s="1"/>
  <c r="G171" i="5"/>
  <c r="F90" i="96" s="1"/>
  <c r="G170" i="5"/>
  <c r="F89" i="96" s="1"/>
  <c r="G169" i="5"/>
  <c r="F88" i="96" s="1"/>
  <c r="G168" i="5"/>
  <c r="F87" i="96" s="1"/>
  <c r="G167" i="5"/>
  <c r="F86" i="96" s="1"/>
  <c r="G166" i="5"/>
  <c r="F85" i="96" s="1"/>
  <c r="G165" i="5"/>
  <c r="F84" i="96" s="1"/>
  <c r="G164" i="5"/>
  <c r="F83" i="96" s="1"/>
  <c r="G163" i="5"/>
  <c r="F82" i="96" s="1"/>
  <c r="G162" i="5"/>
  <c r="F81" i="96" s="1"/>
  <c r="G161" i="5"/>
  <c r="F80" i="96" s="1"/>
  <c r="G160" i="5"/>
  <c r="F79" i="96" s="1"/>
  <c r="G159" i="5"/>
  <c r="F78" i="96" s="1"/>
  <c r="G158" i="5"/>
  <c r="F77" i="96" s="1"/>
  <c r="G157" i="5"/>
  <c r="F76" i="96" s="1"/>
  <c r="G156" i="5"/>
  <c r="F75" i="96" s="1"/>
  <c r="G155" i="5"/>
  <c r="F74" i="96" s="1"/>
  <c r="G154" i="5"/>
  <c r="F73" i="96" s="1"/>
  <c r="G153" i="5"/>
  <c r="F72" i="96" s="1"/>
  <c r="G152" i="5"/>
  <c r="F71" i="96" s="1"/>
  <c r="G151" i="5"/>
  <c r="F70" i="96" s="1"/>
  <c r="G150" i="5"/>
  <c r="F69" i="96" s="1"/>
  <c r="G149" i="5"/>
  <c r="F68" i="96" s="1"/>
  <c r="G148" i="5"/>
  <c r="F67" i="96" s="1"/>
  <c r="G147" i="5"/>
  <c r="F66" i="96" s="1"/>
  <c r="G146" i="5"/>
  <c r="F65" i="96" s="1"/>
  <c r="G145" i="5"/>
  <c r="F64" i="96" s="1"/>
  <c r="G144" i="5"/>
  <c r="F63" i="96" s="1"/>
  <c r="G143" i="5"/>
  <c r="F62" i="96" s="1"/>
  <c r="G142" i="5"/>
  <c r="F61" i="96" s="1"/>
  <c r="G141" i="5"/>
  <c r="F60" i="96" s="1"/>
  <c r="G140" i="5"/>
  <c r="F59" i="96" s="1"/>
  <c r="G139" i="5"/>
  <c r="F58" i="96" s="1"/>
  <c r="G138" i="5"/>
  <c r="F57" i="96" s="1"/>
  <c r="G137" i="5"/>
  <c r="F56" i="96" s="1"/>
  <c r="G136" i="5"/>
  <c r="F55" i="96" s="1"/>
  <c r="G135" i="5"/>
  <c r="F54" i="96" s="1"/>
  <c r="G134" i="5"/>
  <c r="F53" i="96" s="1"/>
  <c r="G133" i="5"/>
  <c r="F52" i="96" s="1"/>
  <c r="G132" i="5"/>
  <c r="F51" i="96" s="1"/>
  <c r="G131" i="5"/>
  <c r="F50" i="96" s="1"/>
  <c r="G130" i="5"/>
  <c r="F49" i="96" s="1"/>
  <c r="G129" i="5"/>
  <c r="F48" i="96" s="1"/>
  <c r="G128" i="5"/>
  <c r="F47" i="96" s="1"/>
  <c r="G127" i="5"/>
  <c r="F46" i="96" s="1"/>
  <c r="G126" i="5"/>
  <c r="F45" i="96" s="1"/>
  <c r="G125" i="5"/>
  <c r="F44" i="96" s="1"/>
  <c r="G124" i="5"/>
  <c r="F43" i="96" s="1"/>
  <c r="G123" i="5"/>
  <c r="F42" i="96" s="1"/>
  <c r="F1170" i="5"/>
  <c r="E27" i="243" s="1"/>
  <c r="F1166" i="5"/>
  <c r="E23" i="243" s="1"/>
  <c r="F1162" i="5"/>
  <c r="E19" i="243" s="1"/>
  <c r="F1158" i="5"/>
  <c r="E15" i="243" s="1"/>
  <c r="F1154" i="5"/>
  <c r="E11" i="243" s="1"/>
  <c r="F1150" i="5"/>
  <c r="E7" i="243" s="1"/>
  <c r="F1146" i="5"/>
  <c r="G1143" i="5"/>
  <c r="F1141" i="5"/>
  <c r="F1138" i="5"/>
  <c r="G1135" i="5"/>
  <c r="F1133" i="5"/>
  <c r="F1130" i="5"/>
  <c r="G1127" i="5"/>
  <c r="F1125" i="5"/>
  <c r="F1122" i="5"/>
  <c r="G1119" i="5"/>
  <c r="F1117" i="5"/>
  <c r="F1114" i="5"/>
  <c r="G1111" i="5"/>
  <c r="F1109" i="5"/>
  <c r="F1106" i="5"/>
  <c r="G1103" i="5"/>
  <c r="F1101" i="5"/>
  <c r="F1098" i="5"/>
  <c r="G1095" i="5"/>
  <c r="F1093" i="5"/>
  <c r="F1090" i="5"/>
  <c r="G1087" i="5"/>
  <c r="F1085" i="5"/>
  <c r="F1082" i="5"/>
  <c r="G1079" i="5"/>
  <c r="F1077" i="5"/>
  <c r="F1074" i="5"/>
  <c r="G1071" i="5"/>
  <c r="F1069" i="5"/>
  <c r="F1066" i="5"/>
  <c r="G1063" i="5"/>
  <c r="F1061" i="5"/>
  <c r="F1058" i="5"/>
  <c r="G1055" i="5"/>
  <c r="F1053" i="5"/>
  <c r="F1050" i="5"/>
  <c r="G1047" i="5"/>
  <c r="F1045" i="5"/>
  <c r="F1042" i="5"/>
  <c r="G1039" i="5"/>
  <c r="F1037" i="5"/>
  <c r="F1034" i="5"/>
  <c r="G1031" i="5"/>
  <c r="F1029" i="5"/>
  <c r="F1026" i="5"/>
  <c r="G1023" i="5"/>
  <c r="F1021" i="5"/>
  <c r="F1018" i="5"/>
  <c r="G1015" i="5"/>
  <c r="F1013" i="5"/>
  <c r="F1010" i="5"/>
  <c r="G1007" i="5"/>
  <c r="F1005" i="5"/>
  <c r="F1002" i="5"/>
  <c r="G999" i="5"/>
  <c r="F997" i="5"/>
  <c r="F994" i="5"/>
  <c r="E475" i="209" s="1"/>
  <c r="F990" i="5"/>
  <c r="E471" i="209" s="1"/>
  <c r="F986" i="5"/>
  <c r="E467" i="209" s="1"/>
  <c r="F982" i="5"/>
  <c r="E463" i="209" s="1"/>
  <c r="F978" i="5"/>
  <c r="E459" i="209" s="1"/>
  <c r="F974" i="5"/>
  <c r="E455" i="209" s="1"/>
  <c r="F970" i="5"/>
  <c r="E451" i="209" s="1"/>
  <c r="F966" i="5"/>
  <c r="E447" i="209" s="1"/>
  <c r="F962" i="5"/>
  <c r="E443" i="209" s="1"/>
  <c r="F958" i="5"/>
  <c r="E439" i="209" s="1"/>
  <c r="F954" i="5"/>
  <c r="E435" i="209" s="1"/>
  <c r="F950" i="5"/>
  <c r="E431" i="209" s="1"/>
  <c r="F946" i="5"/>
  <c r="E427" i="209" s="1"/>
  <c r="F942" i="5"/>
  <c r="E423" i="209" s="1"/>
  <c r="F938" i="5"/>
  <c r="E419" i="209" s="1"/>
  <c r="F934" i="5"/>
  <c r="E415" i="209" s="1"/>
  <c r="F930" i="5"/>
  <c r="E411" i="209" s="1"/>
  <c r="F926" i="5"/>
  <c r="E407" i="209" s="1"/>
  <c r="F922" i="5"/>
  <c r="E403" i="209" s="1"/>
  <c r="F918" i="5"/>
  <c r="E399" i="209" s="1"/>
  <c r="F914" i="5"/>
  <c r="E395" i="209" s="1"/>
  <c r="F910" i="5"/>
  <c r="E391" i="209" s="1"/>
  <c r="F906" i="5"/>
  <c r="E387" i="209" s="1"/>
  <c r="F902" i="5"/>
  <c r="E383" i="209" s="1"/>
  <c r="F898" i="5"/>
  <c r="E379" i="209" s="1"/>
  <c r="F894" i="5"/>
  <c r="E375" i="209" s="1"/>
  <c r="F890" i="5"/>
  <c r="E371" i="209" s="1"/>
  <c r="F886" i="5"/>
  <c r="E367" i="209" s="1"/>
  <c r="F882" i="5"/>
  <c r="E363" i="209" s="1"/>
  <c r="F878" i="5"/>
  <c r="E359" i="209" s="1"/>
  <c r="F874" i="5"/>
  <c r="E355" i="209" s="1"/>
  <c r="F870" i="5"/>
  <c r="E351" i="209" s="1"/>
  <c r="F866" i="5"/>
  <c r="E347" i="209" s="1"/>
  <c r="F862" i="5"/>
  <c r="E343" i="209" s="1"/>
  <c r="F858" i="5"/>
  <c r="E339" i="209" s="1"/>
  <c r="F854" i="5"/>
  <c r="E335" i="209" s="1"/>
  <c r="F850" i="5"/>
  <c r="E331" i="209" s="1"/>
  <c r="F846" i="5"/>
  <c r="E327" i="209" s="1"/>
  <c r="F842" i="5"/>
  <c r="E323" i="209" s="1"/>
  <c r="F838" i="5"/>
  <c r="E319" i="209" s="1"/>
  <c r="F834" i="5"/>
  <c r="E315" i="209" s="1"/>
  <c r="F830" i="5"/>
  <c r="E311" i="209" s="1"/>
  <c r="F826" i="5"/>
  <c r="E307" i="209" s="1"/>
  <c r="F822" i="5"/>
  <c r="E303" i="209" s="1"/>
  <c r="F818" i="5"/>
  <c r="E299" i="209" s="1"/>
  <c r="F814" i="5"/>
  <c r="E295" i="209" s="1"/>
  <c r="F810" i="5"/>
  <c r="E291" i="209" s="1"/>
  <c r="F806" i="5"/>
  <c r="E287" i="209" s="1"/>
  <c r="F802" i="5"/>
  <c r="E283" i="209" s="1"/>
  <c r="F798" i="5"/>
  <c r="E279" i="209" s="1"/>
  <c r="F794" i="5"/>
  <c r="E275" i="209" s="1"/>
  <c r="F790" i="5"/>
  <c r="E271" i="209" s="1"/>
  <c r="F786" i="5"/>
  <c r="E267" i="209" s="1"/>
  <c r="F782" i="5"/>
  <c r="E263" i="209" s="1"/>
  <c r="F778" i="5"/>
  <c r="E259" i="209" s="1"/>
  <c r="F774" i="5"/>
  <c r="E255" i="209" s="1"/>
  <c r="F770" i="5"/>
  <c r="E251" i="209" s="1"/>
  <c r="F766" i="5"/>
  <c r="E247" i="209" s="1"/>
  <c r="F762" i="5"/>
  <c r="E243" i="209" s="1"/>
  <c r="F758" i="5"/>
  <c r="E239" i="209" s="1"/>
  <c r="F754" i="5"/>
  <c r="E235" i="209" s="1"/>
  <c r="F750" i="5"/>
  <c r="E231" i="209" s="1"/>
  <c r="F746" i="5"/>
  <c r="E227" i="209" s="1"/>
  <c r="F742" i="5"/>
  <c r="E223" i="209" s="1"/>
  <c r="F738" i="5"/>
  <c r="E219" i="209" s="1"/>
  <c r="F734" i="5"/>
  <c r="E215" i="209" s="1"/>
  <c r="F730" i="5"/>
  <c r="E211" i="209" s="1"/>
  <c r="F726" i="5"/>
  <c r="E207" i="209" s="1"/>
  <c r="F722" i="5"/>
  <c r="E203" i="209" s="1"/>
  <c r="F718" i="5"/>
  <c r="E199" i="209" s="1"/>
  <c r="F714" i="5"/>
  <c r="E195" i="209" s="1"/>
  <c r="F710" i="5"/>
  <c r="E191" i="209" s="1"/>
  <c r="F706" i="5"/>
  <c r="E187" i="209" s="1"/>
  <c r="F702" i="5"/>
  <c r="E183" i="209" s="1"/>
  <c r="F698" i="5"/>
  <c r="E179" i="209" s="1"/>
  <c r="F694" i="5"/>
  <c r="E175" i="209" s="1"/>
  <c r="F690" i="5"/>
  <c r="E171" i="209" s="1"/>
  <c r="F686" i="5"/>
  <c r="E167" i="209" s="1"/>
  <c r="F682" i="5"/>
  <c r="E163" i="209" s="1"/>
  <c r="F678" i="5"/>
  <c r="E159" i="209" s="1"/>
  <c r="F674" i="5"/>
  <c r="E155" i="209" s="1"/>
  <c r="F670" i="5"/>
  <c r="E151" i="209" s="1"/>
  <c r="C2" i="96"/>
  <c r="C2" i="130" s="1"/>
  <c r="F1167" i="5"/>
  <c r="E24" i="243" s="1"/>
  <c r="F1163" i="5"/>
  <c r="E20" i="243" s="1"/>
  <c r="F1159" i="5"/>
  <c r="E16" i="243" s="1"/>
  <c r="F1155" i="5"/>
  <c r="E12" i="243" s="1"/>
  <c r="F1151" i="5"/>
  <c r="E8" i="243" s="1"/>
  <c r="F1148" i="5"/>
  <c r="G1145" i="5"/>
  <c r="F1143" i="5"/>
  <c r="F1140" i="5"/>
  <c r="G1137" i="5"/>
  <c r="F1135" i="5"/>
  <c r="F1132" i="5"/>
  <c r="G1129" i="5"/>
  <c r="F1127" i="5"/>
  <c r="F1124" i="5"/>
  <c r="G1121" i="5"/>
  <c r="F1119" i="5"/>
  <c r="F1116" i="5"/>
  <c r="G1113" i="5"/>
  <c r="F1111" i="5"/>
  <c r="F1108" i="5"/>
  <c r="G1105" i="5"/>
  <c r="F1103" i="5"/>
  <c r="F1100" i="5"/>
  <c r="G1097" i="5"/>
  <c r="F1095" i="5"/>
  <c r="F1092" i="5"/>
  <c r="G1089" i="5"/>
  <c r="F1087" i="5"/>
  <c r="F1084" i="5"/>
  <c r="G1081" i="5"/>
  <c r="F1079" i="5"/>
  <c r="F1076" i="5"/>
  <c r="G1073" i="5"/>
  <c r="F1071" i="5"/>
  <c r="F1068" i="5"/>
  <c r="G1065" i="5"/>
  <c r="F1063" i="5"/>
  <c r="F1060" i="5"/>
  <c r="G1057" i="5"/>
  <c r="F1055" i="5"/>
  <c r="F1052" i="5"/>
  <c r="G1049" i="5"/>
  <c r="F1047" i="5"/>
  <c r="F1044" i="5"/>
  <c r="G1041" i="5"/>
  <c r="F1039" i="5"/>
  <c r="F1036" i="5"/>
  <c r="G1033" i="5"/>
  <c r="F1031" i="5"/>
  <c r="F1028" i="5"/>
  <c r="G1025" i="5"/>
  <c r="F1023" i="5"/>
  <c r="F1020" i="5"/>
  <c r="G1017" i="5"/>
  <c r="F1015" i="5"/>
  <c r="F1012" i="5"/>
  <c r="G1009" i="5"/>
  <c r="F1007" i="5"/>
  <c r="F1004" i="5"/>
  <c r="G1001" i="5"/>
  <c r="F999" i="5"/>
  <c r="F995" i="5"/>
  <c r="E476" i="209" s="1"/>
  <c r="F991" i="5"/>
  <c r="E472" i="209" s="1"/>
  <c r="F987" i="5"/>
  <c r="E468" i="209" s="1"/>
  <c r="F983" i="5"/>
  <c r="E464" i="209" s="1"/>
  <c r="F979" i="5"/>
  <c r="E460" i="209" s="1"/>
  <c r="F975" i="5"/>
  <c r="E456" i="209" s="1"/>
  <c r="F971" i="5"/>
  <c r="E452" i="209" s="1"/>
  <c r="F967" i="5"/>
  <c r="E448" i="209" s="1"/>
  <c r="F963" i="5"/>
  <c r="E444" i="209" s="1"/>
  <c r="F959" i="5"/>
  <c r="E440" i="209" s="1"/>
  <c r="F955" i="5"/>
  <c r="E436" i="209" s="1"/>
  <c r="F951" i="5"/>
  <c r="E432" i="209" s="1"/>
  <c r="F947" i="5"/>
  <c r="E428" i="209" s="1"/>
  <c r="F943" i="5"/>
  <c r="E424" i="209" s="1"/>
  <c r="F939" i="5"/>
  <c r="E420" i="209" s="1"/>
  <c r="F935" i="5"/>
  <c r="E416" i="209" s="1"/>
  <c r="F931" i="5"/>
  <c r="E412" i="209" s="1"/>
  <c r="F927" i="5"/>
  <c r="E408" i="209" s="1"/>
  <c r="F923" i="5"/>
  <c r="E404" i="209" s="1"/>
  <c r="F919" i="5"/>
  <c r="E400" i="209" s="1"/>
  <c r="F915" i="5"/>
  <c r="E396" i="209" s="1"/>
  <c r="F911" i="5"/>
  <c r="E392" i="209" s="1"/>
  <c r="F907" i="5"/>
  <c r="E388" i="209" s="1"/>
  <c r="F903" i="5"/>
  <c r="E384" i="209" s="1"/>
  <c r="F899" i="5"/>
  <c r="E380" i="209" s="1"/>
  <c r="F895" i="5"/>
  <c r="E376" i="209" s="1"/>
  <c r="F891" i="5"/>
  <c r="E372" i="209" s="1"/>
  <c r="F887" i="5"/>
  <c r="E368" i="209" s="1"/>
  <c r="F883" i="5"/>
  <c r="E364" i="209" s="1"/>
  <c r="F879" i="5"/>
  <c r="E360" i="209" s="1"/>
  <c r="F875" i="5"/>
  <c r="E356" i="209" s="1"/>
  <c r="F871" i="5"/>
  <c r="E352" i="209" s="1"/>
  <c r="F867" i="5"/>
  <c r="E348" i="209" s="1"/>
  <c r="F863" i="5"/>
  <c r="E344" i="209" s="1"/>
  <c r="F859" i="5"/>
  <c r="E340" i="209" s="1"/>
  <c r="F855" i="5"/>
  <c r="E336" i="209" s="1"/>
  <c r="F851" i="5"/>
  <c r="E332" i="209" s="1"/>
  <c r="F847" i="5"/>
  <c r="E328" i="209" s="1"/>
  <c r="F843" i="5"/>
  <c r="E324" i="209" s="1"/>
  <c r="F839" i="5"/>
  <c r="E320" i="209" s="1"/>
  <c r="F835" i="5"/>
  <c r="E316" i="209" s="1"/>
  <c r="F831" i="5"/>
  <c r="E312" i="209" s="1"/>
  <c r="F827" i="5"/>
  <c r="E308" i="209" s="1"/>
  <c r="F823" i="5"/>
  <c r="E304" i="209" s="1"/>
  <c r="F819" i="5"/>
  <c r="E300" i="209" s="1"/>
  <c r="F815" i="5"/>
  <c r="E296" i="209" s="1"/>
  <c r="F811" i="5"/>
  <c r="E292" i="209" s="1"/>
  <c r="F807" i="5"/>
  <c r="E288" i="209" s="1"/>
  <c r="F803" i="5"/>
  <c r="E284" i="209" s="1"/>
  <c r="F799" i="5"/>
  <c r="E280" i="209" s="1"/>
  <c r="F795" i="5"/>
  <c r="E276" i="209" s="1"/>
  <c r="F791" i="5"/>
  <c r="E272" i="209" s="1"/>
  <c r="F787" i="5"/>
  <c r="E268" i="209" s="1"/>
  <c r="F783" i="5"/>
  <c r="E264" i="209" s="1"/>
  <c r="F779" i="5"/>
  <c r="E260" i="209" s="1"/>
  <c r="F775" i="5"/>
  <c r="E256" i="209" s="1"/>
  <c r="F771" i="5"/>
  <c r="E252" i="209" s="1"/>
  <c r="F767" i="5"/>
  <c r="E248" i="209" s="1"/>
  <c r="F763" i="5"/>
  <c r="E244" i="209" s="1"/>
  <c r="F759" i="5"/>
  <c r="E240" i="209" s="1"/>
  <c r="F755" i="5"/>
  <c r="E236" i="209" s="1"/>
  <c r="F751" i="5"/>
  <c r="E232" i="209" s="1"/>
  <c r="F747" i="5"/>
  <c r="E228" i="209" s="1"/>
  <c r="F743" i="5"/>
  <c r="E224" i="209" s="1"/>
  <c r="F739" i="5"/>
  <c r="E220" i="209" s="1"/>
  <c r="F735" i="5"/>
  <c r="E216" i="209" s="1"/>
  <c r="F731" i="5"/>
  <c r="E212" i="209" s="1"/>
  <c r="F727" i="5"/>
  <c r="E208" i="209" s="1"/>
  <c r="F723" i="5"/>
  <c r="E204" i="209" s="1"/>
  <c r="F719" i="5"/>
  <c r="E200" i="209" s="1"/>
  <c r="F715" i="5"/>
  <c r="E196" i="209" s="1"/>
  <c r="F711" i="5"/>
  <c r="E192" i="209" s="1"/>
  <c r="F707" i="5"/>
  <c r="E188" i="209" s="1"/>
  <c r="F703" i="5"/>
  <c r="E184" i="209" s="1"/>
  <c r="F699" i="5"/>
  <c r="E180" i="209" s="1"/>
  <c r="F695" i="5"/>
  <c r="E176" i="209" s="1"/>
  <c r="F691" i="5"/>
  <c r="E172" i="209" s="1"/>
  <c r="F687" i="5"/>
  <c r="E168" i="209" s="1"/>
  <c r="F683" i="5"/>
  <c r="E164" i="209" s="1"/>
  <c r="F679" i="5"/>
  <c r="E160" i="209" s="1"/>
  <c r="F675" i="5"/>
  <c r="E156" i="209" s="1"/>
  <c r="F671" i="5"/>
  <c r="E152" i="209" s="1"/>
  <c r="F1169" i="5"/>
  <c r="E26" i="243" s="1"/>
  <c r="F1161" i="5"/>
  <c r="E18" i="243" s="1"/>
  <c r="F1153" i="5"/>
  <c r="E10" i="243" s="1"/>
  <c r="F1147" i="5"/>
  <c r="G1141" i="5"/>
  <c r="F1136" i="5"/>
  <c r="F1131" i="5"/>
  <c r="G1125" i="5"/>
  <c r="F1120" i="5"/>
  <c r="F1115" i="5"/>
  <c r="G1109" i="5"/>
  <c r="F1104" i="5"/>
  <c r="F1099" i="5"/>
  <c r="G1093" i="5"/>
  <c r="F1088" i="5"/>
  <c r="F1083" i="5"/>
  <c r="G1077" i="5"/>
  <c r="F1072" i="5"/>
  <c r="F1067" i="5"/>
  <c r="G1061" i="5"/>
  <c r="F1056" i="5"/>
  <c r="F1051" i="5"/>
  <c r="G1045" i="5"/>
  <c r="F1040" i="5"/>
  <c r="F1035" i="5"/>
  <c r="G1029" i="5"/>
  <c r="F1024" i="5"/>
  <c r="F1019" i="5"/>
  <c r="G1013" i="5"/>
  <c r="F1008" i="5"/>
  <c r="F1003" i="5"/>
  <c r="G997" i="5"/>
  <c r="F989" i="5"/>
  <c r="E470" i="209" s="1"/>
  <c r="F981" i="5"/>
  <c r="E462" i="209" s="1"/>
  <c r="F973" i="5"/>
  <c r="E454" i="209" s="1"/>
  <c r="F965" i="5"/>
  <c r="E446" i="209" s="1"/>
  <c r="F957" i="5"/>
  <c r="E438" i="209" s="1"/>
  <c r="F949" i="5"/>
  <c r="E430" i="209" s="1"/>
  <c r="F941" i="5"/>
  <c r="E422" i="209" s="1"/>
  <c r="F933" i="5"/>
  <c r="E414" i="209" s="1"/>
  <c r="F925" i="5"/>
  <c r="E406" i="209" s="1"/>
  <c r="F917" i="5"/>
  <c r="E398" i="209" s="1"/>
  <c r="F909" i="5"/>
  <c r="E390" i="209" s="1"/>
  <c r="F901" i="5"/>
  <c r="E382" i="209" s="1"/>
  <c r="F893" i="5"/>
  <c r="E374" i="209" s="1"/>
  <c r="F885" i="5"/>
  <c r="E366" i="209" s="1"/>
  <c r="F877" i="5"/>
  <c r="E358" i="209" s="1"/>
  <c r="F869" i="5"/>
  <c r="E350" i="209" s="1"/>
  <c r="F861" i="5"/>
  <c r="E342" i="209" s="1"/>
  <c r="F853" i="5"/>
  <c r="E334" i="209" s="1"/>
  <c r="F845" i="5"/>
  <c r="E326" i="209" s="1"/>
  <c r="F837" i="5"/>
  <c r="E318" i="209" s="1"/>
  <c r="F829" i="5"/>
  <c r="E310" i="209" s="1"/>
  <c r="F821" i="5"/>
  <c r="E302" i="209" s="1"/>
  <c r="F813" i="5"/>
  <c r="E294" i="209" s="1"/>
  <c r="F805" i="5"/>
  <c r="E286" i="209" s="1"/>
  <c r="F797" i="5"/>
  <c r="E278" i="209" s="1"/>
  <c r="F789" i="5"/>
  <c r="E270" i="209" s="1"/>
  <c r="F781" i="5"/>
  <c r="E262" i="209" s="1"/>
  <c r="F773" i="5"/>
  <c r="E254" i="209" s="1"/>
  <c r="F765" i="5"/>
  <c r="E246" i="209" s="1"/>
  <c r="F757" i="5"/>
  <c r="E238" i="209" s="1"/>
  <c r="F749" i="5"/>
  <c r="E230" i="209" s="1"/>
  <c r="F741" i="5"/>
  <c r="E222" i="209" s="1"/>
  <c r="F733" i="5"/>
  <c r="E214" i="209" s="1"/>
  <c r="F725" i="5"/>
  <c r="E206" i="209" s="1"/>
  <c r="F717" i="5"/>
  <c r="E198" i="209" s="1"/>
  <c r="F709" i="5"/>
  <c r="E190" i="209" s="1"/>
  <c r="F701" i="5"/>
  <c r="E182" i="209" s="1"/>
  <c r="F693" i="5"/>
  <c r="E174" i="209" s="1"/>
  <c r="F685" i="5"/>
  <c r="E166" i="209" s="1"/>
  <c r="F677" i="5"/>
  <c r="E158" i="209" s="1"/>
  <c r="F669" i="5"/>
  <c r="E150" i="209" s="1"/>
  <c r="F666" i="5"/>
  <c r="E147" i="209" s="1"/>
  <c r="F662" i="5"/>
  <c r="E143" i="209" s="1"/>
  <c r="F658" i="5"/>
  <c r="E139" i="209" s="1"/>
  <c r="F654" i="5"/>
  <c r="E135" i="209" s="1"/>
  <c r="F650" i="5"/>
  <c r="E131" i="209" s="1"/>
  <c r="F646" i="5"/>
  <c r="E127" i="209" s="1"/>
  <c r="F642" i="5"/>
  <c r="E123" i="209" s="1"/>
  <c r="F638" i="5"/>
  <c r="E119" i="209" s="1"/>
  <c r="F634" i="5"/>
  <c r="E115" i="209" s="1"/>
  <c r="F630" i="5"/>
  <c r="E111" i="209" s="1"/>
  <c r="F626" i="5"/>
  <c r="E107" i="209" s="1"/>
  <c r="F622" i="5"/>
  <c r="E103" i="209" s="1"/>
  <c r="F618" i="5"/>
  <c r="E99" i="209" s="1"/>
  <c r="F614" i="5"/>
  <c r="E95" i="209" s="1"/>
  <c r="F610" i="5"/>
  <c r="E91" i="209" s="1"/>
  <c r="F606" i="5"/>
  <c r="E87" i="209" s="1"/>
  <c r="F602" i="5"/>
  <c r="E83" i="209" s="1"/>
  <c r="F598" i="5"/>
  <c r="E79" i="209" s="1"/>
  <c r="F594" i="5"/>
  <c r="E75" i="209" s="1"/>
  <c r="F590" i="5"/>
  <c r="E71" i="209" s="1"/>
  <c r="F586" i="5"/>
  <c r="E67" i="209" s="1"/>
  <c r="F582" i="5"/>
  <c r="E63" i="209" s="1"/>
  <c r="F578" i="5"/>
  <c r="E59" i="209" s="1"/>
  <c r="F574" i="5"/>
  <c r="E55" i="209" s="1"/>
  <c r="F570" i="5"/>
  <c r="E51" i="209" s="1"/>
  <c r="F566" i="5"/>
  <c r="E47" i="209" s="1"/>
  <c r="F562" i="5"/>
  <c r="E43" i="209" s="1"/>
  <c r="F558" i="5"/>
  <c r="E39" i="209" s="1"/>
  <c r="F554" i="5"/>
  <c r="E35" i="209" s="1"/>
  <c r="F550" i="5"/>
  <c r="E31" i="209" s="1"/>
  <c r="F546" i="5"/>
  <c r="E27" i="209" s="1"/>
  <c r="F542" i="5"/>
  <c r="E23" i="209" s="1"/>
  <c r="F538" i="5"/>
  <c r="E19" i="209" s="1"/>
  <c r="F534" i="5"/>
  <c r="E15" i="209" s="1"/>
  <c r="F530" i="5"/>
  <c r="E11" i="209" s="1"/>
  <c r="F526" i="5"/>
  <c r="E7" i="209" s="1"/>
  <c r="F522" i="5"/>
  <c r="E323" i="164" s="1"/>
  <c r="F518" i="5"/>
  <c r="E319" i="164" s="1"/>
  <c r="F514" i="5"/>
  <c r="E315" i="164" s="1"/>
  <c r="F510" i="5"/>
  <c r="E311" i="164" s="1"/>
  <c r="F506" i="5"/>
  <c r="E307" i="164" s="1"/>
  <c r="F502" i="5"/>
  <c r="E303" i="164" s="1"/>
  <c r="F498" i="5"/>
  <c r="E299" i="164" s="1"/>
  <c r="F494" i="5"/>
  <c r="E295" i="164" s="1"/>
  <c r="F490" i="5"/>
  <c r="E291" i="164" s="1"/>
  <c r="F486" i="5"/>
  <c r="E287" i="164" s="1"/>
  <c r="F482" i="5"/>
  <c r="E283" i="164" s="1"/>
  <c r="F478" i="5"/>
  <c r="E279" i="164" s="1"/>
  <c r="F474" i="5"/>
  <c r="E275" i="164" s="1"/>
  <c r="F470" i="5"/>
  <c r="E271" i="164" s="1"/>
  <c r="F466" i="5"/>
  <c r="E267" i="164" s="1"/>
  <c r="F462" i="5"/>
  <c r="E263" i="164" s="1"/>
  <c r="F458" i="5"/>
  <c r="E259" i="164" s="1"/>
  <c r="F454" i="5"/>
  <c r="E255" i="164" s="1"/>
  <c r="F450" i="5"/>
  <c r="E251" i="164" s="1"/>
  <c r="F446" i="5"/>
  <c r="E247" i="164" s="1"/>
  <c r="F442" i="5"/>
  <c r="E243" i="164" s="1"/>
  <c r="F438" i="5"/>
  <c r="E239" i="164" s="1"/>
  <c r="F1168" i="5"/>
  <c r="E25" i="243" s="1"/>
  <c r="F1160" i="5"/>
  <c r="E17" i="243" s="1"/>
  <c r="F1152" i="5"/>
  <c r="E9" i="243" s="1"/>
  <c r="F1145" i="5"/>
  <c r="G1139" i="5"/>
  <c r="F1134" i="5"/>
  <c r="F1129" i="5"/>
  <c r="G1123" i="5"/>
  <c r="F1118" i="5"/>
  <c r="F1113" i="5"/>
  <c r="G1107" i="5"/>
  <c r="F1102" i="5"/>
  <c r="F1097" i="5"/>
  <c r="G1091" i="5"/>
  <c r="F1086" i="5"/>
  <c r="F1081" i="5"/>
  <c r="G1075" i="5"/>
  <c r="F1070" i="5"/>
  <c r="F1065" i="5"/>
  <c r="G1059" i="5"/>
  <c r="F1054" i="5"/>
  <c r="F1049" i="5"/>
  <c r="G1043" i="5"/>
  <c r="F1038" i="5"/>
  <c r="F1033" i="5"/>
  <c r="G1027" i="5"/>
  <c r="F1022" i="5"/>
  <c r="F1017" i="5"/>
  <c r="G1011" i="5"/>
  <c r="F1006" i="5"/>
  <c r="F1001" i="5"/>
  <c r="F996" i="5"/>
  <c r="E477" i="209" s="1"/>
  <c r="F988" i="5"/>
  <c r="E469" i="209" s="1"/>
  <c r="F980" i="5"/>
  <c r="E461" i="209" s="1"/>
  <c r="F972" i="5"/>
  <c r="E453" i="209" s="1"/>
  <c r="F964" i="5"/>
  <c r="E445" i="209" s="1"/>
  <c r="F956" i="5"/>
  <c r="E437" i="209" s="1"/>
  <c r="F948" i="5"/>
  <c r="E429" i="209" s="1"/>
  <c r="F940" i="5"/>
  <c r="E421" i="209" s="1"/>
  <c r="F932" i="5"/>
  <c r="E413" i="209" s="1"/>
  <c r="F924" i="5"/>
  <c r="E405" i="209" s="1"/>
  <c r="F916" i="5"/>
  <c r="E397" i="209" s="1"/>
  <c r="F908" i="5"/>
  <c r="E389" i="209" s="1"/>
  <c r="F900" i="5"/>
  <c r="E381" i="209" s="1"/>
  <c r="F892" i="5"/>
  <c r="E373" i="209" s="1"/>
  <c r="F884" i="5"/>
  <c r="E365" i="209" s="1"/>
  <c r="F876" i="5"/>
  <c r="E357" i="209" s="1"/>
  <c r="F868" i="5"/>
  <c r="E349" i="209" s="1"/>
  <c r="F860" i="5"/>
  <c r="E341" i="209" s="1"/>
  <c r="F852" i="5"/>
  <c r="E333" i="209" s="1"/>
  <c r="F844" i="5"/>
  <c r="E325" i="209" s="1"/>
  <c r="F836" i="5"/>
  <c r="E317" i="209" s="1"/>
  <c r="F828" i="5"/>
  <c r="E309" i="209" s="1"/>
  <c r="F820" i="5"/>
  <c r="E301" i="209" s="1"/>
  <c r="F812" i="5"/>
  <c r="E293" i="209" s="1"/>
  <c r="F804" i="5"/>
  <c r="E285" i="209" s="1"/>
  <c r="F796" i="5"/>
  <c r="E277" i="209" s="1"/>
  <c r="F788" i="5"/>
  <c r="E269" i="209" s="1"/>
  <c r="F780" i="5"/>
  <c r="E261" i="209" s="1"/>
  <c r="F772" i="5"/>
  <c r="E253" i="209" s="1"/>
  <c r="F764" i="5"/>
  <c r="E245" i="209" s="1"/>
  <c r="F756" i="5"/>
  <c r="E237" i="209" s="1"/>
  <c r="F748" i="5"/>
  <c r="E229" i="209" s="1"/>
  <c r="F740" i="5"/>
  <c r="E221" i="209" s="1"/>
  <c r="F732" i="5"/>
  <c r="E213" i="209" s="1"/>
  <c r="F724" i="5"/>
  <c r="E205" i="209" s="1"/>
  <c r="F716" i="5"/>
  <c r="E197" i="209" s="1"/>
  <c r="F708" i="5"/>
  <c r="E189" i="209" s="1"/>
  <c r="F700" i="5"/>
  <c r="E181" i="209" s="1"/>
  <c r="F692" i="5"/>
  <c r="E173" i="209" s="1"/>
  <c r="F684" i="5"/>
  <c r="E165" i="209" s="1"/>
  <c r="F676" i="5"/>
  <c r="E157" i="209" s="1"/>
  <c r="F667" i="5"/>
  <c r="E148" i="209" s="1"/>
  <c r="F663" i="5"/>
  <c r="E144" i="209" s="1"/>
  <c r="F659" i="5"/>
  <c r="E140" i="209" s="1"/>
  <c r="F655" i="5"/>
  <c r="E136" i="209" s="1"/>
  <c r="F651" i="5"/>
  <c r="E132" i="209" s="1"/>
  <c r="F647" i="5"/>
  <c r="E128" i="209" s="1"/>
  <c r="F643" i="5"/>
  <c r="E124" i="209" s="1"/>
  <c r="F639" i="5"/>
  <c r="E120" i="209" s="1"/>
  <c r="F635" i="5"/>
  <c r="E116" i="209" s="1"/>
  <c r="F631" i="5"/>
  <c r="E112" i="209" s="1"/>
  <c r="F627" i="5"/>
  <c r="E108" i="209" s="1"/>
  <c r="F623" i="5"/>
  <c r="E104" i="209" s="1"/>
  <c r="F619" i="5"/>
  <c r="E100" i="209" s="1"/>
  <c r="F615" i="5"/>
  <c r="E96" i="209" s="1"/>
  <c r="F611" i="5"/>
  <c r="E92" i="209" s="1"/>
  <c r="F607" i="5"/>
  <c r="E88" i="209" s="1"/>
  <c r="F603" i="5"/>
  <c r="E84" i="209" s="1"/>
  <c r="F599" i="5"/>
  <c r="E80" i="209" s="1"/>
  <c r="F595" i="5"/>
  <c r="E76" i="209" s="1"/>
  <c r="F591" i="5"/>
  <c r="E72" i="209" s="1"/>
  <c r="F587" i="5"/>
  <c r="E68" i="209" s="1"/>
  <c r="F583" i="5"/>
  <c r="E64" i="209" s="1"/>
  <c r="F579" i="5"/>
  <c r="E60" i="209" s="1"/>
  <c r="F575" i="5"/>
  <c r="E56" i="209" s="1"/>
  <c r="F571" i="5"/>
  <c r="E52" i="209" s="1"/>
  <c r="F567" i="5"/>
  <c r="E48" i="209" s="1"/>
  <c r="F563" i="5"/>
  <c r="E44" i="209" s="1"/>
  <c r="F559" i="5"/>
  <c r="E40" i="209" s="1"/>
  <c r="F555" i="5"/>
  <c r="E36" i="209" s="1"/>
  <c r="F551" i="5"/>
  <c r="E32" i="209" s="1"/>
  <c r="F547" i="5"/>
  <c r="E28" i="209" s="1"/>
  <c r="F543" i="5"/>
  <c r="E24" i="209" s="1"/>
  <c r="F539" i="5"/>
  <c r="E20" i="209" s="1"/>
  <c r="F535" i="5"/>
  <c r="E16" i="209" s="1"/>
  <c r="F531" i="5"/>
  <c r="E12" i="209" s="1"/>
  <c r="F527" i="5"/>
  <c r="E8" i="209" s="1"/>
  <c r="F523" i="5"/>
  <c r="E324" i="164" s="1"/>
  <c r="F519" i="5"/>
  <c r="E320" i="164" s="1"/>
  <c r="F515" i="5"/>
  <c r="E316" i="164" s="1"/>
  <c r="F511" i="5"/>
  <c r="E312" i="164" s="1"/>
  <c r="F507" i="5"/>
  <c r="E308" i="164" s="1"/>
  <c r="F503" i="5"/>
  <c r="E304" i="164" s="1"/>
  <c r="F499" i="5"/>
  <c r="E300" i="164" s="1"/>
  <c r="F495" i="5"/>
  <c r="E296" i="164" s="1"/>
  <c r="F491" i="5"/>
  <c r="E292" i="164" s="1"/>
  <c r="F487" i="5"/>
  <c r="E288" i="164" s="1"/>
  <c r="F483" i="5"/>
  <c r="E284" i="164" s="1"/>
  <c r="F479" i="5"/>
  <c r="E280" i="164" s="1"/>
  <c r="F475" i="5"/>
  <c r="E276" i="164" s="1"/>
  <c r="F471" i="5"/>
  <c r="E272" i="164" s="1"/>
  <c r="F467" i="5"/>
  <c r="E268" i="164" s="1"/>
  <c r="F463" i="5"/>
  <c r="E264" i="164" s="1"/>
  <c r="F459" i="5"/>
  <c r="E260" i="164" s="1"/>
  <c r="F455" i="5"/>
  <c r="E256" i="164" s="1"/>
  <c r="F451" i="5"/>
  <c r="E252" i="164" s="1"/>
  <c r="F447" i="5"/>
  <c r="E248" i="164" s="1"/>
  <c r="F443" i="5"/>
  <c r="E244" i="164" s="1"/>
  <c r="F439" i="5"/>
  <c r="E240" i="164" s="1"/>
  <c r="F1164" i="5"/>
  <c r="E21" i="243" s="1"/>
  <c r="G1147" i="5"/>
  <c r="F1137" i="5"/>
  <c r="F1126" i="5"/>
  <c r="G1115" i="5"/>
  <c r="F1105" i="5"/>
  <c r="F1094" i="5"/>
  <c r="G1083" i="5"/>
  <c r="F1073" i="5"/>
  <c r="F1062" i="5"/>
  <c r="G1051" i="5"/>
  <c r="F1041" i="5"/>
  <c r="F1030" i="5"/>
  <c r="G1019" i="5"/>
  <c r="F1009" i="5"/>
  <c r="F998" i="5"/>
  <c r="F992" i="5"/>
  <c r="E473" i="209" s="1"/>
  <c r="F976" i="5"/>
  <c r="E457" i="209" s="1"/>
  <c r="F960" i="5"/>
  <c r="E441" i="209" s="1"/>
  <c r="F944" i="5"/>
  <c r="E425" i="209" s="1"/>
  <c r="F928" i="5"/>
  <c r="E409" i="209" s="1"/>
  <c r="F912" i="5"/>
  <c r="E393" i="209" s="1"/>
  <c r="F896" i="5"/>
  <c r="E377" i="209" s="1"/>
  <c r="F880" i="5"/>
  <c r="E361" i="209" s="1"/>
  <c r="F864" i="5"/>
  <c r="E345" i="209" s="1"/>
  <c r="F848" i="5"/>
  <c r="E329" i="209" s="1"/>
  <c r="F832" i="5"/>
  <c r="E313" i="209" s="1"/>
  <c r="F816" i="5"/>
  <c r="E297" i="209" s="1"/>
  <c r="F800" i="5"/>
  <c r="E281" i="209" s="1"/>
  <c r="F784" i="5"/>
  <c r="E265" i="209" s="1"/>
  <c r="F768" i="5"/>
  <c r="E249" i="209" s="1"/>
  <c r="F752" i="5"/>
  <c r="E233" i="209" s="1"/>
  <c r="F736" i="5"/>
  <c r="E217" i="209" s="1"/>
  <c r="F720" i="5"/>
  <c r="E201" i="209" s="1"/>
  <c r="F704" i="5"/>
  <c r="E185" i="209" s="1"/>
  <c r="F688" i="5"/>
  <c r="E169" i="209" s="1"/>
  <c r="F672" i="5"/>
  <c r="E153" i="209" s="1"/>
  <c r="F665" i="5"/>
  <c r="E146" i="209" s="1"/>
  <c r="F657" i="5"/>
  <c r="E138" i="209" s="1"/>
  <c r="F649" i="5"/>
  <c r="E130" i="209" s="1"/>
  <c r="F641" i="5"/>
  <c r="E122" i="209" s="1"/>
  <c r="F633" i="5"/>
  <c r="E114" i="209" s="1"/>
  <c r="F625" i="5"/>
  <c r="E106" i="209" s="1"/>
  <c r="F617" i="5"/>
  <c r="E98" i="209" s="1"/>
  <c r="F609" i="5"/>
  <c r="E90" i="209" s="1"/>
  <c r="F601" i="5"/>
  <c r="E82" i="209" s="1"/>
  <c r="F593" i="5"/>
  <c r="E74" i="209" s="1"/>
  <c r="F585" i="5"/>
  <c r="E66" i="209" s="1"/>
  <c r="F577" i="5"/>
  <c r="E58" i="209" s="1"/>
  <c r="F569" i="5"/>
  <c r="E50" i="209" s="1"/>
  <c r="F561" i="5"/>
  <c r="E42" i="209" s="1"/>
  <c r="F553" i="5"/>
  <c r="E34" i="209" s="1"/>
  <c r="F545" i="5"/>
  <c r="E26" i="209" s="1"/>
  <c r="F537" i="5"/>
  <c r="E18" i="209" s="1"/>
  <c r="F529" i="5"/>
  <c r="E10" i="209" s="1"/>
  <c r="F521" i="5"/>
  <c r="E322" i="164" s="1"/>
  <c r="F513" i="5"/>
  <c r="E314" i="164" s="1"/>
  <c r="F505" i="5"/>
  <c r="E306" i="164" s="1"/>
  <c r="F497" i="5"/>
  <c r="E298" i="164" s="1"/>
  <c r="F489" i="5"/>
  <c r="E290" i="164" s="1"/>
  <c r="F481" i="5"/>
  <c r="E282" i="164" s="1"/>
  <c r="F473" i="5"/>
  <c r="E274" i="164" s="1"/>
  <c r="F465" i="5"/>
  <c r="E266" i="164" s="1"/>
  <c r="F457" i="5"/>
  <c r="E258" i="164" s="1"/>
  <c r="F449" i="5"/>
  <c r="E250" i="164" s="1"/>
  <c r="F441" i="5"/>
  <c r="E242" i="164" s="1"/>
  <c r="F433" i="5"/>
  <c r="E234" i="164" s="1"/>
  <c r="F429" i="5"/>
  <c r="E230" i="164" s="1"/>
  <c r="F425" i="5"/>
  <c r="E226" i="164" s="1"/>
  <c r="F421" i="5"/>
  <c r="E222" i="164" s="1"/>
  <c r="F417" i="5"/>
  <c r="E218" i="164" s="1"/>
  <c r="F413" i="5"/>
  <c r="E214" i="164" s="1"/>
  <c r="F409" i="5"/>
  <c r="E210" i="164" s="1"/>
  <c r="F405" i="5"/>
  <c r="E206" i="164" s="1"/>
  <c r="F401" i="5"/>
  <c r="E202" i="164" s="1"/>
  <c r="F397" i="5"/>
  <c r="E198" i="164" s="1"/>
  <c r="F393" i="5"/>
  <c r="E194" i="164" s="1"/>
  <c r="F389" i="5"/>
  <c r="E190" i="164" s="1"/>
  <c r="F385" i="5"/>
  <c r="E186" i="164" s="1"/>
  <c r="F381" i="5"/>
  <c r="E182" i="164" s="1"/>
  <c r="F377" i="5"/>
  <c r="E178" i="164" s="1"/>
  <c r="F373" i="5"/>
  <c r="E174" i="164" s="1"/>
  <c r="F369" i="5"/>
  <c r="E170" i="164" s="1"/>
  <c r="F365" i="5"/>
  <c r="E166" i="164" s="1"/>
  <c r="F361" i="5"/>
  <c r="E162" i="164" s="1"/>
  <c r="F357" i="5"/>
  <c r="E158" i="164" s="1"/>
  <c r="F353" i="5"/>
  <c r="E154" i="164" s="1"/>
  <c r="F349" i="5"/>
  <c r="E150" i="164" s="1"/>
  <c r="F345" i="5"/>
  <c r="E146" i="164" s="1"/>
  <c r="F341" i="5"/>
  <c r="E142" i="164" s="1"/>
  <c r="F337" i="5"/>
  <c r="E138" i="164" s="1"/>
  <c r="F333" i="5"/>
  <c r="E134" i="164" s="1"/>
  <c r="F329" i="5"/>
  <c r="E130" i="164" s="1"/>
  <c r="F325" i="5"/>
  <c r="E126" i="164" s="1"/>
  <c r="F321" i="5"/>
  <c r="E122" i="164" s="1"/>
  <c r="F317" i="5"/>
  <c r="E118" i="164" s="1"/>
  <c r="F313" i="5"/>
  <c r="E114" i="164" s="1"/>
  <c r="F309" i="5"/>
  <c r="E110" i="164" s="1"/>
  <c r="F305" i="5"/>
  <c r="E106" i="164" s="1"/>
  <c r="F301" i="5"/>
  <c r="E102" i="164" s="1"/>
  <c r="F297" i="5"/>
  <c r="E98" i="164" s="1"/>
  <c r="F293" i="5"/>
  <c r="E94" i="164" s="1"/>
  <c r="F289" i="5"/>
  <c r="E90" i="164" s="1"/>
  <c r="F285" i="5"/>
  <c r="E86" i="164" s="1"/>
  <c r="F281" i="5"/>
  <c r="E82" i="164" s="1"/>
  <c r="F277" i="5"/>
  <c r="E78" i="164" s="1"/>
  <c r="F273" i="5"/>
  <c r="E74" i="164" s="1"/>
  <c r="F269" i="5"/>
  <c r="E70" i="164" s="1"/>
  <c r="F265" i="5"/>
  <c r="E66" i="164" s="1"/>
  <c r="F261" i="5"/>
  <c r="E62" i="164" s="1"/>
  <c r="F257" i="5"/>
  <c r="E58" i="164" s="1"/>
  <c r="F253" i="5"/>
  <c r="E54" i="164" s="1"/>
  <c r="F249" i="5"/>
  <c r="E50" i="164" s="1"/>
  <c r="F245" i="5"/>
  <c r="E46" i="164" s="1"/>
  <c r="F241" i="5"/>
  <c r="E42" i="164" s="1"/>
  <c r="F237" i="5"/>
  <c r="E38" i="164" s="1"/>
  <c r="F233" i="5"/>
  <c r="E34" i="164" s="1"/>
  <c r="F229" i="5"/>
  <c r="E30" i="164" s="1"/>
  <c r="F225" i="5"/>
  <c r="E26" i="164" s="1"/>
  <c r="F221" i="5"/>
  <c r="E22" i="164" s="1"/>
  <c r="F217" i="5"/>
  <c r="E18" i="164" s="1"/>
  <c r="F213" i="5"/>
  <c r="E14" i="164" s="1"/>
  <c r="F209" i="5"/>
  <c r="E10" i="164" s="1"/>
  <c r="F205" i="5"/>
  <c r="E6" i="164" s="1"/>
  <c r="F201" i="5"/>
  <c r="E12" i="130" s="1"/>
  <c r="F197" i="5"/>
  <c r="E8" i="130" s="1"/>
  <c r="F193" i="5"/>
  <c r="E112" i="96" s="1"/>
  <c r="F189" i="5"/>
  <c r="E108" i="96" s="1"/>
  <c r="F185" i="5"/>
  <c r="E104" i="96" s="1"/>
  <c r="F181" i="5"/>
  <c r="E100" i="96" s="1"/>
  <c r="F177" i="5"/>
  <c r="E96" i="96" s="1"/>
  <c r="F173" i="5"/>
  <c r="E92" i="96" s="1"/>
  <c r="F169" i="5"/>
  <c r="E88" i="96" s="1"/>
  <c r="F165" i="5"/>
  <c r="E84" i="96" s="1"/>
  <c r="F161" i="5"/>
  <c r="E80" i="96" s="1"/>
  <c r="F157" i="5"/>
  <c r="E76" i="96" s="1"/>
  <c r="F153" i="5"/>
  <c r="E72" i="96" s="1"/>
  <c r="F149" i="5"/>
  <c r="E68" i="96" s="1"/>
  <c r="F145" i="5"/>
  <c r="E64" i="96" s="1"/>
  <c r="F141" i="5"/>
  <c r="E60" i="96" s="1"/>
  <c r="F137" i="5"/>
  <c r="E56" i="96" s="1"/>
  <c r="F133" i="5"/>
  <c r="E52" i="96" s="1"/>
  <c r="F129" i="5"/>
  <c r="E48" i="96" s="1"/>
  <c r="F125" i="5"/>
  <c r="E44" i="96" s="1"/>
  <c r="G122" i="5"/>
  <c r="F41" i="96" s="1"/>
  <c r="G121" i="5"/>
  <c r="F40" i="96" s="1"/>
  <c r="G120" i="5"/>
  <c r="F39" i="96" s="1"/>
  <c r="G119" i="5"/>
  <c r="F38" i="96" s="1"/>
  <c r="G118" i="5"/>
  <c r="F37" i="96" s="1"/>
  <c r="G117" i="5"/>
  <c r="F36" i="96" s="1"/>
  <c r="G116" i="5"/>
  <c r="F35" i="96" s="1"/>
  <c r="G115" i="5"/>
  <c r="F34" i="96" s="1"/>
  <c r="G114" i="5"/>
  <c r="F33" i="96" s="1"/>
  <c r="G113" i="5"/>
  <c r="F32" i="96" s="1"/>
  <c r="G112" i="5"/>
  <c r="F31" i="96" s="1"/>
  <c r="G111" i="5"/>
  <c r="F30" i="96" s="1"/>
  <c r="G110" i="5"/>
  <c r="F29" i="96" s="1"/>
  <c r="G109" i="5"/>
  <c r="F28" i="96" s="1"/>
  <c r="G108" i="5"/>
  <c r="F27" i="96" s="1"/>
  <c r="G107" i="5"/>
  <c r="F26" i="96" s="1"/>
  <c r="G106" i="5"/>
  <c r="F25" i="96" s="1"/>
  <c r="G105" i="5"/>
  <c r="F24" i="96" s="1"/>
  <c r="G104" i="5"/>
  <c r="F23" i="96" s="1"/>
  <c r="G103" i="5"/>
  <c r="F22" i="96" s="1"/>
  <c r="G102" i="5"/>
  <c r="F21" i="96" s="1"/>
  <c r="G101" i="5"/>
  <c r="F20" i="96" s="1"/>
  <c r="G100" i="5"/>
  <c r="F19" i="96" s="1"/>
  <c r="G99" i="5"/>
  <c r="F18" i="96" s="1"/>
  <c r="G98" i="5"/>
  <c r="F17" i="96" s="1"/>
  <c r="G97" i="5"/>
  <c r="F16" i="96" s="1"/>
  <c r="G96" i="5"/>
  <c r="F15" i="96" s="1"/>
  <c r="G95" i="5"/>
  <c r="F14" i="96" s="1"/>
  <c r="G94" i="5"/>
  <c r="F13" i="96" s="1"/>
  <c r="G93" i="5"/>
  <c r="F12" i="96" s="1"/>
  <c r="G92" i="5"/>
  <c r="F11" i="96" s="1"/>
  <c r="G91" i="5"/>
  <c r="F10" i="96" s="1"/>
  <c r="G90" i="5"/>
  <c r="F9" i="96" s="1"/>
  <c r="G89" i="5"/>
  <c r="F8" i="96" s="1"/>
  <c r="G88" i="5"/>
  <c r="F7" i="96" s="1"/>
  <c r="G87" i="5"/>
  <c r="F6" i="96" s="1"/>
  <c r="G86" i="5"/>
  <c r="F84" i="51" s="1"/>
  <c r="G85" i="5"/>
  <c r="F83" i="51" s="1"/>
  <c r="G84" i="5"/>
  <c r="F82" i="51" s="1"/>
  <c r="G83" i="5"/>
  <c r="F81" i="51" s="1"/>
  <c r="G82" i="5"/>
  <c r="F80" i="51" s="1"/>
  <c r="G81" i="5"/>
  <c r="F79" i="51" s="1"/>
  <c r="G80" i="5"/>
  <c r="F78" i="51" s="1"/>
  <c r="G79" i="5"/>
  <c r="F77" i="51" s="1"/>
  <c r="G78" i="5"/>
  <c r="F76" i="51" s="1"/>
  <c r="G77" i="5"/>
  <c r="F75" i="51" s="1"/>
  <c r="G76" i="5"/>
  <c r="F74" i="51" s="1"/>
  <c r="G75" i="5"/>
  <c r="F73" i="51" s="1"/>
  <c r="G74" i="5"/>
  <c r="F72" i="51" s="1"/>
  <c r="G73" i="5"/>
  <c r="F71" i="51" s="1"/>
  <c r="G72" i="5"/>
  <c r="F70" i="51" s="1"/>
  <c r="G71" i="5"/>
  <c r="F69" i="51" s="1"/>
  <c r="G70" i="5"/>
  <c r="F68" i="51" s="1"/>
  <c r="G69" i="5"/>
  <c r="F67" i="51" s="1"/>
  <c r="G68" i="5"/>
  <c r="F66" i="51" s="1"/>
  <c r="G67" i="5"/>
  <c r="F65" i="51" s="1"/>
  <c r="G66" i="5"/>
  <c r="F64" i="51" s="1"/>
  <c r="G65" i="5"/>
  <c r="F63" i="51" s="1"/>
  <c r="G64" i="5"/>
  <c r="F62" i="51" s="1"/>
  <c r="G63" i="5"/>
  <c r="F61" i="51" s="1"/>
  <c r="G62" i="5"/>
  <c r="F60" i="51" s="1"/>
  <c r="G61" i="5"/>
  <c r="F59" i="51" s="1"/>
  <c r="G60" i="5"/>
  <c r="F58" i="51" s="1"/>
  <c r="G59" i="5"/>
  <c r="F57" i="51" s="1"/>
  <c r="G58" i="5"/>
  <c r="F56" i="51" s="1"/>
  <c r="G57" i="5"/>
  <c r="F55" i="51" s="1"/>
  <c r="G56" i="5"/>
  <c r="F54" i="51" s="1"/>
  <c r="G55" i="5"/>
  <c r="F53" i="51" s="1"/>
  <c r="G54" i="5"/>
  <c r="F52" i="51" s="1"/>
  <c r="G53" i="5"/>
  <c r="G51" i="5"/>
  <c r="F50" i="5"/>
  <c r="E27" i="51" s="1"/>
  <c r="F49" i="5"/>
  <c r="E26" i="51" s="1"/>
  <c r="F48" i="5"/>
  <c r="E25" i="51" s="1"/>
  <c r="F47" i="5"/>
  <c r="E24" i="51" s="1"/>
  <c r="F46" i="5"/>
  <c r="E23" i="51" s="1"/>
  <c r="F45" i="5"/>
  <c r="E22" i="51" s="1"/>
  <c r="F44" i="5"/>
  <c r="E21" i="51" s="1"/>
  <c r="F43" i="5"/>
  <c r="E20" i="51" s="1"/>
  <c r="F42" i="5"/>
  <c r="E19" i="51" s="1"/>
  <c r="F41" i="5"/>
  <c r="E18" i="51" s="1"/>
  <c r="F40" i="5"/>
  <c r="E17" i="51" s="1"/>
  <c r="F39" i="5"/>
  <c r="E16" i="51" s="1"/>
  <c r="F38" i="5"/>
  <c r="E15" i="51" s="1"/>
  <c r="F37" i="5"/>
  <c r="E14" i="51" s="1"/>
  <c r="F36" i="5"/>
  <c r="E13" i="51" s="1"/>
  <c r="F35" i="5"/>
  <c r="E12" i="51" s="1"/>
  <c r="F34" i="5"/>
  <c r="E11" i="51" s="1"/>
  <c r="F33" i="5"/>
  <c r="E10" i="51" s="1"/>
  <c r="F32" i="5"/>
  <c r="E9" i="51" s="1"/>
  <c r="F31" i="5"/>
  <c r="E8" i="51" s="1"/>
  <c r="F30" i="5"/>
  <c r="E7" i="51" s="1"/>
  <c r="F29" i="5"/>
  <c r="E6" i="51" s="1"/>
  <c r="F28" i="5"/>
  <c r="E28" i="28" s="1"/>
  <c r="F27" i="5"/>
  <c r="E27" i="28" s="1"/>
  <c r="F26" i="5"/>
  <c r="E26" i="28" s="1"/>
  <c r="F25" i="5"/>
  <c r="E25" i="28" s="1"/>
  <c r="F24" i="5"/>
  <c r="E24" i="28" s="1"/>
  <c r="F23" i="5"/>
  <c r="E23" i="28" s="1"/>
  <c r="F22" i="5"/>
  <c r="E22" i="28" s="1"/>
  <c r="F21" i="5"/>
  <c r="E21" i="28" s="1"/>
  <c r="F20" i="5"/>
  <c r="E20" i="28" s="1"/>
  <c r="F19" i="5"/>
  <c r="E19" i="28" s="1"/>
  <c r="F18" i="5"/>
  <c r="E18" i="28" s="1"/>
  <c r="F17" i="5"/>
  <c r="E17" i="28" s="1"/>
  <c r="F16" i="5"/>
  <c r="E16" i="28" s="1"/>
  <c r="F15" i="5"/>
  <c r="E15" i="28" s="1"/>
  <c r="F14" i="5"/>
  <c r="E14" i="28" s="1"/>
  <c r="F13" i="5"/>
  <c r="E13" i="28" s="1"/>
  <c r="F12" i="5"/>
  <c r="E12" i="28" s="1"/>
  <c r="F11" i="5"/>
  <c r="E11" i="28" s="1"/>
  <c r="F10" i="5"/>
  <c r="E10" i="28" s="1"/>
  <c r="F9" i="5"/>
  <c r="E9" i="28" s="1"/>
  <c r="F8" i="5"/>
  <c r="E8" i="28" s="1"/>
  <c r="F7" i="5"/>
  <c r="E7" i="28" s="1"/>
  <c r="F6" i="5"/>
  <c r="E6" i="28" s="1"/>
  <c r="C2" i="51"/>
  <c r="F1157" i="5"/>
  <c r="E14" i="243" s="1"/>
  <c r="F1144" i="5"/>
  <c r="G1133" i="5"/>
  <c r="F1123" i="5"/>
  <c r="F1112" i="5"/>
  <c r="G1101" i="5"/>
  <c r="F1091" i="5"/>
  <c r="F1080" i="5"/>
  <c r="G1069" i="5"/>
  <c r="F1059" i="5"/>
  <c r="F1048" i="5"/>
  <c r="G1037" i="5"/>
  <c r="F1027" i="5"/>
  <c r="F1016" i="5"/>
  <c r="G1005" i="5"/>
  <c r="F985" i="5"/>
  <c r="E466" i="209" s="1"/>
  <c r="F969" i="5"/>
  <c r="E450" i="209" s="1"/>
  <c r="F953" i="5"/>
  <c r="E434" i="209" s="1"/>
  <c r="F937" i="5"/>
  <c r="E418" i="209" s="1"/>
  <c r="F921" i="5"/>
  <c r="E402" i="209" s="1"/>
  <c r="F905" i="5"/>
  <c r="E386" i="209" s="1"/>
  <c r="F889" i="5"/>
  <c r="E370" i="209" s="1"/>
  <c r="F873" i="5"/>
  <c r="E354" i="209" s="1"/>
  <c r="F857" i="5"/>
  <c r="E338" i="209" s="1"/>
  <c r="F841" i="5"/>
  <c r="E322" i="209" s="1"/>
  <c r="F825" i="5"/>
  <c r="E306" i="209" s="1"/>
  <c r="F809" i="5"/>
  <c r="E290" i="209" s="1"/>
  <c r="F793" i="5"/>
  <c r="E274" i="209" s="1"/>
  <c r="F777" i="5"/>
  <c r="E258" i="209" s="1"/>
  <c r="F761" i="5"/>
  <c r="E242" i="209" s="1"/>
  <c r="F745" i="5"/>
  <c r="E226" i="209" s="1"/>
  <c r="F729" i="5"/>
  <c r="E210" i="209" s="1"/>
  <c r="F713" i="5"/>
  <c r="E194" i="209" s="1"/>
  <c r="F697" i="5"/>
  <c r="E178" i="209" s="1"/>
  <c r="F681" i="5"/>
  <c r="E162" i="209" s="1"/>
  <c r="F664" i="5"/>
  <c r="E145" i="209" s="1"/>
  <c r="F656" i="5"/>
  <c r="E137" i="209" s="1"/>
  <c r="F648" i="5"/>
  <c r="E129" i="209" s="1"/>
  <c r="F640" i="5"/>
  <c r="E121" i="209" s="1"/>
  <c r="F632" i="5"/>
  <c r="E113" i="209" s="1"/>
  <c r="F624" i="5"/>
  <c r="E105" i="209" s="1"/>
  <c r="F616" i="5"/>
  <c r="E97" i="209" s="1"/>
  <c r="F608" i="5"/>
  <c r="E89" i="209" s="1"/>
  <c r="F600" i="5"/>
  <c r="E81" i="209" s="1"/>
  <c r="F592" i="5"/>
  <c r="E73" i="209" s="1"/>
  <c r="F584" i="5"/>
  <c r="E65" i="209" s="1"/>
  <c r="F576" i="5"/>
  <c r="E57" i="209" s="1"/>
  <c r="F568" i="5"/>
  <c r="E49" i="209" s="1"/>
  <c r="F560" i="5"/>
  <c r="E41" i="209" s="1"/>
  <c r="F552" i="5"/>
  <c r="E33" i="209" s="1"/>
  <c r="F544" i="5"/>
  <c r="E25" i="209" s="1"/>
  <c r="F536" i="5"/>
  <c r="E17" i="209" s="1"/>
  <c r="F528" i="5"/>
  <c r="E9" i="209" s="1"/>
  <c r="F520" i="5"/>
  <c r="E321" i="164" s="1"/>
  <c r="F512" i="5"/>
  <c r="E313" i="164" s="1"/>
  <c r="F504" i="5"/>
  <c r="E305" i="164" s="1"/>
  <c r="F496" i="5"/>
  <c r="E297" i="164" s="1"/>
  <c r="F488" i="5"/>
  <c r="E289" i="164" s="1"/>
  <c r="F480" i="5"/>
  <c r="E281" i="164" s="1"/>
  <c r="F472" i="5"/>
  <c r="E273" i="164" s="1"/>
  <c r="F1165" i="5"/>
  <c r="E22" i="243" s="1"/>
  <c r="F1139" i="5"/>
  <c r="G1117" i="5"/>
  <c r="F1096" i="5"/>
  <c r="F1075" i="5"/>
  <c r="G1053" i="5"/>
  <c r="F1032" i="5"/>
  <c r="F1011" i="5"/>
  <c r="F993" i="5"/>
  <c r="E474" i="209" s="1"/>
  <c r="F961" i="5"/>
  <c r="E442" i="209" s="1"/>
  <c r="F929" i="5"/>
  <c r="E410" i="209" s="1"/>
  <c r="F897" i="5"/>
  <c r="E378" i="209" s="1"/>
  <c r="F865" i="5"/>
  <c r="E346" i="209" s="1"/>
  <c r="F833" i="5"/>
  <c r="E314" i="209" s="1"/>
  <c r="F801" i="5"/>
  <c r="E282" i="209" s="1"/>
  <c r="F769" i="5"/>
  <c r="E250" i="209" s="1"/>
  <c r="F737" i="5"/>
  <c r="E218" i="209" s="1"/>
  <c r="F705" i="5"/>
  <c r="E186" i="209" s="1"/>
  <c r="F673" i="5"/>
  <c r="E154" i="209" s="1"/>
  <c r="F660" i="5"/>
  <c r="E141" i="209" s="1"/>
  <c r="F644" i="5"/>
  <c r="E125" i="209" s="1"/>
  <c r="F628" i="5"/>
  <c r="E109" i="209" s="1"/>
  <c r="F612" i="5"/>
  <c r="E93" i="209" s="1"/>
  <c r="F596" i="5"/>
  <c r="E77" i="209" s="1"/>
  <c r="F580" i="5"/>
  <c r="E61" i="209" s="1"/>
  <c r="F564" i="5"/>
  <c r="E45" i="209" s="1"/>
  <c r="F548" i="5"/>
  <c r="E29" i="209" s="1"/>
  <c r="F532" i="5"/>
  <c r="E13" i="209" s="1"/>
  <c r="F516" i="5"/>
  <c r="E317" i="164" s="1"/>
  <c r="F500" i="5"/>
  <c r="E301" i="164" s="1"/>
  <c r="F484" i="5"/>
  <c r="E285" i="164" s="1"/>
  <c r="F469" i="5"/>
  <c r="E270" i="164" s="1"/>
  <c r="F444" i="5"/>
  <c r="E245" i="164" s="1"/>
  <c r="F440" i="5"/>
  <c r="E241" i="164" s="1"/>
  <c r="F437" i="5"/>
  <c r="E238" i="164" s="1"/>
  <c r="F431" i="5"/>
  <c r="E232" i="164" s="1"/>
  <c r="F424" i="5"/>
  <c r="E225" i="164" s="1"/>
  <c r="F422" i="5"/>
  <c r="E223" i="164" s="1"/>
  <c r="F415" i="5"/>
  <c r="E216" i="164" s="1"/>
  <c r="F408" i="5"/>
  <c r="E209" i="164" s="1"/>
  <c r="F406" i="5"/>
  <c r="E207" i="164" s="1"/>
  <c r="F399" i="5"/>
  <c r="E200" i="164" s="1"/>
  <c r="F392" i="5"/>
  <c r="E193" i="164" s="1"/>
  <c r="F390" i="5"/>
  <c r="E191" i="164" s="1"/>
  <c r="F383" i="5"/>
  <c r="E184" i="164" s="1"/>
  <c r="F376" i="5"/>
  <c r="E177" i="164" s="1"/>
  <c r="F374" i="5"/>
  <c r="E175" i="164" s="1"/>
  <c r="F367" i="5"/>
  <c r="E168" i="164" s="1"/>
  <c r="F360" i="5"/>
  <c r="E161" i="164" s="1"/>
  <c r="F358" i="5"/>
  <c r="E159" i="164" s="1"/>
  <c r="F351" i="5"/>
  <c r="E152" i="164" s="1"/>
  <c r="F344" i="5"/>
  <c r="E145" i="164" s="1"/>
  <c r="F342" i="5"/>
  <c r="E143" i="164" s="1"/>
  <c r="F335" i="5"/>
  <c r="E136" i="164" s="1"/>
  <c r="F328" i="5"/>
  <c r="E129" i="164" s="1"/>
  <c r="F326" i="5"/>
  <c r="E127" i="164" s="1"/>
  <c r="F319" i="5"/>
  <c r="E120" i="164" s="1"/>
  <c r="F312" i="5"/>
  <c r="E113" i="164" s="1"/>
  <c r="F310" i="5"/>
  <c r="E111" i="164" s="1"/>
  <c r="F303" i="5"/>
  <c r="E104" i="164" s="1"/>
  <c r="F296" i="5"/>
  <c r="E97" i="164" s="1"/>
  <c r="F294" i="5"/>
  <c r="E95" i="164" s="1"/>
  <c r="F287" i="5"/>
  <c r="E88" i="164" s="1"/>
  <c r="F280" i="5"/>
  <c r="E81" i="164" s="1"/>
  <c r="F278" i="5"/>
  <c r="E79" i="164" s="1"/>
  <c r="F271" i="5"/>
  <c r="E72" i="164" s="1"/>
  <c r="F264" i="5"/>
  <c r="E65" i="164" s="1"/>
  <c r="F262" i="5"/>
  <c r="E63" i="164" s="1"/>
  <c r="F255" i="5"/>
  <c r="E56" i="164" s="1"/>
  <c r="F248" i="5"/>
  <c r="E49" i="164" s="1"/>
  <c r="F246" i="5"/>
  <c r="E47" i="164" s="1"/>
  <c r="F239" i="5"/>
  <c r="E40" i="164" s="1"/>
  <c r="F232" i="5"/>
  <c r="E33" i="164" s="1"/>
  <c r="F230" i="5"/>
  <c r="E31" i="164" s="1"/>
  <c r="F223" i="5"/>
  <c r="E24" i="164" s="1"/>
  <c r="F216" i="5"/>
  <c r="E17" i="164" s="1"/>
  <c r="F214" i="5"/>
  <c r="E15" i="164" s="1"/>
  <c r="F207" i="5"/>
  <c r="E8" i="164" s="1"/>
  <c r="F200" i="5"/>
  <c r="E11" i="130" s="1"/>
  <c r="F198" i="5"/>
  <c r="E9" i="130" s="1"/>
  <c r="F191" i="5"/>
  <c r="E110" i="96" s="1"/>
  <c r="F184" i="5"/>
  <c r="E103" i="96" s="1"/>
  <c r="F182" i="5"/>
  <c r="E101" i="96" s="1"/>
  <c r="F175" i="5"/>
  <c r="E94" i="96" s="1"/>
  <c r="F168" i="5"/>
  <c r="E87" i="96" s="1"/>
  <c r="F166" i="5"/>
  <c r="E85" i="96" s="1"/>
  <c r="F159" i="5"/>
  <c r="E78" i="96" s="1"/>
  <c r="F152" i="5"/>
  <c r="E71" i="96" s="1"/>
  <c r="F150" i="5"/>
  <c r="E69" i="96" s="1"/>
  <c r="F143" i="5"/>
  <c r="E62" i="96" s="1"/>
  <c r="F136" i="5"/>
  <c r="E55" i="96" s="1"/>
  <c r="F134" i="5"/>
  <c r="E53" i="96" s="1"/>
  <c r="F127" i="5"/>
  <c r="E46" i="96" s="1"/>
  <c r="F122" i="5"/>
  <c r="E41" i="96" s="1"/>
  <c r="F118" i="5"/>
  <c r="E37" i="96" s="1"/>
  <c r="F114" i="5"/>
  <c r="E33" i="96" s="1"/>
  <c r="F110" i="5"/>
  <c r="E29" i="96" s="1"/>
  <c r="F106" i="5"/>
  <c r="E25" i="96" s="1"/>
  <c r="F102" i="5"/>
  <c r="E21" i="96" s="1"/>
  <c r="F98" i="5"/>
  <c r="E17" i="96" s="1"/>
  <c r="F94" i="5"/>
  <c r="E13" i="96" s="1"/>
  <c r="F90" i="5"/>
  <c r="E9" i="96" s="1"/>
  <c r="F86" i="5"/>
  <c r="E84" i="51" s="1"/>
  <c r="F82" i="5"/>
  <c r="E80" i="51" s="1"/>
  <c r="F78" i="5"/>
  <c r="E76" i="51" s="1"/>
  <c r="F74" i="5"/>
  <c r="E72" i="51" s="1"/>
  <c r="F70" i="5"/>
  <c r="E68" i="51" s="1"/>
  <c r="F66" i="5"/>
  <c r="E64" i="51" s="1"/>
  <c r="F62" i="5"/>
  <c r="E60" i="51" s="1"/>
  <c r="F58" i="5"/>
  <c r="E56" i="51" s="1"/>
  <c r="F54" i="5"/>
  <c r="E52" i="51" s="1"/>
  <c r="F52" i="5"/>
  <c r="G48" i="5"/>
  <c r="F25" i="51" s="1"/>
  <c r="G44" i="5"/>
  <c r="F21" i="51" s="1"/>
  <c r="G40" i="5"/>
  <c r="F17" i="51" s="1"/>
  <c r="G36" i="5"/>
  <c r="F13" i="51" s="1"/>
  <c r="G32" i="5"/>
  <c r="F9" i="51" s="1"/>
  <c r="G28" i="5"/>
  <c r="F28" i="28" s="1"/>
  <c r="G24" i="5"/>
  <c r="F24" i="28" s="1"/>
  <c r="G20" i="5"/>
  <c r="F20" i="28" s="1"/>
  <c r="G16" i="5"/>
  <c r="F16" i="28" s="1"/>
  <c r="G12" i="5"/>
  <c r="F12" i="28" s="1"/>
  <c r="G8" i="5"/>
  <c r="F8" i="28" s="1"/>
  <c r="G1131" i="5"/>
  <c r="F1110" i="5"/>
  <c r="F1089" i="5"/>
  <c r="G1067" i="5"/>
  <c r="F1046" i="5"/>
  <c r="F1025" i="5"/>
  <c r="G1003" i="5"/>
  <c r="F968" i="5"/>
  <c r="E449" i="209" s="1"/>
  <c r="F936" i="5"/>
  <c r="E417" i="209" s="1"/>
  <c r="F904" i="5"/>
  <c r="E385" i="209" s="1"/>
  <c r="F872" i="5"/>
  <c r="E353" i="209" s="1"/>
  <c r="F840" i="5"/>
  <c r="E321" i="209" s="1"/>
  <c r="F808" i="5"/>
  <c r="E289" i="209" s="1"/>
  <c r="F776" i="5"/>
  <c r="E257" i="209" s="1"/>
  <c r="F744" i="5"/>
  <c r="E225" i="209" s="1"/>
  <c r="F712" i="5"/>
  <c r="E193" i="209" s="1"/>
  <c r="F680" i="5"/>
  <c r="E161" i="209" s="1"/>
  <c r="F653" i="5"/>
  <c r="E134" i="209" s="1"/>
  <c r="F637" i="5"/>
  <c r="E118" i="209" s="1"/>
  <c r="F621" i="5"/>
  <c r="E102" i="209" s="1"/>
  <c r="F605" i="5"/>
  <c r="E86" i="209" s="1"/>
  <c r="F589" i="5"/>
  <c r="E70" i="209" s="1"/>
  <c r="F573" i="5"/>
  <c r="E54" i="209" s="1"/>
  <c r="F557" i="5"/>
  <c r="E38" i="209" s="1"/>
  <c r="F541" i="5"/>
  <c r="E22" i="209" s="1"/>
  <c r="F525" i="5"/>
  <c r="E6" i="209" s="1"/>
  <c r="F509" i="5"/>
  <c r="E310" i="164" s="1"/>
  <c r="F493" i="5"/>
  <c r="E294" i="164" s="1"/>
  <c r="F477" i="5"/>
  <c r="E278" i="164" s="1"/>
  <c r="F468" i="5"/>
  <c r="E269" i="164" s="1"/>
  <c r="F464" i="5"/>
  <c r="E265" i="164" s="1"/>
  <c r="F461" i="5"/>
  <c r="E262" i="164" s="1"/>
  <c r="F436" i="5"/>
  <c r="E237" i="164" s="1"/>
  <c r="F434" i="5"/>
  <c r="E235" i="164" s="1"/>
  <c r="F427" i="5"/>
  <c r="E228" i="164" s="1"/>
  <c r="F420" i="5"/>
  <c r="E221" i="164" s="1"/>
  <c r="F418" i="5"/>
  <c r="E219" i="164" s="1"/>
  <c r="F1142" i="5"/>
  <c r="G1099" i="5"/>
  <c r="F1057" i="5"/>
  <c r="F1014" i="5"/>
  <c r="F984" i="5"/>
  <c r="E465" i="209" s="1"/>
  <c r="F920" i="5"/>
  <c r="E401" i="209" s="1"/>
  <c r="F856" i="5"/>
  <c r="E337" i="209" s="1"/>
  <c r="F792" i="5"/>
  <c r="E273" i="209" s="1"/>
  <c r="F728" i="5"/>
  <c r="E209" i="209" s="1"/>
  <c r="F645" i="5"/>
  <c r="E126" i="209" s="1"/>
  <c r="F613" i="5"/>
  <c r="E94" i="209" s="1"/>
  <c r="F581" i="5"/>
  <c r="E62" i="209" s="1"/>
  <c r="F549" i="5"/>
  <c r="E30" i="209" s="1"/>
  <c r="F517" i="5"/>
  <c r="E318" i="164" s="1"/>
  <c r="F485" i="5"/>
  <c r="E286" i="164" s="1"/>
  <c r="F452" i="5"/>
  <c r="E253" i="164" s="1"/>
  <c r="F445" i="5"/>
  <c r="E246" i="164" s="1"/>
  <c r="F426" i="5"/>
  <c r="E227" i="164" s="1"/>
  <c r="F419" i="5"/>
  <c r="E220" i="164" s="1"/>
  <c r="F412" i="5"/>
  <c r="E213" i="164" s="1"/>
  <c r="F407" i="5"/>
  <c r="E208" i="164" s="1"/>
  <c r="F402" i="5"/>
  <c r="E203" i="164" s="1"/>
  <c r="F400" i="5"/>
  <c r="E201" i="164" s="1"/>
  <c r="F395" i="5"/>
  <c r="E196" i="164" s="1"/>
  <c r="F388" i="5"/>
  <c r="E189" i="164" s="1"/>
  <c r="F362" i="5"/>
  <c r="E163" i="164" s="1"/>
  <c r="F355" i="5"/>
  <c r="E156" i="164" s="1"/>
  <c r="F350" i="5"/>
  <c r="E151" i="164" s="1"/>
  <c r="F348" i="5"/>
  <c r="E149" i="164" s="1"/>
  <c r="F343" i="5"/>
  <c r="E144" i="164" s="1"/>
  <c r="F338" i="5"/>
  <c r="E139" i="164" s="1"/>
  <c r="F336" i="5"/>
  <c r="E137" i="164" s="1"/>
  <c r="F331" i="5"/>
  <c r="E132" i="164" s="1"/>
  <c r="F324" i="5"/>
  <c r="E125" i="164" s="1"/>
  <c r="F298" i="5"/>
  <c r="E99" i="164" s="1"/>
  <c r="F291" i="5"/>
  <c r="E92" i="164" s="1"/>
  <c r="F286" i="5"/>
  <c r="E87" i="164" s="1"/>
  <c r="F284" i="5"/>
  <c r="E85" i="164" s="1"/>
  <c r="F279" i="5"/>
  <c r="E80" i="164" s="1"/>
  <c r="F274" i="5"/>
  <c r="E75" i="164" s="1"/>
  <c r="F272" i="5"/>
  <c r="E73" i="164" s="1"/>
  <c r="F267" i="5"/>
  <c r="E68" i="164" s="1"/>
  <c r="F260" i="5"/>
  <c r="E61" i="164" s="1"/>
  <c r="F234" i="5"/>
  <c r="E35" i="164" s="1"/>
  <c r="F227" i="5"/>
  <c r="E28" i="164" s="1"/>
  <c r="F222" i="5"/>
  <c r="E23" i="164" s="1"/>
  <c r="F220" i="5"/>
  <c r="E21" i="164" s="1"/>
  <c r="F215" i="5"/>
  <c r="E16" i="164" s="1"/>
  <c r="F210" i="5"/>
  <c r="E11" i="164" s="1"/>
  <c r="F208" i="5"/>
  <c r="E9" i="164" s="1"/>
  <c r="F203" i="5"/>
  <c r="E14" i="130" s="1"/>
  <c r="F196" i="5"/>
  <c r="E7" i="130" s="1"/>
  <c r="F170" i="5"/>
  <c r="E89" i="96" s="1"/>
  <c r="F163" i="5"/>
  <c r="E82" i="96" s="1"/>
  <c r="F158" i="5"/>
  <c r="E77" i="96" s="1"/>
  <c r="F156" i="5"/>
  <c r="E75" i="96" s="1"/>
  <c r="F151" i="5"/>
  <c r="E70" i="96" s="1"/>
  <c r="F146" i="5"/>
  <c r="E65" i="96" s="1"/>
  <c r="F144" i="5"/>
  <c r="E63" i="96" s="1"/>
  <c r="F139" i="5"/>
  <c r="E58" i="96" s="1"/>
  <c r="F132" i="5"/>
  <c r="E51" i="96" s="1"/>
  <c r="F121" i="5"/>
  <c r="E40" i="96" s="1"/>
  <c r="F119" i="5"/>
  <c r="E38" i="96" s="1"/>
  <c r="F112" i="5"/>
  <c r="E31" i="96" s="1"/>
  <c r="F105" i="5"/>
  <c r="E24" i="96" s="1"/>
  <c r="F103" i="5"/>
  <c r="E22" i="96" s="1"/>
  <c r="F96" i="5"/>
  <c r="E15" i="96" s="1"/>
  <c r="F89" i="5"/>
  <c r="E8" i="96" s="1"/>
  <c r="F87" i="5"/>
  <c r="E6" i="96" s="1"/>
  <c r="F80" i="5"/>
  <c r="E78" i="51" s="1"/>
  <c r="F73" i="5"/>
  <c r="E71" i="51" s="1"/>
  <c r="F71" i="5"/>
  <c r="E69" i="51" s="1"/>
  <c r="F64" i="5"/>
  <c r="E62" i="51" s="1"/>
  <c r="F57" i="5"/>
  <c r="E55" i="51" s="1"/>
  <c r="F55" i="5"/>
  <c r="E53" i="51" s="1"/>
  <c r="F53" i="5"/>
  <c r="G46" i="5"/>
  <c r="F23" i="51" s="1"/>
  <c r="G39" i="5"/>
  <c r="F16" i="51" s="1"/>
  <c r="G37" i="5"/>
  <c r="F14" i="51" s="1"/>
  <c r="G30" i="5"/>
  <c r="F7" i="51" s="1"/>
  <c r="G23" i="5"/>
  <c r="F23" i="28" s="1"/>
  <c r="G21" i="5"/>
  <c r="F21" i="28" s="1"/>
  <c r="G14" i="5"/>
  <c r="F14" i="28" s="1"/>
  <c r="G7" i="5"/>
  <c r="F7" i="28" s="1"/>
  <c r="F1128" i="5"/>
  <c r="G1085" i="5"/>
  <c r="F1043" i="5"/>
  <c r="F1000" i="5"/>
  <c r="F977" i="5"/>
  <c r="E458" i="209" s="1"/>
  <c r="F913" i="5"/>
  <c r="E394" i="209" s="1"/>
  <c r="F849" i="5"/>
  <c r="E330" i="209" s="1"/>
  <c r="F785" i="5"/>
  <c r="E266" i="209" s="1"/>
  <c r="F721" i="5"/>
  <c r="E202" i="209" s="1"/>
  <c r="F652" i="5"/>
  <c r="E133" i="209" s="1"/>
  <c r="F620" i="5"/>
  <c r="E101" i="209" s="1"/>
  <c r="F588" i="5"/>
  <c r="E69" i="209" s="1"/>
  <c r="F556" i="5"/>
  <c r="E37" i="209" s="1"/>
  <c r="F524" i="5"/>
  <c r="E325" i="164" s="1"/>
  <c r="F492" i="5"/>
  <c r="E293" i="164" s="1"/>
  <c r="F456" i="5"/>
  <c r="E257" i="164" s="1"/>
  <c r="F432" i="5"/>
  <c r="E233" i="164" s="1"/>
  <c r="F414" i="5"/>
  <c r="E215" i="164" s="1"/>
  <c r="F411" i="5"/>
  <c r="E212" i="164" s="1"/>
  <c r="F404" i="5"/>
  <c r="E205" i="164" s="1"/>
  <c r="F378" i="5"/>
  <c r="E179" i="164" s="1"/>
  <c r="F371" i="5"/>
  <c r="E172" i="164" s="1"/>
  <c r="F366" i="5"/>
  <c r="E167" i="164" s="1"/>
  <c r="F364" i="5"/>
  <c r="E165" i="164" s="1"/>
  <c r="F359" i="5"/>
  <c r="E160" i="164" s="1"/>
  <c r="F354" i="5"/>
  <c r="E155" i="164" s="1"/>
  <c r="F352" i="5"/>
  <c r="E153" i="164" s="1"/>
  <c r="F347" i="5"/>
  <c r="E148" i="164" s="1"/>
  <c r="F340" i="5"/>
  <c r="E141" i="164" s="1"/>
  <c r="F314" i="5"/>
  <c r="E115" i="164" s="1"/>
  <c r="F307" i="5"/>
  <c r="E108" i="164" s="1"/>
  <c r="F302" i="5"/>
  <c r="E103" i="164" s="1"/>
  <c r="F300" i="5"/>
  <c r="E101" i="164" s="1"/>
  <c r="F295" i="5"/>
  <c r="E96" i="164" s="1"/>
  <c r="F290" i="5"/>
  <c r="E91" i="164" s="1"/>
  <c r="F288" i="5"/>
  <c r="E89" i="164" s="1"/>
  <c r="F283" i="5"/>
  <c r="E84" i="164" s="1"/>
  <c r="F276" i="5"/>
  <c r="E77" i="164" s="1"/>
  <c r="F250" i="5"/>
  <c r="E51" i="164" s="1"/>
  <c r="F243" i="5"/>
  <c r="E44" i="164" s="1"/>
  <c r="F238" i="5"/>
  <c r="E39" i="164" s="1"/>
  <c r="F236" i="5"/>
  <c r="E37" i="164" s="1"/>
  <c r="F231" i="5"/>
  <c r="E32" i="164" s="1"/>
  <c r="F226" i="5"/>
  <c r="E27" i="164" s="1"/>
  <c r="F224" i="5"/>
  <c r="E25" i="164" s="1"/>
  <c r="F219" i="5"/>
  <c r="E20" i="164" s="1"/>
  <c r="F212" i="5"/>
  <c r="E13" i="164" s="1"/>
  <c r="F186" i="5"/>
  <c r="E105" i="96" s="1"/>
  <c r="F179" i="5"/>
  <c r="E98" i="96" s="1"/>
  <c r="F174" i="5"/>
  <c r="E93" i="96" s="1"/>
  <c r="F172" i="5"/>
  <c r="E91" i="96" s="1"/>
  <c r="F167" i="5"/>
  <c r="E86" i="96" s="1"/>
  <c r="F162" i="5"/>
  <c r="E81" i="96" s="1"/>
  <c r="F160" i="5"/>
  <c r="E79" i="96" s="1"/>
  <c r="F155" i="5"/>
  <c r="E74" i="96" s="1"/>
  <c r="F148" i="5"/>
  <c r="E67" i="96" s="1"/>
  <c r="F117" i="5"/>
  <c r="E36" i="96" s="1"/>
  <c r="F115" i="5"/>
  <c r="E34" i="96" s="1"/>
  <c r="F108" i="5"/>
  <c r="E27" i="96" s="1"/>
  <c r="F101" i="5"/>
  <c r="E20" i="96" s="1"/>
  <c r="F99" i="5"/>
  <c r="E18" i="96" s="1"/>
  <c r="F92" i="5"/>
  <c r="E11" i="96" s="1"/>
  <c r="F85" i="5"/>
  <c r="E83" i="51" s="1"/>
  <c r="F83" i="5"/>
  <c r="E81" i="51" s="1"/>
  <c r="F76" i="5"/>
  <c r="E74" i="51" s="1"/>
  <c r="F69" i="5"/>
  <c r="E67" i="51" s="1"/>
  <c r="F67" i="5"/>
  <c r="E65" i="51" s="1"/>
  <c r="F60" i="5"/>
  <c r="E58" i="51" s="1"/>
  <c r="G52" i="5"/>
  <c r="G49" i="5"/>
  <c r="F26" i="51" s="1"/>
  <c r="G42" i="5"/>
  <c r="F19" i="51" s="1"/>
  <c r="G35" i="5"/>
  <c r="F12" i="51" s="1"/>
  <c r="G33" i="5"/>
  <c r="F10" i="51" s="1"/>
  <c r="G26" i="5"/>
  <c r="F26" i="28" s="1"/>
  <c r="G19" i="5"/>
  <c r="F19" i="28" s="1"/>
  <c r="G17" i="5"/>
  <c r="F17" i="28" s="1"/>
  <c r="G10" i="5"/>
  <c r="F10" i="28" s="1"/>
  <c r="F1149" i="5"/>
  <c r="E6" i="243" s="1"/>
  <c r="F1107" i="5"/>
  <c r="F1064" i="5"/>
  <c r="G1021" i="5"/>
  <c r="F945" i="5"/>
  <c r="E426" i="209" s="1"/>
  <c r="F881" i="5"/>
  <c r="E362" i="209" s="1"/>
  <c r="F817" i="5"/>
  <c r="E298" i="209" s="1"/>
  <c r="F753" i="5"/>
  <c r="E234" i="209" s="1"/>
  <c r="F689" i="5"/>
  <c r="E170" i="209" s="1"/>
  <c r="F668" i="5"/>
  <c r="E149" i="209" s="1"/>
  <c r="F636" i="5"/>
  <c r="E117" i="209" s="1"/>
  <c r="F604" i="5"/>
  <c r="E85" i="209" s="1"/>
  <c r="F572" i="5"/>
  <c r="E53" i="209" s="1"/>
  <c r="F540" i="5"/>
  <c r="E21" i="209" s="1"/>
  <c r="F508" i="5"/>
  <c r="E309" i="164" s="1"/>
  <c r="F476" i="5"/>
  <c r="E277" i="164" s="1"/>
  <c r="F460" i="5"/>
  <c r="E261" i="164" s="1"/>
  <c r="F453" i="5"/>
  <c r="E254" i="164" s="1"/>
  <c r="F430" i="5"/>
  <c r="E231" i="164" s="1"/>
  <c r="F423" i="5"/>
  <c r="E224" i="164" s="1"/>
  <c r="F416" i="5"/>
  <c r="E217" i="164" s="1"/>
  <c r="F410" i="5"/>
  <c r="E211" i="164" s="1"/>
  <c r="F403" i="5"/>
  <c r="E204" i="164" s="1"/>
  <c r="F398" i="5"/>
  <c r="E199" i="164" s="1"/>
  <c r="F396" i="5"/>
  <c r="E197" i="164" s="1"/>
  <c r="F391" i="5"/>
  <c r="E192" i="164" s="1"/>
  <c r="F386" i="5"/>
  <c r="E187" i="164" s="1"/>
  <c r="F384" i="5"/>
  <c r="E185" i="164" s="1"/>
  <c r="F379" i="5"/>
  <c r="E180" i="164" s="1"/>
  <c r="F372" i="5"/>
  <c r="E173" i="164" s="1"/>
  <c r="F346" i="5"/>
  <c r="E147" i="164" s="1"/>
  <c r="F339" i="5"/>
  <c r="E140" i="164" s="1"/>
  <c r="F334" i="5"/>
  <c r="E135" i="164" s="1"/>
  <c r="F332" i="5"/>
  <c r="E133" i="164" s="1"/>
  <c r="F327" i="5"/>
  <c r="E128" i="164" s="1"/>
  <c r="F322" i="5"/>
  <c r="E123" i="164" s="1"/>
  <c r="F320" i="5"/>
  <c r="E121" i="164" s="1"/>
  <c r="F315" i="5"/>
  <c r="E116" i="164" s="1"/>
  <c r="F308" i="5"/>
  <c r="E109" i="164" s="1"/>
  <c r="F282" i="5"/>
  <c r="E83" i="164" s="1"/>
  <c r="F275" i="5"/>
  <c r="E76" i="164" s="1"/>
  <c r="F270" i="5"/>
  <c r="E71" i="164" s="1"/>
  <c r="F268" i="5"/>
  <c r="E69" i="164" s="1"/>
  <c r="F263" i="5"/>
  <c r="E64" i="164" s="1"/>
  <c r="F258" i="5"/>
  <c r="E59" i="164" s="1"/>
  <c r="F256" i="5"/>
  <c r="E57" i="164" s="1"/>
  <c r="F251" i="5"/>
  <c r="E52" i="164" s="1"/>
  <c r="F244" i="5"/>
  <c r="E45" i="164" s="1"/>
  <c r="F218" i="5"/>
  <c r="E19" i="164" s="1"/>
  <c r="F211" i="5"/>
  <c r="E12" i="164" s="1"/>
  <c r="F206" i="5"/>
  <c r="E7" i="164" s="1"/>
  <c r="F204" i="5"/>
  <c r="E15" i="130" s="1"/>
  <c r="F199" i="5"/>
  <c r="E10" i="130" s="1"/>
  <c r="F194" i="5"/>
  <c r="E113" i="96" s="1"/>
  <c r="F192" i="5"/>
  <c r="E111" i="96" s="1"/>
  <c r="F187" i="5"/>
  <c r="E106" i="96" s="1"/>
  <c r="F180" i="5"/>
  <c r="E99" i="96" s="1"/>
  <c r="F154" i="5"/>
  <c r="E73" i="96" s="1"/>
  <c r="F147" i="5"/>
  <c r="E66" i="96" s="1"/>
  <c r="F142" i="5"/>
  <c r="E61" i="96" s="1"/>
  <c r="F140" i="5"/>
  <c r="E59" i="96" s="1"/>
  <c r="F135" i="5"/>
  <c r="E54" i="96" s="1"/>
  <c r="F130" i="5"/>
  <c r="E49" i="96" s="1"/>
  <c r="F128" i="5"/>
  <c r="E47" i="96" s="1"/>
  <c r="F123" i="5"/>
  <c r="E42" i="96" s="1"/>
  <c r="F116" i="5"/>
  <c r="E35" i="96" s="1"/>
  <c r="F109" i="5"/>
  <c r="E28" i="96" s="1"/>
  <c r="F107" i="5"/>
  <c r="E26" i="96" s="1"/>
  <c r="F100" i="5"/>
  <c r="E19" i="96" s="1"/>
  <c r="F93" i="5"/>
  <c r="E12" i="96" s="1"/>
  <c r="F91" i="5"/>
  <c r="E10" i="96" s="1"/>
  <c r="F84" i="5"/>
  <c r="E82" i="51" s="1"/>
  <c r="F77" i="5"/>
  <c r="E75" i="51" s="1"/>
  <c r="F75" i="5"/>
  <c r="E73" i="51" s="1"/>
  <c r="F68" i="5"/>
  <c r="E66" i="51" s="1"/>
  <c r="F61" i="5"/>
  <c r="E59" i="51" s="1"/>
  <c r="F59" i="5"/>
  <c r="E57" i="51" s="1"/>
  <c r="G50" i="5"/>
  <c r="F27" i="51" s="1"/>
  <c r="G43" i="5"/>
  <c r="F20" i="51" s="1"/>
  <c r="G41" i="5"/>
  <c r="F18" i="51" s="1"/>
  <c r="G34" i="5"/>
  <c r="F11" i="51" s="1"/>
  <c r="G27" i="5"/>
  <c r="F27" i="28" s="1"/>
  <c r="G25" i="5"/>
  <c r="F25" i="28" s="1"/>
  <c r="G18" i="5"/>
  <c r="F18" i="28" s="1"/>
  <c r="G11" i="5"/>
  <c r="F11" i="28" s="1"/>
  <c r="G9" i="5"/>
  <c r="F9" i="28" s="1"/>
  <c r="F1078" i="5"/>
  <c r="F952" i="5"/>
  <c r="E433" i="209" s="1"/>
  <c r="F696" i="5"/>
  <c r="E177" i="209" s="1"/>
  <c r="F597" i="5"/>
  <c r="E78" i="209" s="1"/>
  <c r="F382" i="5"/>
  <c r="E183" i="164" s="1"/>
  <c r="F363" i="5"/>
  <c r="E164" i="164" s="1"/>
  <c r="F316" i="5"/>
  <c r="E117" i="164" s="1"/>
  <c r="F306" i="5"/>
  <c r="E107" i="164" s="1"/>
  <c r="F259" i="5"/>
  <c r="E60" i="164" s="1"/>
  <c r="F240" i="5"/>
  <c r="E41" i="164" s="1"/>
  <c r="F202" i="5"/>
  <c r="E13" i="130" s="1"/>
  <c r="F183" i="5"/>
  <c r="E102" i="96" s="1"/>
  <c r="F164" i="5"/>
  <c r="E83" i="96" s="1"/>
  <c r="F126" i="5"/>
  <c r="E45" i="96" s="1"/>
  <c r="F111" i="5"/>
  <c r="E30" i="96" s="1"/>
  <c r="F104" i="5"/>
  <c r="E23" i="96" s="1"/>
  <c r="F97" i="5"/>
  <c r="E16" i="96" s="1"/>
  <c r="G45" i="5"/>
  <c r="F22" i="51" s="1"/>
  <c r="G38" i="5"/>
  <c r="F15" i="51" s="1"/>
  <c r="G31" i="5"/>
  <c r="F8" i="51" s="1"/>
  <c r="F533" i="5"/>
  <c r="E14" i="209" s="1"/>
  <c r="F311" i="5"/>
  <c r="E112" i="164" s="1"/>
  <c r="F292" i="5"/>
  <c r="E93" i="164" s="1"/>
  <c r="F235" i="5"/>
  <c r="E36" i="164" s="1"/>
  <c r="F178" i="5"/>
  <c r="E97" i="96" s="1"/>
  <c r="F79" i="5"/>
  <c r="E77" i="51" s="1"/>
  <c r="G13" i="5"/>
  <c r="F13" i="28" s="1"/>
  <c r="G1035" i="5"/>
  <c r="F760" i="5"/>
  <c r="E241" i="209" s="1"/>
  <c r="F629" i="5"/>
  <c r="E110" i="209" s="1"/>
  <c r="F501" i="5"/>
  <c r="E302" i="164" s="1"/>
  <c r="F435" i="5"/>
  <c r="E236" i="164" s="1"/>
  <c r="F380" i="5"/>
  <c r="E181" i="164" s="1"/>
  <c r="F370" i="5"/>
  <c r="E171" i="164" s="1"/>
  <c r="F323" i="5"/>
  <c r="E124" i="164" s="1"/>
  <c r="F304" i="5"/>
  <c r="E105" i="164" s="1"/>
  <c r="F266" i="5"/>
  <c r="E67" i="164" s="1"/>
  <c r="F247" i="5"/>
  <c r="E48" i="164" s="1"/>
  <c r="F228" i="5"/>
  <c r="E29" i="164" s="1"/>
  <c r="F190" i="5"/>
  <c r="E109" i="96" s="1"/>
  <c r="F171" i="5"/>
  <c r="E90" i="96" s="1"/>
  <c r="F124" i="5"/>
  <c r="E43" i="96" s="1"/>
  <c r="F95" i="5"/>
  <c r="E14" i="96" s="1"/>
  <c r="F88" i="5"/>
  <c r="E7" i="96" s="1"/>
  <c r="F81" i="5"/>
  <c r="E79" i="51" s="1"/>
  <c r="F51" i="5"/>
  <c r="G29" i="5"/>
  <c r="F6" i="51" s="1"/>
  <c r="G22" i="5"/>
  <c r="F22" i="28" s="1"/>
  <c r="G15" i="5"/>
  <c r="F15" i="28" s="1"/>
  <c r="F1156" i="5"/>
  <c r="E13" i="243" s="1"/>
  <c r="F824" i="5"/>
  <c r="E305" i="209" s="1"/>
  <c r="F387" i="5"/>
  <c r="E188" i="164" s="1"/>
  <c r="F330" i="5"/>
  <c r="E131" i="164" s="1"/>
  <c r="F254" i="5"/>
  <c r="E55" i="164" s="1"/>
  <c r="F188" i="5"/>
  <c r="E107" i="96" s="1"/>
  <c r="F65" i="5"/>
  <c r="E63" i="51" s="1"/>
  <c r="F1121" i="5"/>
  <c r="F888" i="5"/>
  <c r="E369" i="209" s="1"/>
  <c r="F565" i="5"/>
  <c r="E46" i="209" s="1"/>
  <c r="F448" i="5"/>
  <c r="E249" i="164" s="1"/>
  <c r="F428" i="5"/>
  <c r="E229" i="164" s="1"/>
  <c r="F394" i="5"/>
  <c r="E195" i="164" s="1"/>
  <c r="F375" i="5"/>
  <c r="E176" i="164" s="1"/>
  <c r="F356" i="5"/>
  <c r="E157" i="164" s="1"/>
  <c r="F318" i="5"/>
  <c r="E119" i="164" s="1"/>
  <c r="F299" i="5"/>
  <c r="E100" i="164" s="1"/>
  <c r="F252" i="5"/>
  <c r="E53" i="164" s="1"/>
  <c r="F242" i="5"/>
  <c r="E43" i="164" s="1"/>
  <c r="F195" i="5"/>
  <c r="E6" i="130" s="1"/>
  <c r="F176" i="5"/>
  <c r="E95" i="96" s="1"/>
  <c r="F138" i="5"/>
  <c r="E57" i="96" s="1"/>
  <c r="F120" i="5"/>
  <c r="E39" i="96" s="1"/>
  <c r="F113" i="5"/>
  <c r="E32" i="96" s="1"/>
  <c r="F63" i="5"/>
  <c r="E61" i="51" s="1"/>
  <c r="F56" i="5"/>
  <c r="E54" i="51" s="1"/>
  <c r="G47" i="5"/>
  <c r="F24" i="51" s="1"/>
  <c r="F661" i="5"/>
  <c r="E142" i="209" s="1"/>
  <c r="F368" i="5"/>
  <c r="E169" i="164" s="1"/>
  <c r="F131" i="5"/>
  <c r="E50" i="96" s="1"/>
  <c r="F72" i="5"/>
  <c r="E70" i="51" s="1"/>
  <c r="G6" i="5"/>
  <c r="F6" i="28" s="1"/>
  <c r="G14" i="51"/>
  <c r="J37" i="5"/>
  <c r="I14" i="51" s="1"/>
  <c r="H21" i="28"/>
  <c r="K21" i="5"/>
  <c r="J21" i="28" s="1"/>
  <c r="E4" i="130" l="1"/>
  <c r="F4" i="130"/>
  <c r="G4" i="243"/>
  <c r="G4" i="130"/>
  <c r="F4" i="28"/>
  <c r="J67" i="51"/>
  <c r="J55" i="51"/>
  <c r="J4" i="96"/>
  <c r="J4" i="209"/>
  <c r="E4" i="28"/>
  <c r="F4" i="96"/>
  <c r="E4" i="164"/>
  <c r="J59" i="51"/>
  <c r="J4" i="28"/>
  <c r="I63" i="51"/>
  <c r="I67" i="51"/>
  <c r="I55" i="51"/>
  <c r="I4" i="96"/>
  <c r="J4" i="164"/>
  <c r="G4" i="164"/>
  <c r="H4" i="209"/>
  <c r="H4" i="51"/>
  <c r="H4" i="96"/>
  <c r="I4" i="209"/>
  <c r="C2" i="243"/>
  <c r="C2" i="209"/>
  <c r="E4" i="243"/>
  <c r="F4" i="164"/>
  <c r="F4" i="209"/>
  <c r="F4" i="243"/>
  <c r="H4" i="28"/>
  <c r="G4" i="51"/>
  <c r="G4" i="96"/>
  <c r="I59" i="51"/>
  <c r="I4" i="28"/>
  <c r="J63" i="51"/>
  <c r="J4" i="130"/>
  <c r="I4" i="164"/>
  <c r="I71" i="51"/>
  <c r="G4" i="209"/>
  <c r="J4" i="243"/>
  <c r="F51" i="51"/>
  <c r="F49" i="51"/>
  <c r="F47" i="51"/>
  <c r="F45" i="51"/>
  <c r="F43" i="51"/>
  <c r="F41" i="51"/>
  <c r="F39" i="51"/>
  <c r="F37" i="51"/>
  <c r="F35" i="51"/>
  <c r="F33" i="51"/>
  <c r="F31" i="51"/>
  <c r="F29" i="51"/>
  <c r="E51" i="51"/>
  <c r="F48" i="51"/>
  <c r="E46" i="51"/>
  <c r="E43" i="51"/>
  <c r="F40" i="51"/>
  <c r="E38" i="51"/>
  <c r="E35" i="51"/>
  <c r="F32" i="51"/>
  <c r="E30" i="51"/>
  <c r="F50" i="51"/>
  <c r="E48" i="51"/>
  <c r="E45" i="51"/>
  <c r="F42" i="51"/>
  <c r="E40" i="51"/>
  <c r="E37" i="51"/>
  <c r="F34" i="51"/>
  <c r="E32" i="51"/>
  <c r="E29" i="51"/>
  <c r="E49" i="51"/>
  <c r="E44" i="51"/>
  <c r="F38" i="51"/>
  <c r="E33" i="51"/>
  <c r="E28" i="51"/>
  <c r="E47" i="51"/>
  <c r="E42" i="51"/>
  <c r="F36" i="51"/>
  <c r="E31" i="51"/>
  <c r="F44" i="51"/>
  <c r="E34" i="51"/>
  <c r="E41" i="51"/>
  <c r="F30" i="51"/>
  <c r="E36" i="51"/>
  <c r="E50" i="51"/>
  <c r="F28" i="51"/>
  <c r="F4" i="51" s="1"/>
  <c r="F46" i="51"/>
  <c r="E39" i="51"/>
  <c r="E4" i="96"/>
  <c r="E4" i="209"/>
  <c r="J71" i="51"/>
  <c r="I4" i="243"/>
  <c r="G4" i="28"/>
  <c r="H4" i="130"/>
  <c r="I4" i="130"/>
  <c r="H4" i="164"/>
  <c r="H4" i="243"/>
  <c r="J4" i="51" l="1"/>
  <c r="I4" i="51"/>
  <c r="E4" i="51"/>
</calcChain>
</file>

<file path=xl/sharedStrings.xml><?xml version="1.0" encoding="utf-8"?>
<sst xmlns="http://schemas.openxmlformats.org/spreadsheetml/2006/main" count="4923" uniqueCount="3430">
  <si>
    <t>Analityka1</t>
  </si>
  <si>
    <t>Analityka1: nazwa</t>
  </si>
  <si>
    <t>Analityka2</t>
  </si>
  <si>
    <t>Analityka2: nazwa</t>
  </si>
  <si>
    <t>Analityka3</t>
  </si>
  <si>
    <t>Analityka3: nazwa</t>
  </si>
  <si>
    <t>Analityka4</t>
  </si>
  <si>
    <t>Analityka4: nazwa</t>
  </si>
  <si>
    <t>Analityka5</t>
  </si>
  <si>
    <t>Analityka5: nazwa</t>
  </si>
  <si>
    <t>Data okresu</t>
  </si>
  <si>
    <t>Data okresu: Kwartał</t>
  </si>
  <si>
    <t>Data okresu: Miesiąc</t>
  </si>
  <si>
    <t>Data okresu: Rok</t>
  </si>
  <si>
    <t>Konto</t>
  </si>
  <si>
    <t>Obroty Ma</t>
  </si>
  <si>
    <t>Obroty Wn</t>
  </si>
  <si>
    <t>Syntetyka</t>
  </si>
  <si>
    <t>Syntetyka - a1 - a2 - a3 - a4 - a5</t>
  </si>
  <si>
    <t>Syntetyka: nazwa</t>
  </si>
  <si>
    <t>Źródło</t>
  </si>
  <si>
    <t>10108</t>
  </si>
  <si>
    <t>Materiały do utrzymania czystości</t>
  </si>
  <si>
    <t>1</t>
  </si>
  <si>
    <t>bez leku</t>
  </si>
  <si>
    <t/>
  </si>
  <si>
    <t>styczeń</t>
  </si>
  <si>
    <t>401-10108-1</t>
  </si>
  <si>
    <t>Zużycie materiałów i energii</t>
  </si>
  <si>
    <t>Bufor</t>
  </si>
  <si>
    <t>10109</t>
  </si>
  <si>
    <t>Papier ksero</t>
  </si>
  <si>
    <t>401-10109-1</t>
  </si>
  <si>
    <t>20408</t>
  </si>
  <si>
    <t>Rękawice jednorazowe</t>
  </si>
  <si>
    <t>marzec</t>
  </si>
  <si>
    <t>401-20408-1</t>
  </si>
  <si>
    <t>30101</t>
  </si>
  <si>
    <t>Energia elektryczna</t>
  </si>
  <si>
    <t>401-30101-1</t>
  </si>
  <si>
    <t>luty</t>
  </si>
  <si>
    <t>30103</t>
  </si>
  <si>
    <t>Energia cieplna</t>
  </si>
  <si>
    <t>401-30103-1</t>
  </si>
  <si>
    <t>10302</t>
  </si>
  <si>
    <t>Przeglądy obowiązkowe pojazdów własnych</t>
  </si>
  <si>
    <t>130202</t>
  </si>
  <si>
    <t>szczegół 2</t>
  </si>
  <si>
    <t>402-10302-130202</t>
  </si>
  <si>
    <t>Usługi obce</t>
  </si>
  <si>
    <t>10601</t>
  </si>
  <si>
    <t>Najem, dzierżawa, leasing operacyjny budynków, lokali</t>
  </si>
  <si>
    <t>402-10601</t>
  </si>
  <si>
    <t>10602</t>
  </si>
  <si>
    <t>Najem, dzierżawa, leasing operacyjny sprzętu medycznego</t>
  </si>
  <si>
    <t>402-10602</t>
  </si>
  <si>
    <t>10101</t>
  </si>
  <si>
    <t>Wynagrodzenia zasadnicze - lekarze</t>
  </si>
  <si>
    <t>404-10101</t>
  </si>
  <si>
    <t>Wynagrodzenia</t>
  </si>
  <si>
    <t>10102</t>
  </si>
  <si>
    <t>Wynagrodzenia zasadnicze - lekarze rezydenci</t>
  </si>
  <si>
    <t>404-10102</t>
  </si>
  <si>
    <t>10103</t>
  </si>
  <si>
    <t>Wynagrodzenia zasadnicze - pielęgniarki i położne</t>
  </si>
  <si>
    <t>404-10103</t>
  </si>
  <si>
    <t>10112</t>
  </si>
  <si>
    <t>Wynagrodzenia zasadnicze - ratownicy medyczni</t>
  </si>
  <si>
    <t>404-10112</t>
  </si>
  <si>
    <t>10201</t>
  </si>
  <si>
    <t>Dodatek stażowy - lekarze</t>
  </si>
  <si>
    <t>404-10201</t>
  </si>
  <si>
    <t>10202</t>
  </si>
  <si>
    <t>Dodatek stażowy - lekarze rezydenci</t>
  </si>
  <si>
    <t>404-10202</t>
  </si>
  <si>
    <t>10203</t>
  </si>
  <si>
    <t>Dodatek stażowy - pielęgniarki i położne</t>
  </si>
  <si>
    <t>404-10203</t>
  </si>
  <si>
    <t>10212</t>
  </si>
  <si>
    <t>Dodatek stażowy - ratownicy medyczni</t>
  </si>
  <si>
    <t>404-10212</t>
  </si>
  <si>
    <t>490</t>
  </si>
  <si>
    <t>Rozliczenie kosztów</t>
  </si>
  <si>
    <t>(Wszystkie)</t>
  </si>
  <si>
    <t>Etykiety kolumn</t>
  </si>
  <si>
    <t>Całkowita Suma z Obroty Wn</t>
  </si>
  <si>
    <t>Całkowita Suma z Obroty Ma</t>
  </si>
  <si>
    <t>Etykiety wierszy</t>
  </si>
  <si>
    <t>Suma z Obroty Wn</t>
  </si>
  <si>
    <t>Suma z Obroty Ma</t>
  </si>
  <si>
    <t>Suma</t>
  </si>
  <si>
    <t>okres:</t>
  </si>
  <si>
    <t>synt</t>
  </si>
  <si>
    <t>konto</t>
  </si>
  <si>
    <t>Grupowanie</t>
  </si>
  <si>
    <t>konto Agencji</t>
  </si>
  <si>
    <t xml:space="preserve">Obroty Ma </t>
  </si>
  <si>
    <t>Obroty Narastająco Wn</t>
  </si>
  <si>
    <t>Obroty Narastająco Ma</t>
  </si>
  <si>
    <t>Saldo Wn</t>
  </si>
  <si>
    <t>Saldo Ma</t>
  </si>
  <si>
    <t>400-10101</t>
  </si>
  <si>
    <t>400-01-01-01</t>
  </si>
  <si>
    <t>400-10102</t>
  </si>
  <si>
    <t>400-01-01-02</t>
  </si>
  <si>
    <t>400-10103</t>
  </si>
  <si>
    <t>400-01-01-03</t>
  </si>
  <si>
    <t>400-10104</t>
  </si>
  <si>
    <t>400-01-01-04</t>
  </si>
  <si>
    <t>400-10105</t>
  </si>
  <si>
    <t>400-01-01-05</t>
  </si>
  <si>
    <t>400-10106</t>
  </si>
  <si>
    <t>400-01-01-06</t>
  </si>
  <si>
    <t>400-10107</t>
  </si>
  <si>
    <t>400-01-01-07</t>
  </si>
  <si>
    <t>400-10108</t>
  </si>
  <si>
    <t>400-01-01-08</t>
  </si>
  <si>
    <t>400-10200</t>
  </si>
  <si>
    <t>400-01-02-00</t>
  </si>
  <si>
    <t>400-10201</t>
  </si>
  <si>
    <t>400-01-02-01</t>
  </si>
  <si>
    <t>400-10202</t>
  </si>
  <si>
    <t>400-01-02-02</t>
  </si>
  <si>
    <t>400-10203</t>
  </si>
  <si>
    <t>400-01-02-03</t>
  </si>
  <si>
    <t>400-10204</t>
  </si>
  <si>
    <t>400-01-02-04</t>
  </si>
  <si>
    <t>400-10205</t>
  </si>
  <si>
    <t>400-01-02-05</t>
  </si>
  <si>
    <t>400-10206</t>
  </si>
  <si>
    <t>400-01-02-06</t>
  </si>
  <si>
    <t>400-10207</t>
  </si>
  <si>
    <t>400-01-02-07</t>
  </si>
  <si>
    <t>400-10208</t>
  </si>
  <si>
    <t>400-01-02-08</t>
  </si>
  <si>
    <t>400-20101</t>
  </si>
  <si>
    <t>400-02-01-01</t>
  </si>
  <si>
    <t>400-20102</t>
  </si>
  <si>
    <t>400-02-01-02</t>
  </si>
  <si>
    <t>400-20103</t>
  </si>
  <si>
    <t>400-02-01-03</t>
  </si>
  <si>
    <t>400-20201</t>
  </si>
  <si>
    <t>400-02-02-01</t>
  </si>
  <si>
    <t>400-20202</t>
  </si>
  <si>
    <t>400-02-02-02</t>
  </si>
  <si>
    <t>400-20203</t>
  </si>
  <si>
    <t>400-02-02-03</t>
  </si>
  <si>
    <t>401-01-01-00</t>
  </si>
  <si>
    <t>401-01-01-01</t>
  </si>
  <si>
    <t>401-01-01-02</t>
  </si>
  <si>
    <t>401-01-01-03</t>
  </si>
  <si>
    <t>401-01-01-04</t>
  </si>
  <si>
    <t>401-01-01-05</t>
  </si>
  <si>
    <t>401-01-01-06</t>
  </si>
  <si>
    <t>401-01-01-07</t>
  </si>
  <si>
    <t>401-01-01-08</t>
  </si>
  <si>
    <t>401-01-01-09</t>
  </si>
  <si>
    <t>401-01-01-10</t>
  </si>
  <si>
    <t>401-01-01-11</t>
  </si>
  <si>
    <t>401-01-01-12</t>
  </si>
  <si>
    <t>401-01-01-13</t>
  </si>
  <si>
    <t>401-01-01-14</t>
  </si>
  <si>
    <t>401-01-01-15</t>
  </si>
  <si>
    <t>401-01-01-16</t>
  </si>
  <si>
    <t>401-01-01-17</t>
  </si>
  <si>
    <t>401-01-01-18</t>
  </si>
  <si>
    <t>401-01-01-19</t>
  </si>
  <si>
    <t>401-01-01-20</t>
  </si>
  <si>
    <t>401-01-01-21</t>
  </si>
  <si>
    <t>401-02-01-01</t>
  </si>
  <si>
    <t>401-02-02-01</t>
  </si>
  <si>
    <t>401-02-03-01</t>
  </si>
  <si>
    <t>401-02-03-02</t>
  </si>
  <si>
    <t>401-02-03-03</t>
  </si>
  <si>
    <t>401-02-03-04</t>
  </si>
  <si>
    <t>401-02-03-05</t>
  </si>
  <si>
    <t>401-02-03-06</t>
  </si>
  <si>
    <t>401-02-03-07</t>
  </si>
  <si>
    <t>401-02-04-01</t>
  </si>
  <si>
    <t>401-02-04-02</t>
  </si>
  <si>
    <t>401-02-04-03</t>
  </si>
  <si>
    <t>401-02-04-04</t>
  </si>
  <si>
    <t>401-02-04-05</t>
  </si>
  <si>
    <t>401-02-04-06</t>
  </si>
  <si>
    <t>401-02-04-07</t>
  </si>
  <si>
    <t>401-02-04-08</t>
  </si>
  <si>
    <t>401-02-04-09</t>
  </si>
  <si>
    <t>401-02-04-10</t>
  </si>
  <si>
    <t>401-02-04-11</t>
  </si>
  <si>
    <t>401-02-04-12</t>
  </si>
  <si>
    <t>401-02-04-13</t>
  </si>
  <si>
    <t>401-02-04-14</t>
  </si>
  <si>
    <t>401-02-04-15</t>
  </si>
  <si>
    <t>401-02-04-16</t>
  </si>
  <si>
    <t>401-02-04-17</t>
  </si>
  <si>
    <t>401-03-00-01</t>
  </si>
  <si>
    <t>401-03-00-02</t>
  </si>
  <si>
    <t>401-03-00-03</t>
  </si>
  <si>
    <t>401-03-00-04</t>
  </si>
  <si>
    <t>401-03-01-01</t>
  </si>
  <si>
    <t>401-03-01-02</t>
  </si>
  <si>
    <t>401-03-01-03</t>
  </si>
  <si>
    <t>401-03-01-04</t>
  </si>
  <si>
    <t>401-03-01-05</t>
  </si>
  <si>
    <t>401-03-01-06</t>
  </si>
  <si>
    <t>402-10001</t>
  </si>
  <si>
    <t>402-01-00-01</t>
  </si>
  <si>
    <t>402-10002</t>
  </si>
  <si>
    <t>402-01-00-02</t>
  </si>
  <si>
    <t>402-10003</t>
  </si>
  <si>
    <t>402-01-00-03</t>
  </si>
  <si>
    <t>402-10101</t>
  </si>
  <si>
    <t>402-01-01-01</t>
  </si>
  <si>
    <t>402-10102</t>
  </si>
  <si>
    <t>402-01-01-02</t>
  </si>
  <si>
    <t>402-10103</t>
  </si>
  <si>
    <t>402-01-01-03</t>
  </si>
  <si>
    <t>402-10104</t>
  </si>
  <si>
    <t>402-01-01-04</t>
  </si>
  <si>
    <t>402-10105</t>
  </si>
  <si>
    <t>402-01-01-05</t>
  </si>
  <si>
    <t>402-10106</t>
  </si>
  <si>
    <t>402-01-01-06</t>
  </si>
  <si>
    <t>402-10107</t>
  </si>
  <si>
    <t>402-01-01-07</t>
  </si>
  <si>
    <t>402-10201</t>
  </si>
  <si>
    <t>402-01-02-01</t>
  </si>
  <si>
    <t>402-10202</t>
  </si>
  <si>
    <t>402-01-02-02</t>
  </si>
  <si>
    <t>402-10203</t>
  </si>
  <si>
    <t>402-01-02-03</t>
  </si>
  <si>
    <t>402-10204</t>
  </si>
  <si>
    <t>402-01-02-04</t>
  </si>
  <si>
    <t>402-10205</t>
  </si>
  <si>
    <t>402-01-02-05</t>
  </si>
  <si>
    <t>402-10206</t>
  </si>
  <si>
    <t>402-01-02-06</t>
  </si>
  <si>
    <t>402-10301</t>
  </si>
  <si>
    <t>402-01-03-01</t>
  </si>
  <si>
    <t>402-10302</t>
  </si>
  <si>
    <t>402-01-03-02</t>
  </si>
  <si>
    <t>402-10303</t>
  </si>
  <si>
    <t>402-01-03-03</t>
  </si>
  <si>
    <t>402-10401</t>
  </si>
  <si>
    <t>402-01-04-01</t>
  </si>
  <si>
    <t>402-10402</t>
  </si>
  <si>
    <t>402-01-04-02</t>
  </si>
  <si>
    <t>402-10403</t>
  </si>
  <si>
    <t>402-01-04-03</t>
  </si>
  <si>
    <t>402-10501</t>
  </si>
  <si>
    <t>402-01-05-01</t>
  </si>
  <si>
    <t>402-10599</t>
  </si>
  <si>
    <t>402-01-05-99</t>
  </si>
  <si>
    <t>402-01-06-01</t>
  </si>
  <si>
    <t>402-01-06-02</t>
  </si>
  <si>
    <t>402-10603</t>
  </si>
  <si>
    <t>402-01-06-03</t>
  </si>
  <si>
    <t>402-10604</t>
  </si>
  <si>
    <t>402-01-06-04</t>
  </si>
  <si>
    <t>402-10605</t>
  </si>
  <si>
    <t>402-01-06-05</t>
  </si>
  <si>
    <t>402-10606</t>
  </si>
  <si>
    <t>402-01-06-06</t>
  </si>
  <si>
    <t>402-10701</t>
  </si>
  <si>
    <t>402-01-07-01</t>
  </si>
  <si>
    <t>402-10702</t>
  </si>
  <si>
    <t>402-01-07-02</t>
  </si>
  <si>
    <t>402-10703</t>
  </si>
  <si>
    <t>402-01-07-03</t>
  </si>
  <si>
    <t>402-10704</t>
  </si>
  <si>
    <t>402-01-07-04</t>
  </si>
  <si>
    <t>402-10801</t>
  </si>
  <si>
    <t>402-01-08-01</t>
  </si>
  <si>
    <t>402-10802</t>
  </si>
  <si>
    <t>402-01-08-02</t>
  </si>
  <si>
    <t>402-10803</t>
  </si>
  <si>
    <t>402-01-08-03</t>
  </si>
  <si>
    <t>402-10804</t>
  </si>
  <si>
    <t>402-01-08-04</t>
  </si>
  <si>
    <t>402-10805</t>
  </si>
  <si>
    <t>402-01-08-05</t>
  </si>
  <si>
    <t>402-10806</t>
  </si>
  <si>
    <t>402-01-08-06</t>
  </si>
  <si>
    <t>402-10807</t>
  </si>
  <si>
    <t>402-01-08-07</t>
  </si>
  <si>
    <t>402-10901</t>
  </si>
  <si>
    <t>402-01-09-01</t>
  </si>
  <si>
    <t>402-10902</t>
  </si>
  <si>
    <t>402-01-09-02</t>
  </si>
  <si>
    <t>402-11001</t>
  </si>
  <si>
    <t>402-01-10-01</t>
  </si>
  <si>
    <t>402-11002</t>
  </si>
  <si>
    <t>402-01-10-02</t>
  </si>
  <si>
    <t>402-11003</t>
  </si>
  <si>
    <t>402-01-10-03</t>
  </si>
  <si>
    <t>402-11004</t>
  </si>
  <si>
    <t>402-01-10-04</t>
  </si>
  <si>
    <t>402-11005</t>
  </si>
  <si>
    <t>402-01-10-05</t>
  </si>
  <si>
    <t>402-11006</t>
  </si>
  <si>
    <t>402-01-10-06</t>
  </si>
  <si>
    <t>402-11100</t>
  </si>
  <si>
    <t>402-01-11-00</t>
  </si>
  <si>
    <t>402-11101</t>
  </si>
  <si>
    <t>402-01-11-01</t>
  </si>
  <si>
    <t>402-11102</t>
  </si>
  <si>
    <t>402-01-11-02</t>
  </si>
  <si>
    <t>402-11103</t>
  </si>
  <si>
    <t>402-01-11-03</t>
  </si>
  <si>
    <t>402-20001</t>
  </si>
  <si>
    <t>402-02-00-01</t>
  </si>
  <si>
    <t>402-20101</t>
  </si>
  <si>
    <t>402-02-01-01</t>
  </si>
  <si>
    <t>402-20102</t>
  </si>
  <si>
    <t>402-02-01-02</t>
  </si>
  <si>
    <t>402-20103</t>
  </si>
  <si>
    <t>402-02-01-03</t>
  </si>
  <si>
    <t>402-20201</t>
  </si>
  <si>
    <t>402-02-02-01</t>
  </si>
  <si>
    <t>402-20202</t>
  </si>
  <si>
    <t>402-02-02-02</t>
  </si>
  <si>
    <t>402-20203</t>
  </si>
  <si>
    <t>402-02-02-03</t>
  </si>
  <si>
    <t>402-20204</t>
  </si>
  <si>
    <t>402-02-02-04</t>
  </si>
  <si>
    <t>402-20205</t>
  </si>
  <si>
    <t>402-02-02-05</t>
  </si>
  <si>
    <t>402-20301</t>
  </si>
  <si>
    <t>402-02-03-01</t>
  </si>
  <si>
    <t>402-20302</t>
  </si>
  <si>
    <t>402-02-03-02</t>
  </si>
  <si>
    <t>402-20303</t>
  </si>
  <si>
    <t>402-02-03-03</t>
  </si>
  <si>
    <t>402-20304</t>
  </si>
  <si>
    <t>402-02-03-04</t>
  </si>
  <si>
    <t>402-20305</t>
  </si>
  <si>
    <t>402-02-03-05</t>
  </si>
  <si>
    <t>402-20306</t>
  </si>
  <si>
    <t>402-02-03-06</t>
  </si>
  <si>
    <t>402-20307</t>
  </si>
  <si>
    <t>402-02-03-07</t>
  </si>
  <si>
    <t>402-20401</t>
  </si>
  <si>
    <t>402-02-04-01</t>
  </si>
  <si>
    <t>402-20403</t>
  </si>
  <si>
    <t>402-02-04-03</t>
  </si>
  <si>
    <t>402-20404</t>
  </si>
  <si>
    <t>402-02-04-04</t>
  </si>
  <si>
    <t>402-20405</t>
  </si>
  <si>
    <t>402-02-04-05</t>
  </si>
  <si>
    <t>402-20406</t>
  </si>
  <si>
    <t>402-02-04-06</t>
  </si>
  <si>
    <t>402-20407</t>
  </si>
  <si>
    <t>402-02-04-07</t>
  </si>
  <si>
    <t>402-20408</t>
  </si>
  <si>
    <t>402-02-04-08</t>
  </si>
  <si>
    <t>402-20409</t>
  </si>
  <si>
    <t>402-02-04-09</t>
  </si>
  <si>
    <t>402-20410</t>
  </si>
  <si>
    <t>402-02-04-10</t>
  </si>
  <si>
    <t>402-20411</t>
  </si>
  <si>
    <t>402-02-04-11</t>
  </si>
  <si>
    <t>402-20412</t>
  </si>
  <si>
    <t>402-02-04-12</t>
  </si>
  <si>
    <t>402-20413</t>
  </si>
  <si>
    <t>402-02-04-13</t>
  </si>
  <si>
    <t>402-20501</t>
  </si>
  <si>
    <t>402-02-05-01</t>
  </si>
  <si>
    <t>402-20503</t>
  </si>
  <si>
    <t>402-02-05-03</t>
  </si>
  <si>
    <t>402-20504</t>
  </si>
  <si>
    <t>402-02-05-04</t>
  </si>
  <si>
    <t>402-20505</t>
  </si>
  <si>
    <t>402-02-05-05</t>
  </si>
  <si>
    <t>402-20506</t>
  </si>
  <si>
    <t>402-02-05-06</t>
  </si>
  <si>
    <t>402-20507</t>
  </si>
  <si>
    <t>402-02-05-07</t>
  </si>
  <si>
    <t>402-20508</t>
  </si>
  <si>
    <t>402-02-05-08</t>
  </si>
  <si>
    <t>402-20509</t>
  </si>
  <si>
    <t>402-02-05-09</t>
  </si>
  <si>
    <t>402-20510</t>
  </si>
  <si>
    <t>402-02-05-10</t>
  </si>
  <si>
    <t>402-20511</t>
  </si>
  <si>
    <t>402-02-05-11</t>
  </si>
  <si>
    <t>402-20512</t>
  </si>
  <si>
    <t>402-02-05-12</t>
  </si>
  <si>
    <t>402-20513</t>
  </si>
  <si>
    <t>402-02-05-13</t>
  </si>
  <si>
    <t>402-20601</t>
  </si>
  <si>
    <t>402-02-06-01</t>
  </si>
  <si>
    <t>402-20603</t>
  </si>
  <si>
    <t>402-02-06-03</t>
  </si>
  <si>
    <t>402-20604</t>
  </si>
  <si>
    <t>402-02-06-04</t>
  </si>
  <si>
    <t>402-20605</t>
  </si>
  <si>
    <t>402-02-06-05</t>
  </si>
  <si>
    <t>402-20606</t>
  </si>
  <si>
    <t>402-02-06-06</t>
  </si>
  <si>
    <t>402-20607</t>
  </si>
  <si>
    <t>402-02-06-07</t>
  </si>
  <si>
    <t>402-20608</t>
  </si>
  <si>
    <t>402-02-06-08</t>
  </si>
  <si>
    <t>402-20609</t>
  </si>
  <si>
    <t>402-02-06-09</t>
  </si>
  <si>
    <t>402-20610</t>
  </si>
  <si>
    <t>402-02-06-10</t>
  </si>
  <si>
    <t>402-20611</t>
  </si>
  <si>
    <t>402-02-06-11</t>
  </si>
  <si>
    <t>402-20612</t>
  </si>
  <si>
    <t>402-02-06-12</t>
  </si>
  <si>
    <t>402-20613</t>
  </si>
  <si>
    <t>402-02-06-13</t>
  </si>
  <si>
    <t>402-20700</t>
  </si>
  <si>
    <t>402-02-07-00</t>
  </si>
  <si>
    <t>402-20701</t>
  </si>
  <si>
    <t>402-02-07-01</t>
  </si>
  <si>
    <t>402-20702</t>
  </si>
  <si>
    <t>402-02-07-02</t>
  </si>
  <si>
    <t>403-101</t>
  </si>
  <si>
    <t>403-01-01</t>
  </si>
  <si>
    <t>403-102</t>
  </si>
  <si>
    <t>403-01-02</t>
  </si>
  <si>
    <t>403-103</t>
  </si>
  <si>
    <t>403-01-03</t>
  </si>
  <si>
    <t>403-104</t>
  </si>
  <si>
    <t>403-01-04</t>
  </si>
  <si>
    <t>403-201</t>
  </si>
  <si>
    <t>403-02-01</t>
  </si>
  <si>
    <t>403-202</t>
  </si>
  <si>
    <t>403-02-02</t>
  </si>
  <si>
    <t>403-203</t>
  </si>
  <si>
    <t>403-02-03</t>
  </si>
  <si>
    <t>403-204</t>
  </si>
  <si>
    <t>403-02-04</t>
  </si>
  <si>
    <t>403-205</t>
  </si>
  <si>
    <t>403-02-05</t>
  </si>
  <si>
    <t>403-206</t>
  </si>
  <si>
    <t>403-02-06</t>
  </si>
  <si>
    <t>404-01-01-01</t>
  </si>
  <si>
    <t>404-01-01-02</t>
  </si>
  <si>
    <t>404-01-01-03</t>
  </si>
  <si>
    <t>404-10104</t>
  </si>
  <si>
    <t>404-01-01-04</t>
  </si>
  <si>
    <t>404-10105</t>
  </si>
  <si>
    <t>404-01-01-05</t>
  </si>
  <si>
    <t>404-10106</t>
  </si>
  <si>
    <t>404-01-01-06</t>
  </si>
  <si>
    <t>404-10107</t>
  </si>
  <si>
    <t>404-01-01-07</t>
  </si>
  <si>
    <t>404-10108</t>
  </si>
  <si>
    <t>404-01-01-08</t>
  </si>
  <si>
    <t>404-10109</t>
  </si>
  <si>
    <t>404-01-01-09</t>
  </si>
  <si>
    <t>404-10110</t>
  </si>
  <si>
    <t>404-01-01-10</t>
  </si>
  <si>
    <t>404-10111</t>
  </si>
  <si>
    <t>404-01-01-11</t>
  </si>
  <si>
    <t>404-01-01-12</t>
  </si>
  <si>
    <t>404-10113</t>
  </si>
  <si>
    <t>404-01-01-13</t>
  </si>
  <si>
    <t>404-10114</t>
  </si>
  <si>
    <t>404-01-01-14</t>
  </si>
  <si>
    <t>404-10115</t>
  </si>
  <si>
    <t>404-01-01-15</t>
  </si>
  <si>
    <t>404-10116</t>
  </si>
  <si>
    <t>404-01-01-16</t>
  </si>
  <si>
    <t>404-01-02-01</t>
  </si>
  <si>
    <t>404-01-02-02</t>
  </si>
  <si>
    <t>404-01-02-03</t>
  </si>
  <si>
    <t>404-10204</t>
  </si>
  <si>
    <t>404-01-02-04</t>
  </si>
  <si>
    <t>404-10205</t>
  </si>
  <si>
    <t>404-01-02-05</t>
  </si>
  <si>
    <t>404-10206</t>
  </si>
  <si>
    <t>404-01-02-06</t>
  </si>
  <si>
    <t>404-10207</t>
  </si>
  <si>
    <t>404-01-02-07</t>
  </si>
  <si>
    <t>404-10208</t>
  </si>
  <si>
    <t>404-01-02-08</t>
  </si>
  <si>
    <t>404-10209</t>
  </si>
  <si>
    <t>404-01-02-09</t>
  </si>
  <si>
    <t>404-10210</t>
  </si>
  <si>
    <t>404-01-02-10</t>
  </si>
  <si>
    <t>404-10211</t>
  </si>
  <si>
    <t>404-01-02-11</t>
  </si>
  <si>
    <t>404-01-02-12</t>
  </si>
  <si>
    <t>404-10213</t>
  </si>
  <si>
    <t>404-01-02-13</t>
  </si>
  <si>
    <t>404-10214</t>
  </si>
  <si>
    <t>404-01-02-14</t>
  </si>
  <si>
    <t>404-10215</t>
  </si>
  <si>
    <t>404-01-02-15</t>
  </si>
  <si>
    <t>404-10216</t>
  </si>
  <si>
    <t>404-01-02-16</t>
  </si>
  <si>
    <t>404-10301</t>
  </si>
  <si>
    <t>404-01-03-01</t>
  </si>
  <si>
    <t>404-10302</t>
  </si>
  <si>
    <t>404-01-03-02</t>
  </si>
  <si>
    <t>404-10303</t>
  </si>
  <si>
    <t>404-01-03-03</t>
  </si>
  <si>
    <t>404-10304</t>
  </si>
  <si>
    <t>404-01-03-04</t>
  </si>
  <si>
    <t>404-10305</t>
  </si>
  <si>
    <t>404-01-03-05</t>
  </si>
  <si>
    <t>404-10306</t>
  </si>
  <si>
    <t>404-01-03-06</t>
  </si>
  <si>
    <t>404-10307</t>
  </si>
  <si>
    <t>404-01-03-07</t>
  </si>
  <si>
    <t>404-10308</t>
  </si>
  <si>
    <t>404-01-03-08</t>
  </si>
  <si>
    <t>404-10309</t>
  </si>
  <si>
    <t>404-01-03-09</t>
  </si>
  <si>
    <t>404-10310</t>
  </si>
  <si>
    <t>404-01-03-10</t>
  </si>
  <si>
    <t>404-10311</t>
  </si>
  <si>
    <t>404-01-03-11</t>
  </si>
  <si>
    <t>404-10312</t>
  </si>
  <si>
    <t>404-01-03-12</t>
  </si>
  <si>
    <t>404-10313</t>
  </si>
  <si>
    <t>404-01-03-13</t>
  </si>
  <si>
    <t>404-10314</t>
  </si>
  <si>
    <t>404-01-03-14</t>
  </si>
  <si>
    <t>404-10315</t>
  </si>
  <si>
    <t>404-01-03-15</t>
  </si>
  <si>
    <t>404-10316</t>
  </si>
  <si>
    <t>404-01-03-16</t>
  </si>
  <si>
    <t>404-10401</t>
  </si>
  <si>
    <t>404-01-04-01</t>
  </si>
  <si>
    <t>404-10402</t>
  </si>
  <si>
    <t>404-01-04-02</t>
  </si>
  <si>
    <t>404-10403</t>
  </si>
  <si>
    <t>404-01-04-03</t>
  </si>
  <si>
    <t>404-10404</t>
  </si>
  <si>
    <t>404-01-04-04</t>
  </si>
  <si>
    <t>404-10405</t>
  </si>
  <si>
    <t>404-01-04-05</t>
  </si>
  <si>
    <t>404-10406</t>
  </si>
  <si>
    <t>404-01-04-06</t>
  </si>
  <si>
    <t>404-10407</t>
  </si>
  <si>
    <t>404-01-04-07</t>
  </si>
  <si>
    <t>404-10408</t>
  </si>
  <si>
    <t>404-01-04-08</t>
  </si>
  <si>
    <t>404-10409</t>
  </si>
  <si>
    <t>404-01-04-09</t>
  </si>
  <si>
    <t>404-10410</t>
  </si>
  <si>
    <t>404-01-04-10</t>
  </si>
  <si>
    <t>404-10411</t>
  </si>
  <si>
    <t>404-01-04-11</t>
  </si>
  <si>
    <t>404-10412</t>
  </si>
  <si>
    <t>404-01-04-12</t>
  </si>
  <si>
    <t>404-10413</t>
  </si>
  <si>
    <t>404-01-04-13</t>
  </si>
  <si>
    <t>404-10414</t>
  </si>
  <si>
    <t>404-01-04-14</t>
  </si>
  <si>
    <t>404-10415</t>
  </si>
  <si>
    <t>404-01-04-15</t>
  </si>
  <si>
    <t>404-10416</t>
  </si>
  <si>
    <t>404-01-04-16</t>
  </si>
  <si>
    <t>404-10501</t>
  </si>
  <si>
    <t>404-01-05-01</t>
  </si>
  <si>
    <t>404-10502</t>
  </si>
  <si>
    <t>404-01-05-02</t>
  </si>
  <si>
    <t>404-10503</t>
  </si>
  <si>
    <t>404-01-05-03</t>
  </si>
  <si>
    <t>404-10504</t>
  </si>
  <si>
    <t>404-01-05-04</t>
  </si>
  <si>
    <t>404-10505</t>
  </si>
  <si>
    <t>404-01-05-05</t>
  </si>
  <si>
    <t>404-10506</t>
  </si>
  <si>
    <t>404-01-05-06</t>
  </si>
  <si>
    <t>404-10507</t>
  </si>
  <si>
    <t>404-01-05-07</t>
  </si>
  <si>
    <t>404-10508</t>
  </si>
  <si>
    <t>404-01-05-08</t>
  </si>
  <si>
    <t>404-10509</t>
  </si>
  <si>
    <t>404-01-05-09</t>
  </si>
  <si>
    <t>404-10510</t>
  </si>
  <si>
    <t>404-01-05-10</t>
  </si>
  <si>
    <t>404-10511</t>
  </si>
  <si>
    <t>404-01-05-11</t>
  </si>
  <si>
    <t>404-10512</t>
  </si>
  <si>
    <t>404-01-05-12</t>
  </si>
  <si>
    <t>404-10513</t>
  </si>
  <si>
    <t>404-01-05-13</t>
  </si>
  <si>
    <t>404-10514</t>
  </si>
  <si>
    <t>404-01-05-14</t>
  </si>
  <si>
    <t>404-10515</t>
  </si>
  <si>
    <t>404-01-05-15</t>
  </si>
  <si>
    <t>404-10516</t>
  </si>
  <si>
    <t>404-01-05-16</t>
  </si>
  <si>
    <t>404-10601</t>
  </si>
  <si>
    <t>404-01-06-01</t>
  </si>
  <si>
    <t>404-10602</t>
  </si>
  <si>
    <t>404-01-06-02</t>
  </si>
  <si>
    <t>404-10603</t>
  </si>
  <si>
    <t>404-01-06-03</t>
  </si>
  <si>
    <t>404-10604</t>
  </si>
  <si>
    <t>404-01-06-04</t>
  </si>
  <si>
    <t>404-10605</t>
  </si>
  <si>
    <t>404-01-06-05</t>
  </si>
  <si>
    <t>404-10606</t>
  </si>
  <si>
    <t>404-01-06-06</t>
  </si>
  <si>
    <t>404-10607</t>
  </si>
  <si>
    <t>404-01-06-07</t>
  </si>
  <si>
    <t>404-10608</t>
  </si>
  <si>
    <t>404-01-06-08</t>
  </si>
  <si>
    <t>404-10609</t>
  </si>
  <si>
    <t>404-01-06-09</t>
  </si>
  <si>
    <t>404-10610</t>
  </si>
  <si>
    <t>404-01-06-10</t>
  </si>
  <si>
    <t>404-10611</t>
  </si>
  <si>
    <t>404-01-06-11</t>
  </si>
  <si>
    <t>404-10612</t>
  </si>
  <si>
    <t>404-01-06-12</t>
  </si>
  <si>
    <t>404-10613</t>
  </si>
  <si>
    <t>404-01-06-13</t>
  </si>
  <si>
    <t>404-10614</t>
  </si>
  <si>
    <t>404-01-06-14</t>
  </si>
  <si>
    <t>404-10615</t>
  </si>
  <si>
    <t>404-01-06-15</t>
  </si>
  <si>
    <t>404-10616</t>
  </si>
  <si>
    <t>404-01-06-16</t>
  </si>
  <si>
    <t>404-10701</t>
  </si>
  <si>
    <t>404-01-07-01</t>
  </si>
  <si>
    <t>404-10702</t>
  </si>
  <si>
    <t>404-01-07-02</t>
  </si>
  <si>
    <t>404-10703</t>
  </si>
  <si>
    <t>404-01-07-03</t>
  </si>
  <si>
    <t>404-10704</t>
  </si>
  <si>
    <t>404-01-07-04</t>
  </si>
  <si>
    <t>404-10705</t>
  </si>
  <si>
    <t>404-01-07-05</t>
  </si>
  <si>
    <t>404-10706</t>
  </si>
  <si>
    <t>404-01-07-06</t>
  </si>
  <si>
    <t>404-10707</t>
  </si>
  <si>
    <t>404-01-07-07</t>
  </si>
  <si>
    <t>404-10708</t>
  </si>
  <si>
    <t>404-01-07-08</t>
  </si>
  <si>
    <t>404-10709</t>
  </si>
  <si>
    <t>404-01-07-09</t>
  </si>
  <si>
    <t>404-10710</t>
  </si>
  <si>
    <t>404-01-07-10</t>
  </si>
  <si>
    <t>404-10711</t>
  </si>
  <si>
    <t>404-01-07-11</t>
  </si>
  <si>
    <t>404-10712</t>
  </si>
  <si>
    <t>404-01-07-12</t>
  </si>
  <si>
    <t>404-10713</t>
  </si>
  <si>
    <t>404-01-07-13</t>
  </si>
  <si>
    <t>404-10714</t>
  </si>
  <si>
    <t>404-01-07-14</t>
  </si>
  <si>
    <t>404-10715</t>
  </si>
  <si>
    <t>404-01-07-15</t>
  </si>
  <si>
    <t>404-10716</t>
  </si>
  <si>
    <t>404-01-07-16</t>
  </si>
  <si>
    <t>404-10801</t>
  </si>
  <si>
    <t>404-01-08-01</t>
  </si>
  <si>
    <t>404-10802</t>
  </si>
  <si>
    <t>404-01-08-02</t>
  </si>
  <si>
    <t>404-10803</t>
  </si>
  <si>
    <t>404-01-08-03</t>
  </si>
  <si>
    <t>404-10804</t>
  </si>
  <si>
    <t>404-01-08-04</t>
  </si>
  <si>
    <t>404-10805</t>
  </si>
  <si>
    <t>404-01-08-05</t>
  </si>
  <si>
    <t>404-10806</t>
  </si>
  <si>
    <t>404-01-08-06</t>
  </si>
  <si>
    <t>404-10807</t>
  </si>
  <si>
    <t>404-01-08-07</t>
  </si>
  <si>
    <t>404-10808</t>
  </si>
  <si>
    <t>404-01-08-08</t>
  </si>
  <si>
    <t>404-10809</t>
  </si>
  <si>
    <t>404-01-08-09</t>
  </si>
  <si>
    <t>404-10810</t>
  </si>
  <si>
    <t>404-01-08-10</t>
  </si>
  <si>
    <t>404-10811</t>
  </si>
  <si>
    <t>404-01-08-11</t>
  </si>
  <si>
    <t>404-10812</t>
  </si>
  <si>
    <t>404-01-08-12</t>
  </si>
  <si>
    <t>404-10813</t>
  </si>
  <si>
    <t>404-01-08-13</t>
  </si>
  <si>
    <t>404-10814</t>
  </si>
  <si>
    <t>404-01-08-14</t>
  </si>
  <si>
    <t>404-10815</t>
  </si>
  <si>
    <t>404-01-08-15</t>
  </si>
  <si>
    <t>404-10816</t>
  </si>
  <si>
    <t>404-01-08-16</t>
  </si>
  <si>
    <t>404-10901</t>
  </si>
  <si>
    <t>404-01-09-01</t>
  </si>
  <si>
    <t>404-10902</t>
  </si>
  <si>
    <t>404-01-09-02</t>
  </si>
  <si>
    <t>404-10903</t>
  </si>
  <si>
    <t>404-01-09-03</t>
  </si>
  <si>
    <t>404-10904</t>
  </si>
  <si>
    <t>404-01-09-04</t>
  </si>
  <si>
    <t>404-10905</t>
  </si>
  <si>
    <t>404-01-09-05</t>
  </si>
  <si>
    <t>404-10906</t>
  </si>
  <si>
    <t>404-01-09-06</t>
  </si>
  <si>
    <t>404-10907</t>
  </si>
  <si>
    <t>404-01-09-07</t>
  </si>
  <si>
    <t>404-10908</t>
  </si>
  <si>
    <t>404-01-09-08</t>
  </si>
  <si>
    <t>404-10909</t>
  </si>
  <si>
    <t>404-01-09-09</t>
  </si>
  <si>
    <t>404-10910</t>
  </si>
  <si>
    <t>404-01-09-10</t>
  </si>
  <si>
    <t>404-10911</t>
  </si>
  <si>
    <t>404-01-09-11</t>
  </si>
  <si>
    <t>404-10912</t>
  </si>
  <si>
    <t>404-01-09-12</t>
  </si>
  <si>
    <t>404-10913</t>
  </si>
  <si>
    <t>404-01-09-13</t>
  </si>
  <si>
    <t>404-10914</t>
  </si>
  <si>
    <t>404-01-09-14</t>
  </si>
  <si>
    <t>404-10915</t>
  </si>
  <si>
    <t>404-01-09-15</t>
  </si>
  <si>
    <t>404-10916</t>
  </si>
  <si>
    <t>404-01-09-16</t>
  </si>
  <si>
    <t>404-11001</t>
  </si>
  <si>
    <t>404-01-10-01</t>
  </si>
  <si>
    <t>404-11002</t>
  </si>
  <si>
    <t>404-01-10-02</t>
  </si>
  <si>
    <t>404-11003</t>
  </si>
  <si>
    <t>404-01-10-03</t>
  </si>
  <si>
    <t>404-11004</t>
  </si>
  <si>
    <t>404-01-10-04</t>
  </si>
  <si>
    <t>404-11005</t>
  </si>
  <si>
    <t>404-01-10-05</t>
  </si>
  <si>
    <t>404-11006</t>
  </si>
  <si>
    <t>404-01-10-06</t>
  </si>
  <si>
    <t>404-11007</t>
  </si>
  <si>
    <t>404-01-10-07</t>
  </si>
  <si>
    <t>404-11008</t>
  </si>
  <si>
    <t>404-01-10-08</t>
  </si>
  <si>
    <t>404-11009</t>
  </si>
  <si>
    <t>404-01-10-09</t>
  </si>
  <si>
    <t>404-11010</t>
  </si>
  <si>
    <t>404-01-10-10</t>
  </si>
  <si>
    <t>404-11011</t>
  </si>
  <si>
    <t>404-01-10-11</t>
  </si>
  <si>
    <t>404-11012</t>
  </si>
  <si>
    <t>404-01-10-12</t>
  </si>
  <si>
    <t>404-11013</t>
  </si>
  <si>
    <t>404-01-10-13</t>
  </si>
  <si>
    <t>404-11014</t>
  </si>
  <si>
    <t>404-01-10-14</t>
  </si>
  <si>
    <t>404-11015</t>
  </si>
  <si>
    <t>404-01-10-15</t>
  </si>
  <si>
    <t>404-11016</t>
  </si>
  <si>
    <t>404-01-10-16</t>
  </si>
  <si>
    <t>404-11101</t>
  </si>
  <si>
    <t>404-01-11-01</t>
  </si>
  <si>
    <t>404-11102</t>
  </si>
  <si>
    <t>404-01-11-02</t>
  </si>
  <si>
    <t>404-11103</t>
  </si>
  <si>
    <t>404-01-11-03</t>
  </si>
  <si>
    <t>404-11104</t>
  </si>
  <si>
    <t>404-01-11-04</t>
  </si>
  <si>
    <t>404-11105</t>
  </si>
  <si>
    <t>404-01-11-05</t>
  </si>
  <si>
    <t>404-11106</t>
  </si>
  <si>
    <t>404-01-11-06</t>
  </si>
  <si>
    <t>404-11107</t>
  </si>
  <si>
    <t>404-01-11-07</t>
  </si>
  <si>
    <t>404-11108</t>
  </si>
  <si>
    <t>404-01-11-08</t>
  </si>
  <si>
    <t>404-11109</t>
  </si>
  <si>
    <t>404-01-11-09</t>
  </si>
  <si>
    <t>404-11110</t>
  </si>
  <si>
    <t>404-01-11-10</t>
  </si>
  <si>
    <t>404-11111</t>
  </si>
  <si>
    <t>404-01-11-11</t>
  </si>
  <si>
    <t>404-11112</t>
  </si>
  <si>
    <t>404-01-11-12</t>
  </si>
  <si>
    <t>404-11113</t>
  </si>
  <si>
    <t>404-01-11-13</t>
  </si>
  <si>
    <t>404-11114</t>
  </si>
  <si>
    <t>404-01-11-14</t>
  </si>
  <si>
    <t>404-11115</t>
  </si>
  <si>
    <t>404-01-11-15</t>
  </si>
  <si>
    <t>404-11116</t>
  </si>
  <si>
    <t>404-01-11-16</t>
  </si>
  <si>
    <t>404-11201</t>
  </si>
  <si>
    <t>404-01-12-01</t>
  </si>
  <si>
    <t>404-11202</t>
  </si>
  <si>
    <t>404-01-12-02</t>
  </si>
  <si>
    <t>404-11203</t>
  </si>
  <si>
    <t>404-01-12-03</t>
  </si>
  <si>
    <t>404-11204</t>
  </si>
  <si>
    <t>404-01-12-04</t>
  </si>
  <si>
    <t>404-11205</t>
  </si>
  <si>
    <t>404-01-12-05</t>
  </si>
  <si>
    <t>404-11206</t>
  </si>
  <si>
    <t>404-01-12-06</t>
  </si>
  <si>
    <t>404-11207</t>
  </si>
  <si>
    <t>404-01-12-07</t>
  </si>
  <si>
    <t>404-11208</t>
  </si>
  <si>
    <t>404-01-12-08</t>
  </si>
  <si>
    <t>404-11209</t>
  </si>
  <si>
    <t>404-01-12-09</t>
  </si>
  <si>
    <t>404-11210</t>
  </si>
  <si>
    <t>404-01-12-10</t>
  </si>
  <si>
    <t>404-11211</t>
  </si>
  <si>
    <t>404-01-12-11</t>
  </si>
  <si>
    <t>404-11212</t>
  </si>
  <si>
    <t>404-01-12-12</t>
  </si>
  <si>
    <t>404-11213</t>
  </si>
  <si>
    <t>404-01-12-13</t>
  </si>
  <si>
    <t>404-11214</t>
  </si>
  <si>
    <t>404-01-12-14</t>
  </si>
  <si>
    <t>404-11215</t>
  </si>
  <si>
    <t>404-01-12-15</t>
  </si>
  <si>
    <t>404-11216</t>
  </si>
  <si>
    <t>404-01-12-16</t>
  </si>
  <si>
    <t>404-11301</t>
  </si>
  <si>
    <t>404-01-13-01</t>
  </si>
  <si>
    <t>404-11302</t>
  </si>
  <si>
    <t>404-01-13-02</t>
  </si>
  <si>
    <t>404-11303</t>
  </si>
  <si>
    <t>404-01-13-03</t>
  </si>
  <si>
    <t>404-11304</t>
  </si>
  <si>
    <t>404-01-13-04</t>
  </si>
  <si>
    <t>404-11305</t>
  </si>
  <si>
    <t>404-01-13-05</t>
  </si>
  <si>
    <t>404-11306</t>
  </si>
  <si>
    <t>404-01-13-06</t>
  </si>
  <si>
    <t>404-11307</t>
  </si>
  <si>
    <t>404-01-13-07</t>
  </si>
  <si>
    <t>404-11308</t>
  </si>
  <si>
    <t>404-01-13-08</t>
  </si>
  <si>
    <t>404-11309</t>
  </si>
  <si>
    <t>404-01-13-09</t>
  </si>
  <si>
    <t>404-11310</t>
  </si>
  <si>
    <t>404-01-13-10</t>
  </si>
  <si>
    <t>404-11311</t>
  </si>
  <si>
    <t>404-01-13-11</t>
  </si>
  <si>
    <t>404-11312</t>
  </si>
  <si>
    <t>404-01-13-12</t>
  </si>
  <si>
    <t>404-11313</t>
  </si>
  <si>
    <t>404-01-13-13</t>
  </si>
  <si>
    <t>404-11314</t>
  </si>
  <si>
    <t>404-01-13-14</t>
  </si>
  <si>
    <t>404-11315</t>
  </si>
  <si>
    <t>404-01-13-15</t>
  </si>
  <si>
    <t>404-11316</t>
  </si>
  <si>
    <t>404-01-13-16</t>
  </si>
  <si>
    <t>404-11401</t>
  </si>
  <si>
    <t>404-01-14-01</t>
  </si>
  <si>
    <t>404-11402</t>
  </si>
  <si>
    <t>404-01-14-02</t>
  </si>
  <si>
    <t>404-11403</t>
  </si>
  <si>
    <t>404-01-14-03</t>
  </si>
  <si>
    <t>404-11404</t>
  </si>
  <si>
    <t>404-01-14-04</t>
  </si>
  <si>
    <t>404-11405</t>
  </si>
  <si>
    <t>404-01-14-05</t>
  </si>
  <si>
    <t>404-11406</t>
  </si>
  <si>
    <t>404-01-14-06</t>
  </si>
  <si>
    <t>404-11407</t>
  </si>
  <si>
    <t>404-01-14-07</t>
  </si>
  <si>
    <t>404-11408</t>
  </si>
  <si>
    <t>404-01-14-08</t>
  </si>
  <si>
    <t>404-11409</t>
  </si>
  <si>
    <t>404-01-14-09</t>
  </si>
  <si>
    <t>404-11410</t>
  </si>
  <si>
    <t>404-01-14-10</t>
  </si>
  <si>
    <t>404-11411</t>
  </si>
  <si>
    <t>404-01-14-11</t>
  </si>
  <si>
    <t>404-11412</t>
  </si>
  <si>
    <t>404-01-14-12</t>
  </si>
  <si>
    <t>404-11413</t>
  </si>
  <si>
    <t>404-01-14-13</t>
  </si>
  <si>
    <t>404-11414</t>
  </si>
  <si>
    <t>404-01-14-14</t>
  </si>
  <si>
    <t>404-11415</t>
  </si>
  <si>
    <t>404-01-14-15</t>
  </si>
  <si>
    <t>404-11416</t>
  </si>
  <si>
    <t>404-01-14-16</t>
  </si>
  <si>
    <t>404-11501</t>
  </si>
  <si>
    <t>404-01-15-01</t>
  </si>
  <si>
    <t>404-11502</t>
  </si>
  <si>
    <t>404-01-15-02</t>
  </si>
  <si>
    <t>404-11503</t>
  </si>
  <si>
    <t>404-01-15-03</t>
  </si>
  <si>
    <t>404-11504</t>
  </si>
  <si>
    <t>404-01-15-04</t>
  </si>
  <si>
    <t>404-11505</t>
  </si>
  <si>
    <t>404-01-15-05</t>
  </si>
  <si>
    <t>404-11506</t>
  </si>
  <si>
    <t>404-01-15-06</t>
  </si>
  <si>
    <t>404-11507</t>
  </si>
  <si>
    <t>404-01-15-07</t>
  </si>
  <si>
    <t>404-11508</t>
  </si>
  <si>
    <t>404-01-15-08</t>
  </si>
  <si>
    <t>404-11509</t>
  </si>
  <si>
    <t>404-01-15-09</t>
  </si>
  <si>
    <t>404-11510</t>
  </si>
  <si>
    <t>404-01-15-10</t>
  </si>
  <si>
    <t>404-11511</t>
  </si>
  <si>
    <t>404-01-15-11</t>
  </si>
  <si>
    <t>404-11512</t>
  </si>
  <si>
    <t>404-01-15-12</t>
  </si>
  <si>
    <t>404-11513</t>
  </si>
  <si>
    <t>404-01-15-13</t>
  </si>
  <si>
    <t>404-11514</t>
  </si>
  <si>
    <t>404-01-15-14</t>
  </si>
  <si>
    <t>404-11515</t>
  </si>
  <si>
    <t>404-01-15-15</t>
  </si>
  <si>
    <t>404-11516</t>
  </si>
  <si>
    <t>404-01-15-16</t>
  </si>
  <si>
    <t>404-20101</t>
  </si>
  <si>
    <t>404-02-01-01</t>
  </si>
  <si>
    <t>404-20102</t>
  </si>
  <si>
    <t>404-02-01-02</t>
  </si>
  <si>
    <t>404-20103</t>
  </si>
  <si>
    <t>404-02-01-03</t>
  </si>
  <si>
    <t>404-20104</t>
  </si>
  <si>
    <t>404-02-01-04</t>
  </si>
  <si>
    <t>404-20105</t>
  </si>
  <si>
    <t>404-02-01-05</t>
  </si>
  <si>
    <t>404-20106</t>
  </si>
  <si>
    <t>404-02-01-06</t>
  </si>
  <si>
    <t>404-20107</t>
  </si>
  <si>
    <t>404-02-01-07</t>
  </si>
  <si>
    <t>404-20108</t>
  </si>
  <si>
    <t>404-02-01-08</t>
  </si>
  <si>
    <t>404-20109</t>
  </si>
  <si>
    <t>404-02-01-09</t>
  </si>
  <si>
    <t>404-20110</t>
  </si>
  <si>
    <t>404-02-01-10</t>
  </si>
  <si>
    <t>404-20111</t>
  </si>
  <si>
    <t>404-02-01-11</t>
  </si>
  <si>
    <t>404-20112</t>
  </si>
  <si>
    <t>404-02-01-12</t>
  </si>
  <si>
    <t>404-20113</t>
  </si>
  <si>
    <t>404-02-01-13</t>
  </si>
  <si>
    <t>404-20114</t>
  </si>
  <si>
    <t>404-02-01-14</t>
  </si>
  <si>
    <t>404-20115</t>
  </si>
  <si>
    <t>404-02-01-15</t>
  </si>
  <si>
    <t>404-20116</t>
  </si>
  <si>
    <t>404-02-01-16</t>
  </si>
  <si>
    <t>404-20201</t>
  </si>
  <si>
    <t>404-02-02-01</t>
  </si>
  <si>
    <t>404-20202</t>
  </si>
  <si>
    <t>404-02-02-02</t>
  </si>
  <si>
    <t>404-20203</t>
  </si>
  <si>
    <t>404-02-02-03</t>
  </si>
  <si>
    <t>404-20204</t>
  </si>
  <si>
    <t>404-02-02-04</t>
  </si>
  <si>
    <t>404-20205</t>
  </si>
  <si>
    <t>404-02-02-05</t>
  </si>
  <si>
    <t>404-20206</t>
  </si>
  <si>
    <t>404-02-02-06</t>
  </si>
  <si>
    <t>404-20207</t>
  </si>
  <si>
    <t>404-02-02-07</t>
  </si>
  <si>
    <t>404-20208</t>
  </si>
  <si>
    <t>404-02-02-08</t>
  </si>
  <si>
    <t>404-20209</t>
  </si>
  <si>
    <t>404-02-02-09</t>
  </si>
  <si>
    <t>404-20210</t>
  </si>
  <si>
    <t>404-02-02-10</t>
  </si>
  <si>
    <t>404-20211</t>
  </si>
  <si>
    <t>404-02-02-11</t>
  </si>
  <si>
    <t>404-20212</t>
  </si>
  <si>
    <t>404-02-02-12</t>
  </si>
  <si>
    <t>404-20213</t>
  </si>
  <si>
    <t>404-02-02-13</t>
  </si>
  <si>
    <t>404-20214</t>
  </si>
  <si>
    <t>404-02-02-14</t>
  </si>
  <si>
    <t>404-20215</t>
  </si>
  <si>
    <t>404-02-02-15</t>
  </si>
  <si>
    <t>404-20216</t>
  </si>
  <si>
    <t>404-02-02-16</t>
  </si>
  <si>
    <t>404-20301</t>
  </si>
  <si>
    <t>404-02-03-01</t>
  </si>
  <si>
    <t>404-20302</t>
  </si>
  <si>
    <t>404-02-03-02</t>
  </si>
  <si>
    <t>404-20303</t>
  </si>
  <si>
    <t>404-02-03-03</t>
  </si>
  <si>
    <t>404-20304</t>
  </si>
  <si>
    <t>404-02-03-04</t>
  </si>
  <si>
    <t>404-20305</t>
  </si>
  <si>
    <t>404-02-03-05</t>
  </si>
  <si>
    <t>404-20306</t>
  </si>
  <si>
    <t>404-02-03-06</t>
  </si>
  <si>
    <t>404-20307</t>
  </si>
  <si>
    <t>404-02-03-07</t>
  </si>
  <si>
    <t>404-20308</t>
  </si>
  <si>
    <t>404-02-03-08</t>
  </si>
  <si>
    <t>404-20309</t>
  </si>
  <si>
    <t>404-02-03-09</t>
  </si>
  <si>
    <t>404-20310</t>
  </si>
  <si>
    <t>404-02-03-10</t>
  </si>
  <si>
    <t>404-20311</t>
  </si>
  <si>
    <t>404-02-03-11</t>
  </si>
  <si>
    <t>404-20312</t>
  </si>
  <si>
    <t>404-02-03-12</t>
  </si>
  <si>
    <t>404-20313</t>
  </si>
  <si>
    <t>404-02-03-13</t>
  </si>
  <si>
    <t>404-20314</t>
  </si>
  <si>
    <t>404-02-03-14</t>
  </si>
  <si>
    <t>404-20315</t>
  </si>
  <si>
    <t>404-02-03-15</t>
  </si>
  <si>
    <t>404-20316</t>
  </si>
  <si>
    <t>404-02-03-16</t>
  </si>
  <si>
    <t>404-30101</t>
  </si>
  <si>
    <t>404-03-01-01</t>
  </si>
  <si>
    <t>404-30102</t>
  </si>
  <si>
    <t>404-03-01-02</t>
  </si>
  <si>
    <t>404-30103</t>
  </si>
  <si>
    <t>404-03-01-03</t>
  </si>
  <si>
    <t>404-30104</t>
  </si>
  <si>
    <t>404-03-01-04</t>
  </si>
  <si>
    <t>404-30105</t>
  </si>
  <si>
    <t>404-03-01-05</t>
  </si>
  <si>
    <t>404-30106</t>
  </si>
  <si>
    <t>404-03-01-06</t>
  </si>
  <si>
    <t>404-30107</t>
  </si>
  <si>
    <t>404-03-01-07</t>
  </si>
  <si>
    <t>404-30108</t>
  </si>
  <si>
    <t>404-03-01-08</t>
  </si>
  <si>
    <t>404-30109</t>
  </si>
  <si>
    <t>404-03-01-09</t>
  </si>
  <si>
    <t>404-30110</t>
  </si>
  <si>
    <t>404-03-01-10</t>
  </si>
  <si>
    <t>404-30111</t>
  </si>
  <si>
    <t>404-03-01-11</t>
  </si>
  <si>
    <t>404-30112</t>
  </si>
  <si>
    <t>404-03-01-12</t>
  </si>
  <si>
    <t>404-30113</t>
  </si>
  <si>
    <t>404-03-01-13</t>
  </si>
  <si>
    <t>404-30114</t>
  </si>
  <si>
    <t>404-03-01-14</t>
  </si>
  <si>
    <t>404-30115</t>
  </si>
  <si>
    <t>404-03-01-15</t>
  </si>
  <si>
    <t>404-30116</t>
  </si>
  <si>
    <t>404-03-01-16</t>
  </si>
  <si>
    <t>404-40101</t>
  </si>
  <si>
    <t>404-04-01-01</t>
  </si>
  <si>
    <t>404-40102</t>
  </si>
  <si>
    <t>404-04-01-02</t>
  </si>
  <si>
    <t>404-40103</t>
  </si>
  <si>
    <t>404-04-01-03</t>
  </si>
  <si>
    <t>404-40104</t>
  </si>
  <si>
    <t>404-04-01-04</t>
  </si>
  <si>
    <t>404-40105</t>
  </si>
  <si>
    <t>404-04-01-05</t>
  </si>
  <si>
    <t>404-40106</t>
  </si>
  <si>
    <t>404-04-01-06</t>
  </si>
  <si>
    <t>404-40107</t>
  </si>
  <si>
    <t>404-04-01-07</t>
  </si>
  <si>
    <t>404-40108</t>
  </si>
  <si>
    <t>404-04-01-08</t>
  </si>
  <si>
    <t>404-40109</t>
  </si>
  <si>
    <t>404-04-01-09</t>
  </si>
  <si>
    <t>404-40110</t>
  </si>
  <si>
    <t>404-04-01-10</t>
  </si>
  <si>
    <t>404-40111</t>
  </si>
  <si>
    <t>404-04-01-11</t>
  </si>
  <si>
    <t>404-40112</t>
  </si>
  <si>
    <t>404-04-01-12</t>
  </si>
  <si>
    <t>404-40113</t>
  </si>
  <si>
    <t>404-04-01-13</t>
  </si>
  <si>
    <t>404-40114</t>
  </si>
  <si>
    <t>404-04-01-14</t>
  </si>
  <si>
    <t>404-40115</t>
  </si>
  <si>
    <t>404-04-01-15</t>
  </si>
  <si>
    <t>404-40116</t>
  </si>
  <si>
    <t>404-04-01-16</t>
  </si>
  <si>
    <t>404-40301</t>
  </si>
  <si>
    <t>404-04-03-01</t>
  </si>
  <si>
    <t>404-40302</t>
  </si>
  <si>
    <t>404-04-03-02</t>
  </si>
  <si>
    <t>404-40303</t>
  </si>
  <si>
    <t>404-04-03-03</t>
  </si>
  <si>
    <t>404-40304</t>
  </si>
  <si>
    <t>404-04-03-04</t>
  </si>
  <si>
    <t>404-40305</t>
  </si>
  <si>
    <t>404-04-03-05</t>
  </si>
  <si>
    <t>404-40306</t>
  </si>
  <si>
    <t>404-04-03-06</t>
  </si>
  <si>
    <t>404-40307</t>
  </si>
  <si>
    <t>404-04-03-07</t>
  </si>
  <si>
    <t>404-40308</t>
  </si>
  <si>
    <t>404-04-03-08</t>
  </si>
  <si>
    <t>404-40309</t>
  </si>
  <si>
    <t>404-04-03-09</t>
  </si>
  <si>
    <t>404-40310</t>
  </si>
  <si>
    <t>404-04-03-10</t>
  </si>
  <si>
    <t>404-40311</t>
  </si>
  <si>
    <t>404-04-03-11</t>
  </si>
  <si>
    <t>404-40312</t>
  </si>
  <si>
    <t>404-04-03-12</t>
  </si>
  <si>
    <t>404-40313</t>
  </si>
  <si>
    <t>404-04-03-13</t>
  </si>
  <si>
    <t>404-40314</t>
  </si>
  <si>
    <t>404-04-03-14</t>
  </si>
  <si>
    <t>404-40315</t>
  </si>
  <si>
    <t>404-04-03-15</t>
  </si>
  <si>
    <t>404-40316</t>
  </si>
  <si>
    <t>404-04-03-16</t>
  </si>
  <si>
    <t>404-40401</t>
  </si>
  <si>
    <t>404-04-04-01</t>
  </si>
  <si>
    <t>404-40402</t>
  </si>
  <si>
    <t>404-04-04-02</t>
  </si>
  <si>
    <t>404-40403</t>
  </si>
  <si>
    <t>404-04-04-03</t>
  </si>
  <si>
    <t>404-40404</t>
  </si>
  <si>
    <t>404-04-04-04</t>
  </si>
  <si>
    <t>404-40405</t>
  </si>
  <si>
    <t>404-04-04-05</t>
  </si>
  <si>
    <t>404-40406</t>
  </si>
  <si>
    <t>404-04-04-06</t>
  </si>
  <si>
    <t>404-40407</t>
  </si>
  <si>
    <t>404-04-04-07</t>
  </si>
  <si>
    <t>404-40408</t>
  </si>
  <si>
    <t>404-04-04-08</t>
  </si>
  <si>
    <t>404-40409</t>
  </si>
  <si>
    <t>404-04-04-09</t>
  </si>
  <si>
    <t>404-40410</t>
  </si>
  <si>
    <t>404-04-04-10</t>
  </si>
  <si>
    <t>404-40411</t>
  </si>
  <si>
    <t>404-04-04-11</t>
  </si>
  <si>
    <t>404-40412</t>
  </si>
  <si>
    <t>404-04-04-12</t>
  </si>
  <si>
    <t>404-40413</t>
  </si>
  <si>
    <t>404-04-04-13</t>
  </si>
  <si>
    <t>404-40414</t>
  </si>
  <si>
    <t>404-04-04-14</t>
  </si>
  <si>
    <t>404-40415</t>
  </si>
  <si>
    <t>404-04-04-15</t>
  </si>
  <si>
    <t>404-40416</t>
  </si>
  <si>
    <t>404-04-04-16</t>
  </si>
  <si>
    <t>404-40501</t>
  </si>
  <si>
    <t>404-04-05-01</t>
  </si>
  <si>
    <t>404-40502</t>
  </si>
  <si>
    <t>404-04-05-02</t>
  </si>
  <si>
    <t>404-40503</t>
  </si>
  <si>
    <t>404-04-05-03</t>
  </si>
  <si>
    <t>404-40504</t>
  </si>
  <si>
    <t>404-04-05-04</t>
  </si>
  <si>
    <t>404-40505</t>
  </si>
  <si>
    <t>404-04-05-05</t>
  </si>
  <si>
    <t>404-40506</t>
  </si>
  <si>
    <t>404-04-05-06</t>
  </si>
  <si>
    <t>404-40507</t>
  </si>
  <si>
    <t>404-04-05-07</t>
  </si>
  <si>
    <t>404-40508</t>
  </si>
  <si>
    <t>404-04-05-08</t>
  </si>
  <si>
    <t>404-40509</t>
  </si>
  <si>
    <t>404-04-05-09</t>
  </si>
  <si>
    <t>404-40510</t>
  </si>
  <si>
    <t>404-04-05-10</t>
  </si>
  <si>
    <t>404-40511</t>
  </si>
  <si>
    <t>404-04-05-11</t>
  </si>
  <si>
    <t>404-40512</t>
  </si>
  <si>
    <t>404-04-05-12</t>
  </si>
  <si>
    <t>404-40513</t>
  </si>
  <si>
    <t>404-04-05-13</t>
  </si>
  <si>
    <t>404-40514</t>
  </si>
  <si>
    <t>404-04-05-14</t>
  </si>
  <si>
    <t>404-40515</t>
  </si>
  <si>
    <t>404-04-05-15</t>
  </si>
  <si>
    <t>404-40516</t>
  </si>
  <si>
    <t>404-04-05-16</t>
  </si>
  <si>
    <t>404-40601</t>
  </si>
  <si>
    <t>404-04-06-01</t>
  </si>
  <si>
    <t>404-40602</t>
  </si>
  <si>
    <t>404-04-06-02</t>
  </si>
  <si>
    <t>404-40603</t>
  </si>
  <si>
    <t>404-04-06-03</t>
  </si>
  <si>
    <t>404-40604</t>
  </si>
  <si>
    <t>404-04-06-04</t>
  </si>
  <si>
    <t>404-40605</t>
  </si>
  <si>
    <t>404-04-06-05</t>
  </si>
  <si>
    <t>404-40606</t>
  </si>
  <si>
    <t>404-04-06-06</t>
  </si>
  <si>
    <t>404-40607</t>
  </si>
  <si>
    <t>404-04-06-07</t>
  </si>
  <si>
    <t>404-40608</t>
  </si>
  <si>
    <t>404-04-06-08</t>
  </si>
  <si>
    <t>404-40609</t>
  </si>
  <si>
    <t>404-04-06-09</t>
  </si>
  <si>
    <t>404-40610</t>
  </si>
  <si>
    <t>404-04-06-10</t>
  </si>
  <si>
    <t>404-40611</t>
  </si>
  <si>
    <t>404-04-06-11</t>
  </si>
  <si>
    <t>404-40612</t>
  </si>
  <si>
    <t>404-04-06-12</t>
  </si>
  <si>
    <t>404-40613</t>
  </si>
  <si>
    <t>404-04-06-13</t>
  </si>
  <si>
    <t>404-40614</t>
  </si>
  <si>
    <t>404-04-06-14</t>
  </si>
  <si>
    <t>404-40615</t>
  </si>
  <si>
    <t>404-04-06-15</t>
  </si>
  <si>
    <t>404-40616</t>
  </si>
  <si>
    <t>404-04-06-16</t>
  </si>
  <si>
    <t>404-50101</t>
  </si>
  <si>
    <t>404-05-01-01</t>
  </si>
  <si>
    <t>404-60101</t>
  </si>
  <si>
    <t>404-06-01-01</t>
  </si>
  <si>
    <t>404-60201</t>
  </si>
  <si>
    <t>404-06-02-01</t>
  </si>
  <si>
    <t>404-60301</t>
  </si>
  <si>
    <t>404-06-03-01</t>
  </si>
  <si>
    <t>404-60401</t>
  </si>
  <si>
    <t>404-06-04-01</t>
  </si>
  <si>
    <t>404-60501</t>
  </si>
  <si>
    <t>404-06-05-01</t>
  </si>
  <si>
    <t>404-60601</t>
  </si>
  <si>
    <t>404-06-06-01</t>
  </si>
  <si>
    <t>404-60701</t>
  </si>
  <si>
    <t>404-06-07-01</t>
  </si>
  <si>
    <t>404-70101</t>
  </si>
  <si>
    <t>404-07-01-01</t>
  </si>
  <si>
    <t>404-70102</t>
  </si>
  <si>
    <t>404-07-01-02</t>
  </si>
  <si>
    <t>404-70103</t>
  </si>
  <si>
    <t>404-07-01-03</t>
  </si>
  <si>
    <t>404-70104</t>
  </si>
  <si>
    <t>404-07-01-04</t>
  </si>
  <si>
    <t>404-70105</t>
  </si>
  <si>
    <t>404-07-01-05</t>
  </si>
  <si>
    <t>404-70106</t>
  </si>
  <si>
    <t>404-07-01-06</t>
  </si>
  <si>
    <t>404-70107</t>
  </si>
  <si>
    <t>404-07-01-07</t>
  </si>
  <si>
    <t>404-70108</t>
  </si>
  <si>
    <t>404-07-01-08</t>
  </si>
  <si>
    <t>404-70109</t>
  </si>
  <si>
    <t>404-07-01-09</t>
  </si>
  <si>
    <t>404-70110</t>
  </si>
  <si>
    <t>404-07-01-10</t>
  </si>
  <si>
    <t>404-70111</t>
  </si>
  <si>
    <t>404-07-01-11</t>
  </si>
  <si>
    <t>404-70112</t>
  </si>
  <si>
    <t>404-07-01-12</t>
  </si>
  <si>
    <t>404-70113</t>
  </si>
  <si>
    <t>404-07-01-13</t>
  </si>
  <si>
    <t>404-70114</t>
  </si>
  <si>
    <t>404-07-01-14</t>
  </si>
  <si>
    <t>404-70115</t>
  </si>
  <si>
    <t>404-07-01-15</t>
  </si>
  <si>
    <t>404-70116</t>
  </si>
  <si>
    <t>404-07-01-16</t>
  </si>
  <si>
    <t>404-70201</t>
  </si>
  <si>
    <t>404-07-02-01</t>
  </si>
  <si>
    <t>404-70202</t>
  </si>
  <si>
    <t>404-07-02-02</t>
  </si>
  <si>
    <t>404-70203</t>
  </si>
  <si>
    <t>404-07-02-03</t>
  </si>
  <si>
    <t>404-70204</t>
  </si>
  <si>
    <t>404-07-02-04</t>
  </si>
  <si>
    <t>404-70205</t>
  </si>
  <si>
    <t>404-07-02-05</t>
  </si>
  <si>
    <t>404-70206</t>
  </si>
  <si>
    <t>404-07-02-06</t>
  </si>
  <si>
    <t>404-70207</t>
  </si>
  <si>
    <t>404-07-02-07</t>
  </si>
  <si>
    <t>404-70208</t>
  </si>
  <si>
    <t>404-07-02-08</t>
  </si>
  <si>
    <t>404-70209</t>
  </si>
  <si>
    <t>404-07-02-09</t>
  </si>
  <si>
    <t>404-70210</t>
  </si>
  <si>
    <t>404-07-02-10</t>
  </si>
  <si>
    <t>404-70211</t>
  </si>
  <si>
    <t>404-07-02-11</t>
  </si>
  <si>
    <t>404-70212</t>
  </si>
  <si>
    <t>404-07-02-12</t>
  </si>
  <si>
    <t>404-70213</t>
  </si>
  <si>
    <t>404-07-02-13</t>
  </si>
  <si>
    <t>404-70214</t>
  </si>
  <si>
    <t>404-07-02-14</t>
  </si>
  <si>
    <t>404-70215</t>
  </si>
  <si>
    <t>404-07-02-15</t>
  </si>
  <si>
    <t>404-70216</t>
  </si>
  <si>
    <t>404-07-02-16</t>
  </si>
  <si>
    <t>404-70301</t>
  </si>
  <si>
    <t>404-07-03-01</t>
  </si>
  <si>
    <t>404-70302</t>
  </si>
  <si>
    <t>405-04-03-02</t>
  </si>
  <si>
    <t>404-70303</t>
  </si>
  <si>
    <t>404-07-03-03</t>
  </si>
  <si>
    <t>404-70304</t>
  </si>
  <si>
    <t>404-07-03-04</t>
  </si>
  <si>
    <t>404-70305</t>
  </si>
  <si>
    <t>404-07-03-05</t>
  </si>
  <si>
    <t>404-70306</t>
  </si>
  <si>
    <t>404-07-03-06</t>
  </si>
  <si>
    <t>404-70307</t>
  </si>
  <si>
    <t>404-07-03-07</t>
  </si>
  <si>
    <t>404-70308</t>
  </si>
  <si>
    <t>404-07-03-08</t>
  </si>
  <si>
    <t>404-70309</t>
  </si>
  <si>
    <t>404-07-03-09</t>
  </si>
  <si>
    <t>404-70310</t>
  </si>
  <si>
    <t>404-07-03-10</t>
  </si>
  <si>
    <t>404-70311</t>
  </si>
  <si>
    <t>404-07-03-11</t>
  </si>
  <si>
    <t>404-70312</t>
  </si>
  <si>
    <t>404-07-03-12</t>
  </si>
  <si>
    <t>404-70313</t>
  </si>
  <si>
    <t>404-07-03-13</t>
  </si>
  <si>
    <t>404-70314</t>
  </si>
  <si>
    <t>404-07-03-14</t>
  </si>
  <si>
    <t>404-70315</t>
  </si>
  <si>
    <t>404-07-03-15</t>
  </si>
  <si>
    <t>404-70316</t>
  </si>
  <si>
    <t>404-07-03-16</t>
  </si>
  <si>
    <t>404-80101</t>
  </si>
  <si>
    <t>404-08-01-01</t>
  </si>
  <si>
    <t>404-80102</t>
  </si>
  <si>
    <t>404-08-01-02</t>
  </si>
  <si>
    <t>404-80103</t>
  </si>
  <si>
    <t>404-08-01-03</t>
  </si>
  <si>
    <t>404-80104</t>
  </si>
  <si>
    <t>404-08-01-04</t>
  </si>
  <si>
    <t>404-80105</t>
  </si>
  <si>
    <t>404-08-01-05</t>
  </si>
  <si>
    <t>404-80106</t>
  </si>
  <si>
    <t>404-08-01-06</t>
  </si>
  <si>
    <t>404-80107</t>
  </si>
  <si>
    <t>404-08-01-07</t>
  </si>
  <si>
    <t>404-80108</t>
  </si>
  <si>
    <t>404-08-01-08</t>
  </si>
  <si>
    <t>404-80109</t>
  </si>
  <si>
    <t>404-08-01-09</t>
  </si>
  <si>
    <t>404-80110</t>
  </si>
  <si>
    <t>404-08-01-10</t>
  </si>
  <si>
    <t>404-80111</t>
  </si>
  <si>
    <t>404-08-01-11</t>
  </si>
  <si>
    <t>404-80112</t>
  </si>
  <si>
    <t>404-08-01-12</t>
  </si>
  <si>
    <t>404-80113</t>
  </si>
  <si>
    <t>404-08-01-13</t>
  </si>
  <si>
    <t>404-80114</t>
  </si>
  <si>
    <t>404-08-01-14</t>
  </si>
  <si>
    <t>404-80115</t>
  </si>
  <si>
    <t>404-08-01-15</t>
  </si>
  <si>
    <t>404-80116</t>
  </si>
  <si>
    <t>404-08-01-16</t>
  </si>
  <si>
    <t>404-90101</t>
  </si>
  <si>
    <t>404-09-01-01</t>
  </si>
  <si>
    <t>404-90102</t>
  </si>
  <si>
    <t>404-09-01-02</t>
  </si>
  <si>
    <t>404-90103</t>
  </si>
  <si>
    <t>404-09-01-03</t>
  </si>
  <si>
    <t>404-90104</t>
  </si>
  <si>
    <t>404-09-01-04</t>
  </si>
  <si>
    <t>404-90105</t>
  </si>
  <si>
    <t>404-09-01-05</t>
  </si>
  <si>
    <t>404-90106</t>
  </si>
  <si>
    <t>404-09-01-06</t>
  </si>
  <si>
    <t>404-90107</t>
  </si>
  <si>
    <t>404-09-01-07</t>
  </si>
  <si>
    <t>404-90108</t>
  </si>
  <si>
    <t>404-09-01-08</t>
  </si>
  <si>
    <t>404-90109</t>
  </si>
  <si>
    <t>404-09-01-09</t>
  </si>
  <si>
    <t>404-90110</t>
  </si>
  <si>
    <t>404-09-01-10</t>
  </si>
  <si>
    <t>404-90111</t>
  </si>
  <si>
    <t>404-09-01-11</t>
  </si>
  <si>
    <t>404-90112</t>
  </si>
  <si>
    <t>404-09-01-12</t>
  </si>
  <si>
    <t>404-90113</t>
  </si>
  <si>
    <t>404-09-01-13</t>
  </si>
  <si>
    <t>404-90114</t>
  </si>
  <si>
    <t>404-09-01-14</t>
  </si>
  <si>
    <t>404-90115</t>
  </si>
  <si>
    <t>404-09-01-15</t>
  </si>
  <si>
    <t>404-90116</t>
  </si>
  <si>
    <t>404-09-01-16</t>
  </si>
  <si>
    <t>405-10101</t>
  </si>
  <si>
    <t>405-01-01-01</t>
  </si>
  <si>
    <t>405-10102</t>
  </si>
  <si>
    <t>405-01-01-02</t>
  </si>
  <si>
    <t>405-10103</t>
  </si>
  <si>
    <t>405-01-01-03</t>
  </si>
  <si>
    <t>405-10104</t>
  </si>
  <si>
    <t>405-01-01-04</t>
  </si>
  <si>
    <t>405-10105</t>
  </si>
  <si>
    <t>405-01-01-05</t>
  </si>
  <si>
    <t>405-10106</t>
  </si>
  <si>
    <t>405-01-01-06</t>
  </si>
  <si>
    <t>405-10107</t>
  </si>
  <si>
    <t>405-01-01-07</t>
  </si>
  <si>
    <t>405-10108</t>
  </si>
  <si>
    <t>405-01-01-08</t>
  </si>
  <si>
    <t>405-10109</t>
  </si>
  <si>
    <t>405-01-01-09</t>
  </si>
  <si>
    <t>405-10110</t>
  </si>
  <si>
    <t>405-01-01-10</t>
  </si>
  <si>
    <t>405-10111</t>
  </si>
  <si>
    <t>405-01-01-11</t>
  </si>
  <si>
    <t>405-10112</t>
  </si>
  <si>
    <t>405-01-01-12</t>
  </si>
  <si>
    <t>405-10113</t>
  </si>
  <si>
    <t>405-01-01-13</t>
  </si>
  <si>
    <t>405-10114</t>
  </si>
  <si>
    <t>405-01-01-14</t>
  </si>
  <si>
    <t>405-10115</t>
  </si>
  <si>
    <t>405-01-01-15</t>
  </si>
  <si>
    <t>405-10116</t>
  </si>
  <si>
    <t>405-01-01-16</t>
  </si>
  <si>
    <t>405-10201</t>
  </si>
  <si>
    <t>405-01-02-01</t>
  </si>
  <si>
    <t>405-10202</t>
  </si>
  <si>
    <t>405-01-02-02</t>
  </si>
  <si>
    <t>405-10203</t>
  </si>
  <si>
    <t>405-01-02-03</t>
  </si>
  <si>
    <t>405-10204</t>
  </si>
  <si>
    <t>405-01-02-04</t>
  </si>
  <si>
    <t>405-10205</t>
  </si>
  <si>
    <t>405-01-02-05</t>
  </si>
  <si>
    <t>405-10206</t>
  </si>
  <si>
    <t>405-01-02-06</t>
  </si>
  <si>
    <t>405-10207</t>
  </si>
  <si>
    <t>405-01-02-07</t>
  </si>
  <si>
    <t>405-10208</t>
  </si>
  <si>
    <t>405-01-02-08</t>
  </si>
  <si>
    <t>405-10209</t>
  </si>
  <si>
    <t>405-01-02-09</t>
  </si>
  <si>
    <t>405-10210</t>
  </si>
  <si>
    <t>405-01-02-10</t>
  </si>
  <si>
    <t>405-10211</t>
  </si>
  <si>
    <t>405-01-02-11</t>
  </si>
  <si>
    <t>405-10212</t>
  </si>
  <si>
    <t>405-01-02-12</t>
  </si>
  <si>
    <t>405-10213</t>
  </si>
  <si>
    <t>405-01-02-13</t>
  </si>
  <si>
    <t>405-10214</t>
  </si>
  <si>
    <t>405-01-02-14</t>
  </si>
  <si>
    <t>405-10215</t>
  </si>
  <si>
    <t>405-01-02-15</t>
  </si>
  <si>
    <t>405-10216</t>
  </si>
  <si>
    <t>405-01-02-16</t>
  </si>
  <si>
    <t>405-10301</t>
  </si>
  <si>
    <t>405-01-03-01</t>
  </si>
  <si>
    <t>405-10302</t>
  </si>
  <si>
    <t>405-01-03-02</t>
  </si>
  <si>
    <t>405-10303</t>
  </si>
  <si>
    <t>405-01-03-03</t>
  </si>
  <si>
    <t>405-10304</t>
  </si>
  <si>
    <t>405-01-03-04</t>
  </si>
  <si>
    <t>405-10305</t>
  </si>
  <si>
    <t>405-01-03-05</t>
  </si>
  <si>
    <t>405-10306</t>
  </si>
  <si>
    <t>405-01-03-06</t>
  </si>
  <si>
    <t>405-10307</t>
  </si>
  <si>
    <t>405-01-03-07</t>
  </si>
  <si>
    <t>405-10308</t>
  </si>
  <si>
    <t>405-01-03-08</t>
  </si>
  <si>
    <t>405-10309</t>
  </si>
  <si>
    <t>405-01-03-09</t>
  </si>
  <si>
    <t>405-10310</t>
  </si>
  <si>
    <t>405-01-03-10</t>
  </si>
  <si>
    <t>405-10311</t>
  </si>
  <si>
    <t>405-01-03-11</t>
  </si>
  <si>
    <t>405-10312</t>
  </si>
  <si>
    <t>405-01-03-12</t>
  </si>
  <si>
    <t>405-10313</t>
  </si>
  <si>
    <t>405-01-03-13</t>
  </si>
  <si>
    <t>405-10314</t>
  </si>
  <si>
    <t>405-01-03-14</t>
  </si>
  <si>
    <t>405-10315</t>
  </si>
  <si>
    <t>405-01-03-15</t>
  </si>
  <si>
    <t>405-10316</t>
  </si>
  <si>
    <t>405-01-03-16</t>
  </si>
  <si>
    <t>405-10401</t>
  </si>
  <si>
    <t>405-01-04-01</t>
  </si>
  <si>
    <t>405-10402</t>
  </si>
  <si>
    <t>405-01-04-02</t>
  </si>
  <si>
    <t>405-10403</t>
  </si>
  <si>
    <t>405-01-04-03</t>
  </si>
  <si>
    <t>405-10404</t>
  </si>
  <si>
    <t>405-01-04-04</t>
  </si>
  <si>
    <t>405-10405</t>
  </si>
  <si>
    <t>405-01-04-05</t>
  </si>
  <si>
    <t>405-10406</t>
  </si>
  <si>
    <t>405-01-04-06</t>
  </si>
  <si>
    <t>405-10407</t>
  </si>
  <si>
    <t>405-01-04-07</t>
  </si>
  <si>
    <t>405-10408</t>
  </si>
  <si>
    <t>405-01-04-08</t>
  </si>
  <si>
    <t>405-10409</t>
  </si>
  <si>
    <t>405-01-04-09</t>
  </si>
  <si>
    <t>405-10410</t>
  </si>
  <si>
    <t>405-01-04-10</t>
  </si>
  <si>
    <t>405-10411</t>
  </si>
  <si>
    <t>405-01-04-11</t>
  </si>
  <si>
    <t>405-10412</t>
  </si>
  <si>
    <t>405-01-04-12</t>
  </si>
  <si>
    <t>405-10413</t>
  </si>
  <si>
    <t>405-01-04-13</t>
  </si>
  <si>
    <t>405-10414</t>
  </si>
  <si>
    <t>405-01-04-14</t>
  </si>
  <si>
    <t>405-10415</t>
  </si>
  <si>
    <t>405-01-04-15</t>
  </si>
  <si>
    <t>405-10416</t>
  </si>
  <si>
    <t>405-01-04-16</t>
  </si>
  <si>
    <t>405-10501</t>
  </si>
  <si>
    <t>405-01-05-01</t>
  </si>
  <si>
    <t>405-10502</t>
  </si>
  <si>
    <t>405-01-05-02</t>
  </si>
  <si>
    <t>405-10503</t>
  </si>
  <si>
    <t>405-01-05-03</t>
  </si>
  <si>
    <t>405-10504</t>
  </si>
  <si>
    <t>405-01-05-04</t>
  </si>
  <si>
    <t>405-10505</t>
  </si>
  <si>
    <t>405-01-05-05</t>
  </si>
  <si>
    <t>405-10506</t>
  </si>
  <si>
    <t>405-01-05-06</t>
  </si>
  <si>
    <t>405-10507</t>
  </si>
  <si>
    <t>405-01-05-07</t>
  </si>
  <si>
    <t>405-10508</t>
  </si>
  <si>
    <t>405-01-05-08</t>
  </si>
  <si>
    <t>405-10509</t>
  </si>
  <si>
    <t>405-01-05-09</t>
  </si>
  <si>
    <t>405-10510</t>
  </si>
  <si>
    <t>405-01-05-10</t>
  </si>
  <si>
    <t>405-10511</t>
  </si>
  <si>
    <t>405-01-05-11</t>
  </si>
  <si>
    <t>405-10512</t>
  </si>
  <si>
    <t>405-01-05-12</t>
  </si>
  <si>
    <t>405-10513</t>
  </si>
  <si>
    <t>405-01-05-13</t>
  </si>
  <si>
    <t>405-10514</t>
  </si>
  <si>
    <t>405-01-05-14</t>
  </si>
  <si>
    <t>405-10515</t>
  </si>
  <si>
    <t>405-01-05-15</t>
  </si>
  <si>
    <t>405-10516</t>
  </si>
  <si>
    <t>405-01-05-16</t>
  </si>
  <si>
    <t>405-10601</t>
  </si>
  <si>
    <t>405-01-06-01</t>
  </si>
  <si>
    <t>405-10602</t>
  </si>
  <si>
    <t>405-01-06-02</t>
  </si>
  <si>
    <t>405-10603</t>
  </si>
  <si>
    <t>405-01-06-03</t>
  </si>
  <si>
    <t>405-10604</t>
  </si>
  <si>
    <t>405-01-06-04</t>
  </si>
  <si>
    <t>405-10605</t>
  </si>
  <si>
    <t>405-01-06-05</t>
  </si>
  <si>
    <t>405-10606</t>
  </si>
  <si>
    <t>405-01-06-06</t>
  </si>
  <si>
    <t>405-10607</t>
  </si>
  <si>
    <t>405-01-06-07</t>
  </si>
  <si>
    <t>405-10608</t>
  </si>
  <si>
    <t>405-01-06-08</t>
  </si>
  <si>
    <t>405-10609</t>
  </si>
  <si>
    <t>405-01-06-09</t>
  </si>
  <si>
    <t>405-10610</t>
  </si>
  <si>
    <t>405-01-06-10</t>
  </si>
  <si>
    <t>405-10611</t>
  </si>
  <si>
    <t>405-01-06-11</t>
  </si>
  <si>
    <t>405-10612</t>
  </si>
  <si>
    <t>405-01-06-12</t>
  </si>
  <si>
    <t>405-10613</t>
  </si>
  <si>
    <t>405-01-06-13</t>
  </si>
  <si>
    <t>405-10614</t>
  </si>
  <si>
    <t>405-01-06-14</t>
  </si>
  <si>
    <t>405-10615</t>
  </si>
  <si>
    <t>405-01-06-15</t>
  </si>
  <si>
    <t>405-10616</t>
  </si>
  <si>
    <t>405-01-06-16</t>
  </si>
  <si>
    <t>405-20101</t>
  </si>
  <si>
    <t>405-02-01-01</t>
  </si>
  <si>
    <t>405-20102</t>
  </si>
  <si>
    <t>405-02-01-02</t>
  </si>
  <si>
    <t>405-20103</t>
  </si>
  <si>
    <t>405-02-01-03</t>
  </si>
  <si>
    <t>405-20104</t>
  </si>
  <si>
    <t>405-02-01-04</t>
  </si>
  <si>
    <t>405-20105</t>
  </si>
  <si>
    <t>405-02-01-05</t>
  </si>
  <si>
    <t>405-20106</t>
  </si>
  <si>
    <t>405-02-01-06</t>
  </si>
  <si>
    <t>405-20107</t>
  </si>
  <si>
    <t>405-02-01-07</t>
  </si>
  <si>
    <t>405-20108</t>
  </si>
  <si>
    <t>405-02-01-08</t>
  </si>
  <si>
    <t>405-20109</t>
  </si>
  <si>
    <t>405-02-01-09</t>
  </si>
  <si>
    <t>405-20110</t>
  </si>
  <si>
    <t>405-02-01-10</t>
  </si>
  <si>
    <t>405-20111</t>
  </si>
  <si>
    <t>405-02-01-11</t>
  </si>
  <si>
    <t>405-20112</t>
  </si>
  <si>
    <t>405-02-01-12</t>
  </si>
  <si>
    <t>405-20113</t>
  </si>
  <si>
    <t>405-02-01-13</t>
  </si>
  <si>
    <t>405-20114</t>
  </si>
  <si>
    <t>405-02-01-14</t>
  </si>
  <si>
    <t>405-20115</t>
  </si>
  <si>
    <t>405-02-01-15</t>
  </si>
  <si>
    <t>405-20116</t>
  </si>
  <si>
    <t>405-02-01-16</t>
  </si>
  <si>
    <t>405-20201</t>
  </si>
  <si>
    <t>405-02-02-01</t>
  </si>
  <si>
    <t>405-20202</t>
  </si>
  <si>
    <t>405-02-02-02</t>
  </si>
  <si>
    <t>405-20203</t>
  </si>
  <si>
    <t>405-02-02-03</t>
  </si>
  <si>
    <t>405-20204</t>
  </si>
  <si>
    <t>405-02-02-04</t>
  </si>
  <si>
    <t>405-20205</t>
  </si>
  <si>
    <t>405-02-02-05</t>
  </si>
  <si>
    <t>405-20206</t>
  </si>
  <si>
    <t>405-02-02-06</t>
  </si>
  <si>
    <t>405-20207</t>
  </si>
  <si>
    <t>405-02-02-07</t>
  </si>
  <si>
    <t>405-20208</t>
  </si>
  <si>
    <t>405-02-02-08</t>
  </si>
  <si>
    <t>405-20209</t>
  </si>
  <si>
    <t>405-02-02-09</t>
  </si>
  <si>
    <t>405-20210</t>
  </si>
  <si>
    <t>405-02-02-10</t>
  </si>
  <si>
    <t>405-20211</t>
  </si>
  <si>
    <t>405-02-02-11</t>
  </si>
  <si>
    <t>405-20212</t>
  </si>
  <si>
    <t>405-02-02-12</t>
  </si>
  <si>
    <t>405-20213</t>
  </si>
  <si>
    <t>405-02-02-13</t>
  </si>
  <si>
    <t>405-20214</t>
  </si>
  <si>
    <t>405-02-02-14</t>
  </si>
  <si>
    <t>405-20215</t>
  </si>
  <si>
    <t>405-02-02-15</t>
  </si>
  <si>
    <t>405-20216</t>
  </si>
  <si>
    <t>405-02-02-16</t>
  </si>
  <si>
    <t>405-20301</t>
  </si>
  <si>
    <t>405-02-03-01</t>
  </si>
  <si>
    <t>405-20302</t>
  </si>
  <si>
    <t>405-02-03-02</t>
  </si>
  <si>
    <t>405-20303</t>
  </si>
  <si>
    <t>405-02-03-03</t>
  </si>
  <si>
    <t>405-20304</t>
  </si>
  <si>
    <t>405-02-03-04</t>
  </si>
  <si>
    <t>405-20305</t>
  </si>
  <si>
    <t>405-02-03-05</t>
  </si>
  <si>
    <t>405-20306</t>
  </si>
  <si>
    <t>405-02-03-06</t>
  </si>
  <si>
    <t>405-20307</t>
  </si>
  <si>
    <t>405-02-03-07</t>
  </si>
  <si>
    <t>405-20308</t>
  </si>
  <si>
    <t>405-02-03-08</t>
  </si>
  <si>
    <t>405-20309</t>
  </si>
  <si>
    <t>405-02-03-09</t>
  </si>
  <si>
    <t>405-20310</t>
  </si>
  <si>
    <t>405-02-03-10</t>
  </si>
  <si>
    <t>405-20311</t>
  </si>
  <si>
    <t>405-02-03-11</t>
  </si>
  <si>
    <t>405-20312</t>
  </si>
  <si>
    <t>405-02-03-12</t>
  </si>
  <si>
    <t>405-20313</t>
  </si>
  <si>
    <t>405-02-03-13</t>
  </si>
  <si>
    <t>405-20314</t>
  </si>
  <si>
    <t>405-02-03-14</t>
  </si>
  <si>
    <t>405-20315</t>
  </si>
  <si>
    <t>405-02-03-15</t>
  </si>
  <si>
    <t>405-20316</t>
  </si>
  <si>
    <t>405-02-03-16</t>
  </si>
  <si>
    <t>405-20401</t>
  </si>
  <si>
    <t>405-02-04-01</t>
  </si>
  <si>
    <t>405-20402</t>
  </si>
  <si>
    <t>405-02-04-02</t>
  </si>
  <si>
    <t>405-20403</t>
  </si>
  <si>
    <t>405-02-04-03</t>
  </si>
  <si>
    <t>405-20404</t>
  </si>
  <si>
    <t>405-02-04-04</t>
  </si>
  <si>
    <t>405-20405</t>
  </si>
  <si>
    <t>405-02-04-05</t>
  </si>
  <si>
    <t>405-20406</t>
  </si>
  <si>
    <t>405-02-04-06</t>
  </si>
  <si>
    <t>405-20407</t>
  </si>
  <si>
    <t>405-02-04-07</t>
  </si>
  <si>
    <t>405-20408</t>
  </si>
  <si>
    <t>405-02-04-08</t>
  </si>
  <si>
    <t>405-20409</t>
  </si>
  <si>
    <t>405-02-04-09</t>
  </si>
  <si>
    <t>405-20410</t>
  </si>
  <si>
    <t>405-02-04-10</t>
  </si>
  <si>
    <t>405-20411</t>
  </si>
  <si>
    <t>405-02-04-11</t>
  </si>
  <si>
    <t>405-20412</t>
  </si>
  <si>
    <t>405-02-04-12</t>
  </si>
  <si>
    <t>405-20413</t>
  </si>
  <si>
    <t>405-02-04-13</t>
  </si>
  <si>
    <t>405-20414</t>
  </si>
  <si>
    <t>405-02-04-14</t>
  </si>
  <si>
    <t>405-20415</t>
  </si>
  <si>
    <t>405-02-04-15</t>
  </si>
  <si>
    <t>405-20416</t>
  </si>
  <si>
    <t>405-02-04-16</t>
  </si>
  <si>
    <t>405-20501</t>
  </si>
  <si>
    <t>405-02-05-01</t>
  </si>
  <si>
    <t>405-20502</t>
  </si>
  <si>
    <t>405-02-05-02</t>
  </si>
  <si>
    <t>405-20503</t>
  </si>
  <si>
    <t>405-02-05-03</t>
  </si>
  <si>
    <t>405-20504</t>
  </si>
  <si>
    <t>405-02-05-04</t>
  </si>
  <si>
    <t>405-20505</t>
  </si>
  <si>
    <t>405-02-05-05</t>
  </si>
  <si>
    <t>405-20506</t>
  </si>
  <si>
    <t>405-02-05-06</t>
  </si>
  <si>
    <t>405-20507</t>
  </si>
  <si>
    <t>405-02-05-07</t>
  </si>
  <si>
    <t>405-20508</t>
  </si>
  <si>
    <t>405-02-05-08</t>
  </si>
  <si>
    <t>405-20509</t>
  </si>
  <si>
    <t>405-02-05-09</t>
  </si>
  <si>
    <t>405-20510</t>
  </si>
  <si>
    <t>405-02-05-10</t>
  </si>
  <si>
    <t>405-20511</t>
  </si>
  <si>
    <t>405-02-05-11</t>
  </si>
  <si>
    <t>405-20512</t>
  </si>
  <si>
    <t>405-02-05-12</t>
  </si>
  <si>
    <t>405-20513</t>
  </si>
  <si>
    <t>405-02-05-13</t>
  </si>
  <si>
    <t>405-20514</t>
  </si>
  <si>
    <t>405-02-05-14</t>
  </si>
  <si>
    <t>405-20515</t>
  </si>
  <si>
    <t>405-02-05-15</t>
  </si>
  <si>
    <t>405-20516</t>
  </si>
  <si>
    <t>405-02-05-16</t>
  </si>
  <si>
    <t>405-20601</t>
  </si>
  <si>
    <t>405-02-06-01</t>
  </si>
  <si>
    <t>405-20602</t>
  </si>
  <si>
    <t>405-02-06-02</t>
  </si>
  <si>
    <t>405-20603</t>
  </si>
  <si>
    <t>405-02-06-03</t>
  </si>
  <si>
    <t>405-20604</t>
  </si>
  <si>
    <t>405-02-06-04</t>
  </si>
  <si>
    <t>405-20605</t>
  </si>
  <si>
    <t>405-02-06-05</t>
  </si>
  <si>
    <t>405-20606</t>
  </si>
  <si>
    <t>405-02-06-06</t>
  </si>
  <si>
    <t>405-20607</t>
  </si>
  <si>
    <t>405-02-06-07</t>
  </si>
  <si>
    <t>405-20608</t>
  </si>
  <si>
    <t>405-02-06-08</t>
  </si>
  <si>
    <t>405-20609</t>
  </si>
  <si>
    <t>405-02-06-09</t>
  </si>
  <si>
    <t>405-20610</t>
  </si>
  <si>
    <t>405-02-06-10</t>
  </si>
  <si>
    <t>405-20611</t>
  </si>
  <si>
    <t>405-02-06-11</t>
  </si>
  <si>
    <t>405-20612</t>
  </si>
  <si>
    <t>405-02-06-12</t>
  </si>
  <si>
    <t>405-20613</t>
  </si>
  <si>
    <t>405-02-06-13</t>
  </si>
  <si>
    <t>405-20614</t>
  </si>
  <si>
    <t>405-02-06-14</t>
  </si>
  <si>
    <t>405-20615</t>
  </si>
  <si>
    <t>405-02-06-15</t>
  </si>
  <si>
    <t>405-20616</t>
  </si>
  <si>
    <t>405-02-06-16</t>
  </si>
  <si>
    <t>405-30101</t>
  </si>
  <si>
    <t>405-03-01-01</t>
  </si>
  <si>
    <t>405-30102</t>
  </si>
  <si>
    <t>405-03-01-02</t>
  </si>
  <si>
    <t>405-30103</t>
  </si>
  <si>
    <t>405-03-01-03</t>
  </si>
  <si>
    <t>405-30104</t>
  </si>
  <si>
    <t>405-03-01-04</t>
  </si>
  <si>
    <t>405-30105</t>
  </si>
  <si>
    <t>405-03-01-05</t>
  </si>
  <si>
    <t>405-30106</t>
  </si>
  <si>
    <t>405-03-01-06</t>
  </si>
  <si>
    <t>405-30107</t>
  </si>
  <si>
    <t>405-03-01-07</t>
  </si>
  <si>
    <t>405-30108</t>
  </si>
  <si>
    <t>405-03-01-08</t>
  </si>
  <si>
    <t>405-30109</t>
  </si>
  <si>
    <t>405-03-01-09</t>
  </si>
  <si>
    <t>405-30110</t>
  </si>
  <si>
    <t>405-03-01-10</t>
  </si>
  <si>
    <t>405-30111</t>
  </si>
  <si>
    <t>405-03-01-11</t>
  </si>
  <si>
    <t>405-30112</t>
  </si>
  <si>
    <t>405-03-01-12</t>
  </si>
  <si>
    <t>405-30113</t>
  </si>
  <si>
    <t>405-03-01-13</t>
  </si>
  <si>
    <t>405-30114</t>
  </si>
  <si>
    <t>405-03-01-14</t>
  </si>
  <si>
    <t>405-30115</t>
  </si>
  <si>
    <t>405-03-01-15</t>
  </si>
  <si>
    <t>405-30116</t>
  </si>
  <si>
    <t>405-03-01-16</t>
  </si>
  <si>
    <t>405-30201</t>
  </si>
  <si>
    <t>405-03-02-01</t>
  </si>
  <si>
    <t>405-30202</t>
  </si>
  <si>
    <t>405-03-02-02</t>
  </si>
  <si>
    <t>405-30203</t>
  </si>
  <si>
    <t>405-03-02-03</t>
  </si>
  <si>
    <t>405-30204</t>
  </si>
  <si>
    <t>405-03-02-04</t>
  </si>
  <si>
    <t>405-30205</t>
  </si>
  <si>
    <t>405-03-02-05</t>
  </si>
  <si>
    <t>405-30206</t>
  </si>
  <si>
    <t>405-03-02-06</t>
  </si>
  <si>
    <t>405-30207</t>
  </si>
  <si>
    <t>405-03-02-07</t>
  </si>
  <si>
    <t>405-30208</t>
  </si>
  <si>
    <t>405-03-02-08</t>
  </si>
  <si>
    <t>405-30209</t>
  </si>
  <si>
    <t>405-03-02-09</t>
  </si>
  <si>
    <t>405-30210</t>
  </si>
  <si>
    <t>405-03-02-10</t>
  </si>
  <si>
    <t>405-30211</t>
  </si>
  <si>
    <t>405-03-02-11</t>
  </si>
  <si>
    <t>405-30212</t>
  </si>
  <si>
    <t>405-03-02-12</t>
  </si>
  <si>
    <t>405-30213</t>
  </si>
  <si>
    <t>405-03-02-13</t>
  </si>
  <si>
    <t>405-30214</t>
  </si>
  <si>
    <t>405-03-02-14</t>
  </si>
  <si>
    <t>405-30215</t>
  </si>
  <si>
    <t>405-03-02-15</t>
  </si>
  <si>
    <t>405-30216</t>
  </si>
  <si>
    <t>405-03-02-16</t>
  </si>
  <si>
    <t>405-30301</t>
  </si>
  <si>
    <t>405-03-03-01</t>
  </si>
  <si>
    <t>405-30302</t>
  </si>
  <si>
    <t>405-03-03-02</t>
  </si>
  <si>
    <t>405-30303</t>
  </si>
  <si>
    <t>405-03-03-03</t>
  </si>
  <si>
    <t>405-30304</t>
  </si>
  <si>
    <t>405-03-03-04</t>
  </si>
  <si>
    <t>405-30305</t>
  </si>
  <si>
    <t>405-03-03-05</t>
  </si>
  <si>
    <t>405-30306</t>
  </si>
  <si>
    <t>405-03-03-06</t>
  </si>
  <si>
    <t>405-30307</t>
  </si>
  <si>
    <t>405-03-03-07</t>
  </si>
  <si>
    <t>405-30308</t>
  </si>
  <si>
    <t>405-03-03-08</t>
  </si>
  <si>
    <t>405-30309</t>
  </si>
  <si>
    <t>405-03-03-09</t>
  </si>
  <si>
    <t>405-30310</t>
  </si>
  <si>
    <t>405-03-03-10</t>
  </si>
  <si>
    <t>405-30311</t>
  </si>
  <si>
    <t>405-03-03-11</t>
  </si>
  <si>
    <t>405-30312</t>
  </si>
  <si>
    <t>405-03-03-12</t>
  </si>
  <si>
    <t>405-30313</t>
  </si>
  <si>
    <t>405-03-03-13</t>
  </si>
  <si>
    <t>405-30314</t>
  </si>
  <si>
    <t>405-03-03-14</t>
  </si>
  <si>
    <t>405-30315</t>
  </si>
  <si>
    <t>405-03-03-15</t>
  </si>
  <si>
    <t>405-30316</t>
  </si>
  <si>
    <t>405-03-03-16</t>
  </si>
  <si>
    <t>405-30401</t>
  </si>
  <si>
    <t>405-03-04-01</t>
  </si>
  <si>
    <t>405-30402</t>
  </si>
  <si>
    <t>405-03-04-02</t>
  </si>
  <si>
    <t>405-30403</t>
  </si>
  <si>
    <t>405-03-04-03</t>
  </si>
  <si>
    <t>405-30404</t>
  </si>
  <si>
    <t>405-03-04-04</t>
  </si>
  <si>
    <t>405-30405</t>
  </si>
  <si>
    <t>405-03-04-05</t>
  </si>
  <si>
    <t>405-30406</t>
  </si>
  <si>
    <t>405-03-04-06</t>
  </si>
  <si>
    <t>405-30407</t>
  </si>
  <si>
    <t>405-03-04-07</t>
  </si>
  <si>
    <t>405-30408</t>
  </si>
  <si>
    <t>405-03-04-08</t>
  </si>
  <si>
    <t>405-30409</t>
  </si>
  <si>
    <t>405-03-04-09</t>
  </si>
  <si>
    <t>405-30410</t>
  </si>
  <si>
    <t>405-03-04-10</t>
  </si>
  <si>
    <t>405-30411</t>
  </si>
  <si>
    <t>405-03-04-11</t>
  </si>
  <si>
    <t>405-30412</t>
  </si>
  <si>
    <t>405-03-04-12</t>
  </si>
  <si>
    <t>405-30413</t>
  </si>
  <si>
    <t>405-03-04-13</t>
  </si>
  <si>
    <t>405-30414</t>
  </si>
  <si>
    <t>405-03-04-14</t>
  </si>
  <si>
    <t>405-30415</t>
  </si>
  <si>
    <t>405-03-04-15</t>
  </si>
  <si>
    <t>405-30416</t>
  </si>
  <si>
    <t>405-03-04-16</t>
  </si>
  <si>
    <t>405-30501</t>
  </si>
  <si>
    <t>405-03-05-01</t>
  </si>
  <si>
    <t>405-30502</t>
  </si>
  <si>
    <t>405-03-05-02</t>
  </si>
  <si>
    <t>405-30503</t>
  </si>
  <si>
    <t>405-03-05-03</t>
  </si>
  <si>
    <t>405-30504</t>
  </si>
  <si>
    <t>405-03-05-04</t>
  </si>
  <si>
    <t>405-30505</t>
  </si>
  <si>
    <t>405-03-05-05</t>
  </si>
  <si>
    <t>405-30506</t>
  </si>
  <si>
    <t>405-03-05-06</t>
  </si>
  <si>
    <t>405-30507</t>
  </si>
  <si>
    <t>405-03-05-07</t>
  </si>
  <si>
    <t>405-30508</t>
  </si>
  <si>
    <t>405-03-05-08</t>
  </si>
  <si>
    <t>405-30509</t>
  </si>
  <si>
    <t>405-03-05-09</t>
  </si>
  <si>
    <t>405-30510</t>
  </si>
  <si>
    <t>405-03-05-10</t>
  </si>
  <si>
    <t>405-30511</t>
  </si>
  <si>
    <t>405-03-05-11</t>
  </si>
  <si>
    <t>405-30512</t>
  </si>
  <si>
    <t>405-03-05-12</t>
  </si>
  <si>
    <t>405-30513</t>
  </si>
  <si>
    <t>405-03-05-13</t>
  </si>
  <si>
    <t>405-30514</t>
  </si>
  <si>
    <t>405-03-05-14</t>
  </si>
  <si>
    <t>405-30515</t>
  </si>
  <si>
    <t>405-03-05-15</t>
  </si>
  <si>
    <t>405-30516</t>
  </si>
  <si>
    <t>405-03-05-16</t>
  </si>
  <si>
    <t>405-30601</t>
  </si>
  <si>
    <t>405-03-06-01</t>
  </si>
  <si>
    <t>405-30602</t>
  </si>
  <si>
    <t>405-03-06-02</t>
  </si>
  <si>
    <t>405-30603</t>
  </si>
  <si>
    <t>405-03-06-03</t>
  </si>
  <si>
    <t>405-30604</t>
  </si>
  <si>
    <t>405-03-06-04</t>
  </si>
  <si>
    <t>405-30605</t>
  </si>
  <si>
    <t>405-03-06-05</t>
  </si>
  <si>
    <t>405-30606</t>
  </si>
  <si>
    <t>405-03-06-06</t>
  </si>
  <si>
    <t>405-30607</t>
  </si>
  <si>
    <t>405-03-06-07</t>
  </si>
  <si>
    <t>405-30608</t>
  </si>
  <si>
    <t>405-03-06-08</t>
  </si>
  <si>
    <t>405-30609</t>
  </si>
  <si>
    <t>405-03-06-09</t>
  </si>
  <si>
    <t>405-30610</t>
  </si>
  <si>
    <t>405-03-06-10</t>
  </si>
  <si>
    <t>405-30611</t>
  </si>
  <si>
    <t>405-03-06-11</t>
  </si>
  <si>
    <t>405-30612</t>
  </si>
  <si>
    <t>405-03-06-12</t>
  </si>
  <si>
    <t>405-30613</t>
  </si>
  <si>
    <t>405-03-06-13</t>
  </si>
  <si>
    <t>405-30614</t>
  </si>
  <si>
    <t>405-03-06-14</t>
  </si>
  <si>
    <t>405-30615</t>
  </si>
  <si>
    <t>405-03-06-15</t>
  </si>
  <si>
    <t>405-30616</t>
  </si>
  <si>
    <t>405-03-06-16</t>
  </si>
  <si>
    <t>405-40101</t>
  </si>
  <si>
    <t>405-04-01-01</t>
  </si>
  <si>
    <t>405-40102</t>
  </si>
  <si>
    <t>405-04-01-02</t>
  </si>
  <si>
    <t>405-40103</t>
  </si>
  <si>
    <t>405-04-01-03</t>
  </si>
  <si>
    <t>405-40104</t>
  </si>
  <si>
    <t>405-04-01-04</t>
  </si>
  <si>
    <t>405-40105</t>
  </si>
  <si>
    <t>405-04-01-05</t>
  </si>
  <si>
    <t>405-40106</t>
  </si>
  <si>
    <t>405-04-01-06</t>
  </si>
  <si>
    <t>405-40107</t>
  </si>
  <si>
    <t>405-04-01-07</t>
  </si>
  <si>
    <t>405-40108</t>
  </si>
  <si>
    <t>405-04-01-08</t>
  </si>
  <si>
    <t>405-40109</t>
  </si>
  <si>
    <t>405-04-01-09</t>
  </si>
  <si>
    <t>405-40110</t>
  </si>
  <si>
    <t>405-04-01-10</t>
  </si>
  <si>
    <t>405-40111</t>
  </si>
  <si>
    <t>405-04-01-11</t>
  </si>
  <si>
    <t>405-40112</t>
  </si>
  <si>
    <t>405-04-01-12</t>
  </si>
  <si>
    <t>405-40113</t>
  </si>
  <si>
    <t>405-04-01-13</t>
  </si>
  <si>
    <t>405-40114</t>
  </si>
  <si>
    <t>405-04-01-14</t>
  </si>
  <si>
    <t>405-40115</t>
  </si>
  <si>
    <t>405-04-01-15</t>
  </si>
  <si>
    <t>405-40116</t>
  </si>
  <si>
    <t>405-04-01-16</t>
  </si>
  <si>
    <t>405-40201</t>
  </si>
  <si>
    <t>405-04-02-01</t>
  </si>
  <si>
    <t>405-40202</t>
  </si>
  <si>
    <t>405-04-02-02</t>
  </si>
  <si>
    <t>405-40203</t>
  </si>
  <si>
    <t>405-04-02-03</t>
  </si>
  <si>
    <t>405-40204</t>
  </si>
  <si>
    <t>405-04-02-04</t>
  </si>
  <si>
    <t>405-40205</t>
  </si>
  <si>
    <t>405-04-02-05</t>
  </si>
  <si>
    <t>405-40206</t>
  </si>
  <si>
    <t>405-04-02-06</t>
  </si>
  <si>
    <t>405-40207</t>
  </si>
  <si>
    <t>405-04-02-07</t>
  </si>
  <si>
    <t>405-40208</t>
  </si>
  <si>
    <t>405-04-02-08</t>
  </si>
  <si>
    <t>405-40209</t>
  </si>
  <si>
    <t>405-04-02-09</t>
  </si>
  <si>
    <t>405-40210</t>
  </si>
  <si>
    <t>405-04-02-10</t>
  </si>
  <si>
    <t>405-40211</t>
  </si>
  <si>
    <t>405-04-02-11</t>
  </si>
  <si>
    <t>405-40212</t>
  </si>
  <si>
    <t>405-04-02-12</t>
  </si>
  <si>
    <t>405-40213</t>
  </si>
  <si>
    <t>405-04-02-13</t>
  </si>
  <si>
    <t>405-40214</t>
  </si>
  <si>
    <t>405-04-02-14</t>
  </si>
  <si>
    <t>405-40215</t>
  </si>
  <si>
    <t>405-04-02-15</t>
  </si>
  <si>
    <t>405-40216</t>
  </si>
  <si>
    <t>405-04-02-16</t>
  </si>
  <si>
    <t>405-40301</t>
  </si>
  <si>
    <t>405-04-03-01</t>
  </si>
  <si>
    <t>405-40302</t>
  </si>
  <si>
    <t>405-40303</t>
  </si>
  <si>
    <t>405-04-03-03</t>
  </si>
  <si>
    <t>405-40304</t>
  </si>
  <si>
    <t>405-04-03-04</t>
  </si>
  <si>
    <t>405-40305</t>
  </si>
  <si>
    <t>405-04-03-05</t>
  </si>
  <si>
    <t>405-40306</t>
  </si>
  <si>
    <t>405-04-03-06</t>
  </si>
  <si>
    <t>405-40307</t>
  </si>
  <si>
    <t>405-04-03-07</t>
  </si>
  <si>
    <t>405-40308</t>
  </si>
  <si>
    <t>405-04-03-08</t>
  </si>
  <si>
    <t>405-40309</t>
  </si>
  <si>
    <t>405-04-03-09</t>
  </si>
  <si>
    <t>405-40310</t>
  </si>
  <si>
    <t>405-04-03-10</t>
  </si>
  <si>
    <t>405-40311</t>
  </si>
  <si>
    <t>405-04-03-11</t>
  </si>
  <si>
    <t>405-40312</t>
  </si>
  <si>
    <t>405-04-03-12</t>
  </si>
  <si>
    <t>405-40313</t>
  </si>
  <si>
    <t>405-04-03-13</t>
  </si>
  <si>
    <t>405-40314</t>
  </si>
  <si>
    <t>405-04-03-14</t>
  </si>
  <si>
    <t>405-40315</t>
  </si>
  <si>
    <t>405-04-03-15</t>
  </si>
  <si>
    <t>405-40316</t>
  </si>
  <si>
    <t>405-04-03-16</t>
  </si>
  <si>
    <t>405-40401</t>
  </si>
  <si>
    <t>405-04-04-01</t>
  </si>
  <si>
    <t>405-40402</t>
  </si>
  <si>
    <t>405-04-04-02</t>
  </si>
  <si>
    <t>405-40403</t>
  </si>
  <si>
    <t>405-04-04-03</t>
  </si>
  <si>
    <t>405-40404</t>
  </si>
  <si>
    <t>405-04-04-04</t>
  </si>
  <si>
    <t>405-40405</t>
  </si>
  <si>
    <t>405-04-04-05</t>
  </si>
  <si>
    <t>405-40406</t>
  </si>
  <si>
    <t>405-04-04-06</t>
  </si>
  <si>
    <t>405-40407</t>
  </si>
  <si>
    <t>405-04-04-07</t>
  </si>
  <si>
    <t>405-40408</t>
  </si>
  <si>
    <t>405-04-04-08</t>
  </si>
  <si>
    <t>405-40409</t>
  </si>
  <si>
    <t>405-04-04-09</t>
  </si>
  <si>
    <t>405-40410</t>
  </si>
  <si>
    <t>405-04-04-10</t>
  </si>
  <si>
    <t>405-40411</t>
  </si>
  <si>
    <t>405-04-04-11</t>
  </si>
  <si>
    <t>405-40412</t>
  </si>
  <si>
    <t>405-04-04-12</t>
  </si>
  <si>
    <t>405-40413</t>
  </si>
  <si>
    <t>405-04-04-13</t>
  </si>
  <si>
    <t>405-40414</t>
  </si>
  <si>
    <t>405-04-04-14</t>
  </si>
  <si>
    <t>405-40415</t>
  </si>
  <si>
    <t>405-04-04-15</t>
  </si>
  <si>
    <t>405-40416</t>
  </si>
  <si>
    <t>405-04-04-16</t>
  </si>
  <si>
    <t>405-40501</t>
  </si>
  <si>
    <t>405-04-05-01</t>
  </si>
  <si>
    <t>405-40502</t>
  </si>
  <si>
    <t>405-04-05-02</t>
  </si>
  <si>
    <t>405-40503</t>
  </si>
  <si>
    <t>405-04-05-03</t>
  </si>
  <si>
    <t>405-40504</t>
  </si>
  <si>
    <t>405-04-05-04</t>
  </si>
  <si>
    <t>405-40505</t>
  </si>
  <si>
    <t>405-04-05-05</t>
  </si>
  <si>
    <t>405-40506</t>
  </si>
  <si>
    <t>405-04-05-06</t>
  </si>
  <si>
    <t>405-40507</t>
  </si>
  <si>
    <t>405-04-05-07</t>
  </si>
  <si>
    <t>405-40508</t>
  </si>
  <si>
    <t>405-04-05-08</t>
  </si>
  <si>
    <t>405-40509</t>
  </si>
  <si>
    <t>405-04-05-09</t>
  </si>
  <si>
    <t>405-40510</t>
  </si>
  <si>
    <t>405-04-05-10</t>
  </si>
  <si>
    <t>405-40511</t>
  </si>
  <si>
    <t>405-04-05-11</t>
  </si>
  <si>
    <t>405-40512</t>
  </si>
  <si>
    <t>405-04-05-12</t>
  </si>
  <si>
    <t>405-40513</t>
  </si>
  <si>
    <t>405-04-05-13</t>
  </si>
  <si>
    <t>405-40514</t>
  </si>
  <si>
    <t>405-04-05-14</t>
  </si>
  <si>
    <t>405-40515</t>
  </si>
  <si>
    <t>405-04-05-15</t>
  </si>
  <si>
    <t>405-40516</t>
  </si>
  <si>
    <t>405-04-05-16</t>
  </si>
  <si>
    <t>405-40601</t>
  </si>
  <si>
    <t>405-04-06-01</t>
  </si>
  <si>
    <t>405-40602</t>
  </si>
  <si>
    <t>405-04-06-02</t>
  </si>
  <si>
    <t>405-40603</t>
  </si>
  <si>
    <t>405-04-06-03</t>
  </si>
  <si>
    <t>405-40604</t>
  </si>
  <si>
    <t>405-04-06-04</t>
  </si>
  <si>
    <t>405-40605</t>
  </si>
  <si>
    <t>405-04-06-05</t>
  </si>
  <si>
    <t>405-40606</t>
  </si>
  <si>
    <t>405-04-06-06</t>
  </si>
  <si>
    <t>405-40607</t>
  </si>
  <si>
    <t>405-04-06-07</t>
  </si>
  <si>
    <t>405-40608</t>
  </si>
  <si>
    <t>405-04-06-08</t>
  </si>
  <si>
    <t>405-40609</t>
  </si>
  <si>
    <t>405-04-06-09</t>
  </si>
  <si>
    <t>405-40610</t>
  </si>
  <si>
    <t>405-04-06-10</t>
  </si>
  <si>
    <t>405-40611</t>
  </si>
  <si>
    <t>405-04-06-11</t>
  </si>
  <si>
    <t>405-40612</t>
  </si>
  <si>
    <t>405-04-06-12</t>
  </si>
  <si>
    <t>405-40613</t>
  </si>
  <si>
    <t>405-04-06-13</t>
  </si>
  <si>
    <t>405-40614</t>
  </si>
  <si>
    <t>405-04-06-14</t>
  </si>
  <si>
    <t>405-40615</t>
  </si>
  <si>
    <t>405-04-06-15</t>
  </si>
  <si>
    <t>405-40616</t>
  </si>
  <si>
    <t>405-04-06-16</t>
  </si>
  <si>
    <t>405-50101</t>
  </si>
  <si>
    <t>405-05-01-01</t>
  </si>
  <si>
    <t>405-60101</t>
  </si>
  <si>
    <t>405-06-01-01</t>
  </si>
  <si>
    <t>405-60201</t>
  </si>
  <si>
    <t>405-06-02-01</t>
  </si>
  <si>
    <t>405-60301</t>
  </si>
  <si>
    <t>405-06-03-01</t>
  </si>
  <si>
    <t>405-60401</t>
  </si>
  <si>
    <t>405-06-04-01</t>
  </si>
  <si>
    <t>405-60501</t>
  </si>
  <si>
    <t>405-06-05-01</t>
  </si>
  <si>
    <t>405-60601</t>
  </si>
  <si>
    <t>405-06-06-01</t>
  </si>
  <si>
    <t>405-60701</t>
  </si>
  <si>
    <t>405-06-07-01</t>
  </si>
  <si>
    <t>405-70101</t>
  </si>
  <si>
    <t>405-07-01-01</t>
  </si>
  <si>
    <t>405-70102</t>
  </si>
  <si>
    <t>405-07-01-02</t>
  </si>
  <si>
    <t>405-70103</t>
  </si>
  <si>
    <t>405-07-01-03</t>
  </si>
  <si>
    <t>405-70104</t>
  </si>
  <si>
    <t>405-07-01-04</t>
  </si>
  <si>
    <t>405-70105</t>
  </si>
  <si>
    <t>405-07-01-05</t>
  </si>
  <si>
    <t>405-70106</t>
  </si>
  <si>
    <t>405-07-01-06</t>
  </si>
  <si>
    <t>405-70107</t>
  </si>
  <si>
    <t>405-07-01-07</t>
  </si>
  <si>
    <t>405-70108</t>
  </si>
  <si>
    <t>405-07-01-08</t>
  </si>
  <si>
    <t>405-70109</t>
  </si>
  <si>
    <t>405-07-01-09</t>
  </si>
  <si>
    <t>405-70110</t>
  </si>
  <si>
    <t>405-07-01-10</t>
  </si>
  <si>
    <t>405-70111</t>
  </si>
  <si>
    <t>405-07-01-11</t>
  </si>
  <si>
    <t>405-70112</t>
  </si>
  <si>
    <t>405-07-01-12</t>
  </si>
  <si>
    <t>405-70113</t>
  </si>
  <si>
    <t>405-07-01-13</t>
  </si>
  <si>
    <t>405-70114</t>
  </si>
  <si>
    <t>405-07-01-14</t>
  </si>
  <si>
    <t>405-70115</t>
  </si>
  <si>
    <t>405-07-01-15</t>
  </si>
  <si>
    <t>405-70116</t>
  </si>
  <si>
    <t>405-07-01-16</t>
  </si>
  <si>
    <t>405-70201</t>
  </si>
  <si>
    <t>405-07-02-01</t>
  </si>
  <si>
    <t>405-70202</t>
  </si>
  <si>
    <t>405-07-02-02</t>
  </si>
  <si>
    <t>405-70203</t>
  </si>
  <si>
    <t>405-07-02-03</t>
  </si>
  <si>
    <t>405-70204</t>
  </si>
  <si>
    <t>405-07-02-04</t>
  </si>
  <si>
    <t>405-70205</t>
  </si>
  <si>
    <t>405-07-02-05</t>
  </si>
  <si>
    <t>405-70206</t>
  </si>
  <si>
    <t>405-07-02-06</t>
  </si>
  <si>
    <t>405-70207</t>
  </si>
  <si>
    <t>405-07-02-07</t>
  </si>
  <si>
    <t>405-70208</t>
  </si>
  <si>
    <t>405-07-02-08</t>
  </si>
  <si>
    <t>405-70209</t>
  </si>
  <si>
    <t>405-07-02-09</t>
  </si>
  <si>
    <t>405-70210</t>
  </si>
  <si>
    <t>405-07-02-10</t>
  </si>
  <si>
    <t>405-70211</t>
  </si>
  <si>
    <t>405-07-02-11</t>
  </si>
  <si>
    <t>405-70212</t>
  </si>
  <si>
    <t>405-07-02-12</t>
  </si>
  <si>
    <t>405-70213</t>
  </si>
  <si>
    <t>405-07-02-13</t>
  </si>
  <si>
    <t>405-70214</t>
  </si>
  <si>
    <t>405-07-02-14</t>
  </si>
  <si>
    <t>405-70215</t>
  </si>
  <si>
    <t>405-07-02-15</t>
  </si>
  <si>
    <t>405-70216</t>
  </si>
  <si>
    <t>405-07-02-16</t>
  </si>
  <si>
    <t>405-70301</t>
  </si>
  <si>
    <t>405-07-03-01</t>
  </si>
  <si>
    <t>405-70302</t>
  </si>
  <si>
    <t>405-07-03-02</t>
  </si>
  <si>
    <t>405-70303</t>
  </si>
  <si>
    <t>405-07-03-03</t>
  </si>
  <si>
    <t>405-70304</t>
  </si>
  <si>
    <t>405-07-03-04</t>
  </si>
  <si>
    <t>405-70305</t>
  </si>
  <si>
    <t>405-07-03-05</t>
  </si>
  <si>
    <t>405-70306</t>
  </si>
  <si>
    <t>405-07-03-06</t>
  </si>
  <si>
    <t>405-70307</t>
  </si>
  <si>
    <t>405-07-03-07</t>
  </si>
  <si>
    <t>405-70308</t>
  </si>
  <si>
    <t>405-07-03-08</t>
  </si>
  <si>
    <t>405-70309</t>
  </si>
  <si>
    <t>405-07-03-09</t>
  </si>
  <si>
    <t>405-70310</t>
  </si>
  <si>
    <t>405-07-03-10</t>
  </si>
  <si>
    <t>405-70311</t>
  </si>
  <si>
    <t>405-07-03-11</t>
  </si>
  <si>
    <t>405-70312</t>
  </si>
  <si>
    <t>405-07-03-12</t>
  </si>
  <si>
    <t>405-70313</t>
  </si>
  <si>
    <t>405-07-03-13</t>
  </si>
  <si>
    <t>405-70314</t>
  </si>
  <si>
    <t>405-07-03-14</t>
  </si>
  <si>
    <t>405-70315</t>
  </si>
  <si>
    <t>405-07-03-15</t>
  </si>
  <si>
    <t>405-70316</t>
  </si>
  <si>
    <t>405-07-03-16</t>
  </si>
  <si>
    <t>405-80101</t>
  </si>
  <si>
    <t>405-08-01-01</t>
  </si>
  <si>
    <t>405-80102</t>
  </si>
  <si>
    <t>405-08-01-02</t>
  </si>
  <si>
    <t>405-80103</t>
  </si>
  <si>
    <t>405-08-01-03</t>
  </si>
  <si>
    <t>405-80104</t>
  </si>
  <si>
    <t>405-08-01-04</t>
  </si>
  <si>
    <t>405-80105</t>
  </si>
  <si>
    <t>405-08-01-05</t>
  </si>
  <si>
    <t>405-80106</t>
  </si>
  <si>
    <t>405-08-01-06</t>
  </si>
  <si>
    <t>405-80107</t>
  </si>
  <si>
    <t>405-08-01-07</t>
  </si>
  <si>
    <t>405-80108</t>
  </si>
  <si>
    <t>405-08-01-08</t>
  </si>
  <si>
    <t>405-80109</t>
  </si>
  <si>
    <t>405-08-01-09</t>
  </si>
  <si>
    <t>405-80110</t>
  </si>
  <si>
    <t>405-08-01-10</t>
  </si>
  <si>
    <t>405-80111</t>
  </si>
  <si>
    <t>405-08-01-11</t>
  </si>
  <si>
    <t>405-80112</t>
  </si>
  <si>
    <t>405-08-01-12</t>
  </si>
  <si>
    <t>405-80113</t>
  </si>
  <si>
    <t>405-08-01-13</t>
  </si>
  <si>
    <t>405-80114</t>
  </si>
  <si>
    <t>405-08-01-14</t>
  </si>
  <si>
    <t>405-80115</t>
  </si>
  <si>
    <t>405-08-01-15</t>
  </si>
  <si>
    <t>405-80116</t>
  </si>
  <si>
    <t>405-08-01-16</t>
  </si>
  <si>
    <t>405-90101</t>
  </si>
  <si>
    <t>405-09-01-01</t>
  </si>
  <si>
    <t>405-90102</t>
  </si>
  <si>
    <t>405-09-01-02</t>
  </si>
  <si>
    <t>405-90103</t>
  </si>
  <si>
    <t>405-09-01-03</t>
  </si>
  <si>
    <t>405-90104</t>
  </si>
  <si>
    <t>405-09-01-04</t>
  </si>
  <si>
    <t>405-90105</t>
  </si>
  <si>
    <t>405-09-01-05</t>
  </si>
  <si>
    <t>405-90106</t>
  </si>
  <si>
    <t>405-09-01-06</t>
  </si>
  <si>
    <t>405-90107</t>
  </si>
  <si>
    <t>405-09-01-07</t>
  </si>
  <si>
    <t>405-90108</t>
  </si>
  <si>
    <t>405-09-01-08</t>
  </si>
  <si>
    <t>405-90109</t>
  </si>
  <si>
    <t>405-09-01-09</t>
  </si>
  <si>
    <t>405-90110</t>
  </si>
  <si>
    <t>405-09-01-10</t>
  </si>
  <si>
    <t>405-90111</t>
  </si>
  <si>
    <t>405-09-01-11</t>
  </si>
  <si>
    <t>405-90112</t>
  </si>
  <si>
    <t>405-09-01-12</t>
  </si>
  <si>
    <t>405-90113</t>
  </si>
  <si>
    <t>405-09-01-13</t>
  </si>
  <si>
    <t>405-90114</t>
  </si>
  <si>
    <t>405-09-01-14</t>
  </si>
  <si>
    <t>405-90115</t>
  </si>
  <si>
    <t>405-09-01-15</t>
  </si>
  <si>
    <t>405-90116</t>
  </si>
  <si>
    <t>405-09-01-16</t>
  </si>
  <si>
    <t>406-60001</t>
  </si>
  <si>
    <t>406-00-01</t>
  </si>
  <si>
    <t>406-60099</t>
  </si>
  <si>
    <t>406-00-99</t>
  </si>
  <si>
    <t>406-60100</t>
  </si>
  <si>
    <t>406-01-00</t>
  </si>
  <si>
    <t>406-60101</t>
  </si>
  <si>
    <t>406-01-01</t>
  </si>
  <si>
    <t>406-60102</t>
  </si>
  <si>
    <t>406-01-02</t>
  </si>
  <si>
    <t>406-60200</t>
  </si>
  <si>
    <t>406-02-00</t>
  </si>
  <si>
    <t>406-60201</t>
  </si>
  <si>
    <t>406-02-01</t>
  </si>
  <si>
    <t>406-60202</t>
  </si>
  <si>
    <t>406-02-02</t>
  </si>
  <si>
    <t>406-60203</t>
  </si>
  <si>
    <t>406-02-03</t>
  </si>
  <si>
    <t>406-60204</t>
  </si>
  <si>
    <t>406-02-04</t>
  </si>
  <si>
    <t>406-60205</t>
  </si>
  <si>
    <t>406-02-05</t>
  </si>
  <si>
    <t>406-60206</t>
  </si>
  <si>
    <t>406-02-06</t>
  </si>
  <si>
    <t>406-60300</t>
  </si>
  <si>
    <t>406-03-00</t>
  </si>
  <si>
    <t>406-60301</t>
  </si>
  <si>
    <t>406-03-01</t>
  </si>
  <si>
    <t>406-60400</t>
  </si>
  <si>
    <t>406-04-00</t>
  </si>
  <si>
    <t>406-60401</t>
  </si>
  <si>
    <t>406-04-01</t>
  </si>
  <si>
    <t>406-60500</t>
  </si>
  <si>
    <t>406-05-00</t>
  </si>
  <si>
    <t>406-60501</t>
  </si>
  <si>
    <t>406-05-01</t>
  </si>
  <si>
    <t>406-60502</t>
  </si>
  <si>
    <t>406-05-02</t>
  </si>
  <si>
    <t>406-60600</t>
  </si>
  <si>
    <t>406-06-00</t>
  </si>
  <si>
    <t>406-60601</t>
  </si>
  <si>
    <t>406-06-01</t>
  </si>
  <si>
    <t>406-60602</t>
  </si>
  <si>
    <t>406-06-02</t>
  </si>
  <si>
    <t>SUMA</t>
  </si>
  <si>
    <t>Nazwa konta</t>
  </si>
  <si>
    <t>Amortyzacja budynki, lokale, prawo do lokalu użytkowego grupa 1 KŚT- KUP</t>
  </si>
  <si>
    <t>Amortyzacja obiekty inżynierii lądowej i wodnej grupa 2 KŚT- KUP</t>
  </si>
  <si>
    <t>Amortyzacja kotły i maszyny energetyczne grupa 3 KŚT- KUP</t>
  </si>
  <si>
    <t>Amortyzacja maszyny, urządzenia i aparaty ogólnego zastosowania grupa 4 KŚT- KUP</t>
  </si>
  <si>
    <t>Amortyzacja maszyny, urządzenia i aparaty specjalistyczne grupa 5 KŚT- KUP</t>
  </si>
  <si>
    <t>Amortyzacja urządzenia techniczne grupa 6 KŚT- KUP</t>
  </si>
  <si>
    <t>Amortyzacja środki transportu grupa 7 KŚT- KUP</t>
  </si>
  <si>
    <t>Amortyzacja narzędzia, przyrządy, ruchomości, wyposażenie, gdzie indziej nie sklasyfikowane grupa 8 KŚT- KUP</t>
  </si>
  <si>
    <t>Amortyzacja grunty, prawo użytkowania wieczystego gruntów grupa 0 KŚT - NKUP</t>
  </si>
  <si>
    <t>Amortyzacja budynki, lokale, prawo do lokalu użytkowego grupa 1 KŚT - NKUP</t>
  </si>
  <si>
    <t>Amortyzacja obiekty inżynierii lądowej i wodnej grupa 2 KŚT - NKUP</t>
  </si>
  <si>
    <t>Amortyzacja kotły i maszyny energetyczne grupa 3 KŚT - NKUP</t>
  </si>
  <si>
    <t>Amortyzacja maszyny, urządzenia i aparaty ogólnego zastosowania grupa 4 KŚT - NKUP</t>
  </si>
  <si>
    <t>Amortyzacja maszyny, urządzenia i aparaty specjalistyczne grupa 5 KŚT - NKUP</t>
  </si>
  <si>
    <t>Amortyzacja urządzenia techniczne grupa 6 KŚT - NKUP</t>
  </si>
  <si>
    <t>Amortyzacja środki transportu grupa 7 KŚT - NKUP</t>
  </si>
  <si>
    <t>Amortyzacja narzędzia, przyrządy, ruchomości, wyposażenie, gdzie indziej nie sklasyfikowane grupa 8 KŚT - NKUP</t>
  </si>
  <si>
    <t>Amortyzacja koszty zakończonych prac rozwojowych - KUP</t>
  </si>
  <si>
    <t>Amortyzacja inne wartości niematerialne i prawne - KUP</t>
  </si>
  <si>
    <t>Amortyzacja wartość firmy - KUP</t>
  </si>
  <si>
    <t>Amortyzacja koszty zakończonych prac rozwojowych - NKUP</t>
  </si>
  <si>
    <t>Amortyzacja inne wartości niematerialne i prawne - NKUP</t>
  </si>
  <si>
    <t>Amortyzacja wartość firmy - NKUP</t>
  </si>
  <si>
    <t>Materiały niemedyczne - NKUP</t>
  </si>
  <si>
    <t>Paliwo do środków transportu</t>
  </si>
  <si>
    <t>Materiały do remontu i konserwacji budynków</t>
  </si>
  <si>
    <t>Materiały do remontu i konserwacji sprzętu, aparatury niemedycznej</t>
  </si>
  <si>
    <t>Materiały do remontu i konserwacji sprzętu, aparatury medycznej</t>
  </si>
  <si>
    <t>Materiały i części do napraw i konserwacji pojazdów</t>
  </si>
  <si>
    <t>Materiały do napraw i konserwacji sprzętu i infrastruktury IT</t>
  </si>
  <si>
    <t>Materiały do napraw i konserwacji systemów wentylacyjnych i klimatyzacyjnych (w szczególności filtry)</t>
  </si>
  <si>
    <t>Tonery i tusze</t>
  </si>
  <si>
    <t>Druki i recepty</t>
  </si>
  <si>
    <t>Pozostałe materiały biurowe</t>
  </si>
  <si>
    <t>Bielizna i pościel wielorazowego użytku</t>
  </si>
  <si>
    <t>Artykuły żywnościowe</t>
  </si>
  <si>
    <t>Naczynia jednorazowe</t>
  </si>
  <si>
    <t>Naczynia wielorazowe</t>
  </si>
  <si>
    <t>Materiały związane z utrzymaniem terenu</t>
  </si>
  <si>
    <t>Pozostałe artykuły gospodarcze</t>
  </si>
  <si>
    <t>Gazy techniczne</t>
  </si>
  <si>
    <t>Pozostałe materiały techniczne</t>
  </si>
  <si>
    <t>Pozostałe materiały niemedyczne</t>
  </si>
  <si>
    <t>lek 1</t>
  </si>
  <si>
    <t>lek 2</t>
  </si>
  <si>
    <t>lek 3</t>
  </si>
  <si>
    <t>lek 4</t>
  </si>
  <si>
    <t>lek 5</t>
  </si>
  <si>
    <t>lek 6</t>
  </si>
  <si>
    <t>lek 7</t>
  </si>
  <si>
    <t>lek 8</t>
  </si>
  <si>
    <t>Krew i produkty krwiopochodne</t>
  </si>
  <si>
    <t>Radiofarmaceutyki</t>
  </si>
  <si>
    <t>Kontrasty</t>
  </si>
  <si>
    <t>Preparaty do żywienia pozajelitowego, dojelitowego</t>
  </si>
  <si>
    <t>Preparaty przeciwkrwotoczne miejscowe i uszczelniające</t>
  </si>
  <si>
    <t>Pozostałe leki zgodnie z kartoteką</t>
  </si>
  <si>
    <t>Narzędzia chirurgiczne i inne</t>
  </si>
  <si>
    <t>Jednorazowe staplery i zszywki</t>
  </si>
  <si>
    <t>Igły, strzykawki, wenflony</t>
  </si>
  <si>
    <t>Materiały szewne, w szczególności nici chirurgiczne</t>
  </si>
  <si>
    <t>Obłożenia i podkłady jednorazowe, w szczególności zestawy</t>
  </si>
  <si>
    <t>Bielizna i pościel jednorazowa</t>
  </si>
  <si>
    <t>Odzież ochronna jednorazowa</t>
  </si>
  <si>
    <t>Środki opatrunkowe</t>
  </si>
  <si>
    <t>Niewszczepialny jednorazowy sprzęt i niewszczepialne wyroby medyczne</t>
  </si>
  <si>
    <t>Wszczepialne wyroby medyczne</t>
  </si>
  <si>
    <t>Gazy medyczne (tlen, azot i inne)</t>
  </si>
  <si>
    <t>Środki dezynfekcyjne</t>
  </si>
  <si>
    <t>Odczynniki i testy do badań diagnostycznych</t>
  </si>
  <si>
    <t>Pozostałe materiały medyczne do badań diagnostycznych</t>
  </si>
  <si>
    <t>Pozostały jednorazowy sprzęt i materiały medyczne</t>
  </si>
  <si>
    <t>Pozostały sprzęt i materiały medyczne wielokrotnego użytku</t>
  </si>
  <si>
    <t>Energia elektryczna - refaktury</t>
  </si>
  <si>
    <t>Gaz - refaktury</t>
  </si>
  <si>
    <t>Energia cieplna - refaktury</t>
  </si>
  <si>
    <t>Woda i ścieki - refaktury</t>
  </si>
  <si>
    <t>Gaz</t>
  </si>
  <si>
    <t>Woda i ścieki</t>
  </si>
  <si>
    <t>Opał (ogrzewanie)</t>
  </si>
  <si>
    <t>Pozostałe zużycie materiałów zaliczanych do energii</t>
  </si>
  <si>
    <t>Usługi telekomunikacyjne - refaktury</t>
  </si>
  <si>
    <t>Transport pozostały - refaktury</t>
  </si>
  <si>
    <t>Inne usługi niemedyczne - refaktury</t>
  </si>
  <si>
    <t>Remonty, naprawy, konserwacje budynków i budowli</t>
  </si>
  <si>
    <t>Remonty, naprawy, konserwacje instalacji i urządzeń elektrycznych</t>
  </si>
  <si>
    <t>Remonty, naprawy, konserwacje instalacji i urządzeń sanitarnych</t>
  </si>
  <si>
    <t>Remonty, naprawy, konserwacje instalacji i urządzeń infrastruktury IT</t>
  </si>
  <si>
    <t>Remonty, naprawy, konserwacje instalacji i urządzeń wentylacyjnych i klimatyzacyjnych (HVAC)</t>
  </si>
  <si>
    <t>Remonty, naprawy, konserwacje urządzeń pozostałych</t>
  </si>
  <si>
    <t>Przeglądy budynków, budowli, instalacji i urządzeń technicznych</t>
  </si>
  <si>
    <t>Naprawa sprzętu medycznego i aparatury medycznej - stanowiących własność świadczeniodawcy</t>
  </si>
  <si>
    <t>Naprawa sprzętu medycznego i aparatury medycznej - dzierżawionych, najmowanych, użyczonych od innych podmiotów</t>
  </si>
  <si>
    <t>Naprawa sprzętu medycznego i aparatury medycznej - wydzierżawionych, wynajmowanych, użyczonych innym podmiotom</t>
  </si>
  <si>
    <t>Konserwacja i przeglądy sprzętu medycznego i aparatury medycznej - stanowiących własność świadczeniodawcy</t>
  </si>
  <si>
    <t>Konserwacja i przeglądy sprzętu medycznego i aparatury medycznej - dzierżawionych, najmowanych, użyczonych od innych podmiotów</t>
  </si>
  <si>
    <t>Konserwacja i przeglądy sprzętu medycznego i aparatury medycznej - wydzierżawionych, wynajmowanych, użyczonych innym podmiotom</t>
  </si>
  <si>
    <t>Naprawa i serwis pojazdów własnych</t>
  </si>
  <si>
    <t>Pozostałe usługi dotyczące pojazdów własnych</t>
  </si>
  <si>
    <t>Usługi pocztowe i kurierskie</t>
  </si>
  <si>
    <t>Usługi telekomunikacyjne</t>
  </si>
  <si>
    <t>Usługi bankowe</t>
  </si>
  <si>
    <t>Usługi transportu niemedycznego - zakup zewnętrzny - 1</t>
  </si>
  <si>
    <t>Usługi transportu niemedycznego - zakup zewnętrzny - 99</t>
  </si>
  <si>
    <t>Najem, dzierżawa, leasing operacyjny sprzętu niemedycznego</t>
  </si>
  <si>
    <t>Najem, dzierżawa, leasing operacyjny pojazdów</t>
  </si>
  <si>
    <t>Najem, dzierżawa, leasing operacyjny bielizny operacyjnej i ochronnej oraz pościeli</t>
  </si>
  <si>
    <t>Najem, dzierżawa, leasing operacyjny - pozostałe</t>
  </si>
  <si>
    <t>Usługi prawne</t>
  </si>
  <si>
    <t>Usługi badania sprawozdania finansowego</t>
  </si>
  <si>
    <t>Usługi związane z audytem i kontrolą jakości</t>
  </si>
  <si>
    <t>Inne usługi doradcze</t>
  </si>
  <si>
    <t>Dozór, ochrona obiektów i mienia</t>
  </si>
  <si>
    <t>Usługi sprzątania</t>
  </si>
  <si>
    <t>Odbiór odpadów i utylizacja - odpady medyczne</t>
  </si>
  <si>
    <t>Odbiór odpadów i utylizacja - odpady pozostałe</t>
  </si>
  <si>
    <t>Dezynfekcja, dezynsekcja i deratyzacja</t>
  </si>
  <si>
    <t>Usługi utrzymania terenu</t>
  </si>
  <si>
    <t>Pozostałe usługi dotyczące utrzymania terenu i obiektów</t>
  </si>
  <si>
    <t>Najem, dzierżawa, leasing sprzętu i serwerów IT</t>
  </si>
  <si>
    <t>Pozostałe usługi informatyczne</t>
  </si>
  <si>
    <t>Usługi pralnicze</t>
  </si>
  <si>
    <t>Usługi żywienia</t>
  </si>
  <si>
    <t>Sterylizacja</t>
  </si>
  <si>
    <t>Pomiary związane z BHP</t>
  </si>
  <si>
    <t>Przechowywanie zwłok</t>
  </si>
  <si>
    <t>Pozostałe usługi związane z utrzymaniem zabezpieczenia medycznego i niemedycznego</t>
  </si>
  <si>
    <t>Inne usługi niemedyczne - NKUP</t>
  </si>
  <si>
    <t>Usługi wydawnicze, poligraficzne, naukowe, ogłoszenia</t>
  </si>
  <si>
    <t>Usługi zakwaterowania poza podmiotem leczniczym</t>
  </si>
  <si>
    <t>Inne usługi niemedyczne</t>
  </si>
  <si>
    <t>Zakupione usługi medyczne - refaktury</t>
  </si>
  <si>
    <t>Usługi leczenia żywieniowego</t>
  </si>
  <si>
    <t>Usługi farmaceutyczne - przygotowanie cytostatyków</t>
  </si>
  <si>
    <t>Usługi farmaceutyczne pozostałe</t>
  </si>
  <si>
    <t>Usługi transportowe medyczne - transport sanitarny wewnętrzny</t>
  </si>
  <si>
    <t>Usługi transportowe medyczne - transport sanitarny - dializy</t>
  </si>
  <si>
    <t>Usługi transportowe medyczne - transport sanitarny do przeszczepu</t>
  </si>
  <si>
    <t>Usługi transportowe medyczne - transport krwi</t>
  </si>
  <si>
    <t>Usługi transportowe medyczne - transport medyczny pozostały</t>
  </si>
  <si>
    <t>Zakup usług diagnostyki laboratoryjnej</t>
  </si>
  <si>
    <t>Zakup usług TK</t>
  </si>
  <si>
    <t>Zakup usług RM</t>
  </si>
  <si>
    <t>Zakup usług PET</t>
  </si>
  <si>
    <t>Zakup badań histopatologicznych</t>
  </si>
  <si>
    <t>Zakup badań endoskopowych</t>
  </si>
  <si>
    <t>Zakup pozostałych usług diagnostycznych</t>
  </si>
  <si>
    <t>Podwykonawstwo medyczne - lekarze</t>
  </si>
  <si>
    <t>Podwykonawstwo medyczne - pielęgniarki i położne</t>
  </si>
  <si>
    <t>Podwykonawstwo medyczne - perfuzjoniści</t>
  </si>
  <si>
    <t>Podwykonawstwo medyczne - psycholodzy, psychoterapeuci, terapeuci uzależnień</t>
  </si>
  <si>
    <t>Podwykonawstwo medyczne - dietetycy</t>
  </si>
  <si>
    <t>Podwykonawstwo medyczne - logopedzi</t>
  </si>
  <si>
    <t>Podwykonawstwo medyczne - fizjoterapeuci, rehabilitanci, technicy rehabilitacji, masażyści, mgr rehabilitacji</t>
  </si>
  <si>
    <t>Podwykonawstwo medyczne - fizycy medyczni</t>
  </si>
  <si>
    <t>Podwykonawstwo medyczne - technicy (radiologii, elektroradiologii itd.)</t>
  </si>
  <si>
    <t>Podwykonawstwo medyczne - terapeuci zajęciowi</t>
  </si>
  <si>
    <t>Podwykonawstwo medyczne - ratownicy medyczni</t>
  </si>
  <si>
    <t>Podwykonawstwo medyczne - pozostały personel medyczny</t>
  </si>
  <si>
    <t>Podwykonawstwo medyczne - lekarze - dyżury</t>
  </si>
  <si>
    <t>Podwykonawstwo medyczne - pielęgniarki i położne - dyżury</t>
  </si>
  <si>
    <t>Podwykonawstwo medyczne - perfuzjoniści - dyżury</t>
  </si>
  <si>
    <t>Podwykonawstwo medyczne - psycholodzy, psychoterapeuci, terapeuci uzależnień - dyżury</t>
  </si>
  <si>
    <t>Podwykonawstwo medyczne - dietetycy - dyżury</t>
  </si>
  <si>
    <t>Podwykonawstwo medyczne - logopedzi - dyżury</t>
  </si>
  <si>
    <t>Podwykonawstwo medyczne - fizjoterapeuci, rehabilitanci, technicy rehabilitacji, masażyści, mgr rehabilitacji - dyżury</t>
  </si>
  <si>
    <t>Podwykonawstwo medyczne - fizycy medyczni - dyżury</t>
  </si>
  <si>
    <t>Podwykonawstwo medyczne - technicy (radiologii, elektroradiologii itd.) - dyżury</t>
  </si>
  <si>
    <t>Podwykonawstwo medyczne - terapeuci zajęciowi - dyżury</t>
  </si>
  <si>
    <t>Podwykonawstwo medyczne - ratownicy medyczni - dyżury</t>
  </si>
  <si>
    <t>Podwykonawstwo medyczne - pozostały personel medyczny - dyżury</t>
  </si>
  <si>
    <t>Podwykonawstwo medyczne - lekarze - dyżury pod telefonem - gotowość</t>
  </si>
  <si>
    <t>Podwykonawstwo medyczne - pielęgniarki i położne - dyżury pod telefonem - gotowość</t>
  </si>
  <si>
    <t>Podwykonawstwo medyczne - perfuzjoniści - dyżury pod telefonem - gotowość</t>
  </si>
  <si>
    <t>Podwykonawstwo medyczne - psycholodzy, psychoterapeuci, terapeuci uzależnień - dyżury pod telefonem - gotowość</t>
  </si>
  <si>
    <t>Podwykonawstwo medyczne - dietetycy - dyżury pod telefonem - gotowość</t>
  </si>
  <si>
    <t>Podwykonawstwo medyczne - logopedzi - dyżury pod telefonem - gotowość</t>
  </si>
  <si>
    <t>Podwykonawstwo medyczne - fizjoterapeuci, rehabilitanci, technicy rehabilitacji, masażyści, mgr rehabilitacji - dyżury pod telefonem - gotowość</t>
  </si>
  <si>
    <t>Podwykonawstwo medyczne - fizycy medyczni - dyżury pod telefonem - gotowość</t>
  </si>
  <si>
    <t>Podwykonawstwo medyczne - technicy (radiologii, elektroradiologii itd.) - dyżury pod telefonem - gotowość</t>
  </si>
  <si>
    <t>Podwykonawstwo medyczne - terapeuci zajęciowi - dyżury pod telefonem - gotowość</t>
  </si>
  <si>
    <t>Podwykonawstwo medyczne - ratownicy medyczni - dyżury pod telefonem - gotowość</t>
  </si>
  <si>
    <t>Podwykonawstwo medyczne - pozostały personel medyczny - dyżury pod telefonem - gotowość</t>
  </si>
  <si>
    <t>Pozostałe usługi medyczne NKUP</t>
  </si>
  <si>
    <t>Zakupy w ramach tworzonych „konsorcjów” do wspólnej realizacji pakietów świadczeń</t>
  </si>
  <si>
    <t>Pozostałe usługi medyczne</t>
  </si>
  <si>
    <t>SUMA:</t>
  </si>
  <si>
    <t>Podatek od nieruchomości</t>
  </si>
  <si>
    <t>Podatek VAT nie podlegający odliczeniu</t>
  </si>
  <si>
    <t>Podatek akcyzowy</t>
  </si>
  <si>
    <t>Pozostałe podatki kosztowe</t>
  </si>
  <si>
    <t>PFRON</t>
  </si>
  <si>
    <t>Opłata za wieczyste użytkowanie gruntu</t>
  </si>
  <si>
    <t>Opłaty za korzystanie ze środowiska i emisje gazów</t>
  </si>
  <si>
    <t>Opłaty za odbiór odpadów komunalnych</t>
  </si>
  <si>
    <t>Opłaty skarbowe, sądowe i notarialne</t>
  </si>
  <si>
    <t>Pozostałe opłaty</t>
  </si>
  <si>
    <t>Wynagrodzenia zasadnicze - perfuzjoniści</t>
  </si>
  <si>
    <t>Wynagrodzenia zasadnicze - psycholodzy, psychoterapeuci, terapeuci uzależnień</t>
  </si>
  <si>
    <t>Wynagrodzenia zasadnicze - dietetycy</t>
  </si>
  <si>
    <t>Wynagrodzenia zasadnicze - logopedzi</t>
  </si>
  <si>
    <t>Wynagrodzenia zasadnicze - fizjoterapeuci, rehabilitanci, technicy rehabilitacji, masażyści, mgr rehabilitacji</t>
  </si>
  <si>
    <t>Wynagrodzenia zasadnicze - fizycy medyczni</t>
  </si>
  <si>
    <t>Wynagrodzenia zasadnicze - technicy (radiologii, elektroradiologii itd.)</t>
  </si>
  <si>
    <t>Wynagrodzenia zasadnicze - terapeuci zajęciowi</t>
  </si>
  <si>
    <t>Wynagrodzenia zasadnicze - pozostały personel medyczny</t>
  </si>
  <si>
    <t>Wynagrodzenia zasadnicze - pozostały personel niemedyczny (salowe, rejestratorki, sekretarki medyczne, opiekunowie medyczni, sanitariusze itd.)</t>
  </si>
  <si>
    <t>Wynagrodzenia zasadnicze - pozostały personel niemedyczny, administracyjny, zarząd</t>
  </si>
  <si>
    <t>Wynagrodzenia zasadnicze - stażyści</t>
  </si>
  <si>
    <t>Dodatek stażowy - perfuzjoniści</t>
  </si>
  <si>
    <t>Dodatek stażowy - psycholodzy, psychoterapeuci, terapeuci uzależnień</t>
  </si>
  <si>
    <t>Dodatek stażowy - dietetycy</t>
  </si>
  <si>
    <t>Dodatek stażowy - logopedzi</t>
  </si>
  <si>
    <t>Dodatek stażowy - fizjoterapeuci, rehabilitanci, technicy rehabilitacji, masażyści, mgr rehabilitacji</t>
  </si>
  <si>
    <t>Dodatek stażowy - fizycy medyczni</t>
  </si>
  <si>
    <t>Dodatek stażowy - technicy (radiologii, elektroradiologii itd.)</t>
  </si>
  <si>
    <t>Dodatek stażowy - terapeuci zajęciowi</t>
  </si>
  <si>
    <t>Dodatek stażowy - pozostały personel medyczny</t>
  </si>
  <si>
    <t>Dodatek stażowy - pozostały personel niemedyczny (salowe, rejestratorki, sekretarki medyczne, opiekunowie medyczni, sanitariusze itd.)</t>
  </si>
  <si>
    <t>Dodatek stażowy - pozostały personel niemedyczny, administracyjny, zarząd</t>
  </si>
  <si>
    <t>Dodatek stażowy - stażyści</t>
  </si>
  <si>
    <t>Dodatek funkcyjny - lekarze</t>
  </si>
  <si>
    <t>Dodatek funkcyjny - lekarze rezydenci</t>
  </si>
  <si>
    <t>Dodatek funkcyjny - pielęgniarki i położne</t>
  </si>
  <si>
    <t>Dodatek funkcyjny - perfuzjoniści</t>
  </si>
  <si>
    <t>Dodatek funkcyjny - psycholodzy, psychoterapeuci, terapeuci uzależnień</t>
  </si>
  <si>
    <t>Dodatek funkcyjny - dietetycy</t>
  </si>
  <si>
    <t>Dodatek funkcyjny - logopedzi</t>
  </si>
  <si>
    <t>Dodatek funkcyjny - fizjoterapeuci, rehabilitanci, technicy rehabilitacji, masażyści, mgr rehabilitacji</t>
  </si>
  <si>
    <t>Dodatek funkcyjny - fizycy medyczni</t>
  </si>
  <si>
    <t>Dodatek funkcyjny - technicy (radiologii, elektroradiologii itd.)</t>
  </si>
  <si>
    <t>Dodatek funkcyjny - terapeuci zajęciowi</t>
  </si>
  <si>
    <t>Dodatek funkcyjny - ratownicy medyczni</t>
  </si>
  <si>
    <t>Dodatek funkcyjny - pozostały personel medyczny</t>
  </si>
  <si>
    <t>Dodatek funkcyjny - pozostały personel niemedyczny (salowe, rejestratorki, sekretarki medyczne, opiekunowie medyczni, sanitariusze itd.)</t>
  </si>
  <si>
    <t>Dodatek funkcyjny - pozostały personel niemedyczny, administracyjny, zarząd</t>
  </si>
  <si>
    <t>Dodatek funkcyjny - stażyści</t>
  </si>
  <si>
    <t>Dodatki nocne i świąteczne - lekarze</t>
  </si>
  <si>
    <t>Dodatki nocne i świąteczne - lekarze rezydenci</t>
  </si>
  <si>
    <t>Dodatki nocne i świąteczne - pielęgniarki i położne</t>
  </si>
  <si>
    <t>Dodatki nocne i świąteczne - perfuzjoniści</t>
  </si>
  <si>
    <t>Dodatki nocne i świąteczne - psycholodzy, psychoterapeuci, terapeuci uzależnień</t>
  </si>
  <si>
    <t>Dodatki nocne i świąteczne - dietetycy</t>
  </si>
  <si>
    <t>Dodatki nocne i świąteczne - logopedzi</t>
  </si>
  <si>
    <t>Dodatki nocne i świąteczne - fizjoterapeuci, rehabilitanci, technicy rehabilitacji, masażyści, mgr rehabilitacji</t>
  </si>
  <si>
    <t>Dodatki nocne i świąteczne - fizycy medyczni</t>
  </si>
  <si>
    <t>Dodatki nocne i świąteczne - technicy (radiologii, elektroradiologii itd.)</t>
  </si>
  <si>
    <t>Dodatki nocne i świąteczne - terapeuci zajęciowi</t>
  </si>
  <si>
    <t>Dodatki nocne i świąteczne - ratownicy medyczni</t>
  </si>
  <si>
    <t>Dodatki nocne i świąteczne - pozostały personel medyczny</t>
  </si>
  <si>
    <t>Dodatki nocne i świąteczne - pozostały personel niemedyczny (salowe, rejestratorki, sekretarki medyczne, opiekunowie medyczni, sanitariusze itd.)</t>
  </si>
  <si>
    <t>Dodatki nocne i świąteczne - pozostały personel niemedyczny, administracyjny, zarząd</t>
  </si>
  <si>
    <t>Dodatki nocne i świąteczne - stażyści</t>
  </si>
  <si>
    <t>Dyżury - lekarze</t>
  </si>
  <si>
    <t>Dyżury - lekarze rezydenci</t>
  </si>
  <si>
    <t>Dyżury - pielęgniarki i położne</t>
  </si>
  <si>
    <t>Dyżury - perfuzjoniści</t>
  </si>
  <si>
    <t>Dyżury - psycholodzy, psychoterapeuci, terapeuci uzależnień</t>
  </si>
  <si>
    <t>Dyżury - dietetycy</t>
  </si>
  <si>
    <t>Dyżury - logopedzi</t>
  </si>
  <si>
    <t>Dyżury - fizjoterapeuci, rehabilitanci, technicy rehabilitacji, masażyści, mgr rehabilitacji</t>
  </si>
  <si>
    <t>Dyżury - fizycy medyczni</t>
  </si>
  <si>
    <t>Dyżury - technicy (radiologii, elektroradiologii itd.)</t>
  </si>
  <si>
    <t>Dyżury - terapeuci zajęciowi</t>
  </si>
  <si>
    <t>Dyżury - ratownicy medyczni</t>
  </si>
  <si>
    <t>Dyżury - pozostały personel medyczny</t>
  </si>
  <si>
    <t>Dyżury - pozostały personel niemedyczny (salowe, rejestratorki, sekretarki medyczne, opiekunowie medyczni, sanitariusze itd.)</t>
  </si>
  <si>
    <t>Dyżury - pozostały personel niemedyczny, administracyjny, zarząd</t>
  </si>
  <si>
    <t>Dyżury - stażyści</t>
  </si>
  <si>
    <t>Dyżury pod telefonem - lekarze</t>
  </si>
  <si>
    <t>Dyżury pod telefonem - lekarze rezydenci</t>
  </si>
  <si>
    <t>Dyżury pod telefonem - pielęgniarki i położne</t>
  </si>
  <si>
    <t>Dyżury pod telefonem - perfuzjoniści</t>
  </si>
  <si>
    <t>Dyżury pod telefonem - psycholodzy, psychoterapeuci, terapeuci uzależnień</t>
  </si>
  <si>
    <t>Dyżury pod telefonem - dietetycy</t>
  </si>
  <si>
    <t>Dyżury pod telefonem - logopedzi</t>
  </si>
  <si>
    <t>Dyżury pod telefonem - fizjoterapeuci, rehabilitanci, technicy rehabilitacji, masażyści, mgr rehabilitacji</t>
  </si>
  <si>
    <t>Dyżury pod telefonem - fizycy medyczni</t>
  </si>
  <si>
    <t>Dyżury pod telefonem - technicy (radiologii, elektroradiologii itd.)</t>
  </si>
  <si>
    <t>Dyżury pod telefonem - terapeuci zajęciowi</t>
  </si>
  <si>
    <t>Dyżury pod telefonem - ratownicy medyczni</t>
  </si>
  <si>
    <t>Dyżury pod telefonem - pozostały personel medyczny</t>
  </si>
  <si>
    <t>Dyżury pod telefonem - pozostały personel niemedyczny (salowe, rejestratorki, sekretarki medyczne, opiekunowie medyczni, sanitariusze itd.)</t>
  </si>
  <si>
    <t>Dyżury pod telefonem - pozostały personel niemedyczny, administracyjny, zarząd</t>
  </si>
  <si>
    <t>Dyżury pod telefonem - stażyści</t>
  </si>
  <si>
    <t>Dodatki wyrównawcze i pozostałe - lekarze</t>
  </si>
  <si>
    <t>Dodatki wyrównawcze i pozostałe - lekarze rezydenci</t>
  </si>
  <si>
    <t>Dodatki wyrównawcze i pozostałe - pielęgniarki i położne</t>
  </si>
  <si>
    <t>Dodatki wyrównawcze i pozostałe - perfuzjoniści</t>
  </si>
  <si>
    <t>Dodatki wyrównawcze i pozostałe - psycholodzy, psychoterapeuci, terapeuci uzależnień</t>
  </si>
  <si>
    <t>Dodatki wyrównawcze i pozostałe - dietetycy</t>
  </si>
  <si>
    <t>Dodatki wyrównawcze i pozostałe - logopedzi</t>
  </si>
  <si>
    <t>Dodatki wyrównawcze i pozostałe - fizjoterapeuci, rehabilitanci, technicy rehabilitacji, masażyści, mgr rehabilitacji</t>
  </si>
  <si>
    <t>Dodatki wyrównawcze i pozostałe - fizycy medyczni</t>
  </si>
  <si>
    <t>Dodatki wyrównawcze i pozostałe - technicy (radiologii, elektroradiologii itd.)</t>
  </si>
  <si>
    <t>Dodatki wyrównawcze i pozostałe - terapeuci zajęciowi</t>
  </si>
  <si>
    <t>Dodatki wyrównawcze i pozostałe - ratownicy medyczni</t>
  </si>
  <si>
    <t>Dodatki wyrównawcze i pozostałe - pozostały personel medyczny</t>
  </si>
  <si>
    <t>Dodatki wyrównawcze i pozostałe - pozostały personel niemedyczny (salowe, rejestratorki, sekretarki medyczne, opiekunowie medyczni, sanitariusze itd.)</t>
  </si>
  <si>
    <t>Dodatki wyrównawcze i pozostałe - pozostały personel niemedyczny, administracyjny, zarząd</t>
  </si>
  <si>
    <t>Dodatki wyrównawcze i pozostałe - stażyści</t>
  </si>
  <si>
    <t>Nagrody pieniężne - lekarze</t>
  </si>
  <si>
    <t>Nagrody pieniężne - lekarze rezydenci</t>
  </si>
  <si>
    <t>Nagrody pieniężne - pielęgniarki i położne</t>
  </si>
  <si>
    <t>Nagrody pieniężne - perfuzjoniści</t>
  </si>
  <si>
    <t>Nagrody pieniężne - psycholodzy, psychoterapeuci, terapeuci uzależnień</t>
  </si>
  <si>
    <t>Nagrody pieniężne - dietetycy</t>
  </si>
  <si>
    <t>Nagrody pieniężne - logopedzi</t>
  </si>
  <si>
    <t>Nagrody pieniężne - fizjoterapeuci, rehabilitanci, technicy rehabilitacji, masażyści, mgr rehabilitacji</t>
  </si>
  <si>
    <t>Nagrody pieniężne - fizycy medyczni</t>
  </si>
  <si>
    <t>Nagrody pieniężne - technicy (radiologii, elektroradiologii itd.)</t>
  </si>
  <si>
    <t>Nagrody pieniężne - terapeuci zajęciowi</t>
  </si>
  <si>
    <t>Nagrody pieniężne - ratownicy medyczni</t>
  </si>
  <si>
    <t>Nagrody pieniężne - pozostały personel medyczny</t>
  </si>
  <si>
    <t>Nagrody pieniężne - pozostały personel niemedyczny (salowe, rejestratorki, sekretarki medyczne, opiekunowie medyczni, sanitariusze itd.)</t>
  </si>
  <si>
    <t>Nagrody pieniężne - pozostały personel niemedyczny, administracyjny, zarząd</t>
  </si>
  <si>
    <t>Nagrody pieniężne - stażyści</t>
  </si>
  <si>
    <t>Premia roczna - lekarze</t>
  </si>
  <si>
    <t>Premia roczna - lekarze rezydenci</t>
  </si>
  <si>
    <t>Premia roczna - pielęgniarki i położne</t>
  </si>
  <si>
    <t>Premia roczna - perfuzjoniści</t>
  </si>
  <si>
    <t>Premia roczna - psycholodzy, psychoterapeuci, terapeuci uzależnień</t>
  </si>
  <si>
    <t>Premia roczna - dietetycy</t>
  </si>
  <si>
    <t>Premia roczna - logopedzi</t>
  </si>
  <si>
    <t>Premia roczna - fizjoterapeuci, rehabilitanci, technicy rehabilitacji, masażyści, mgr rehabilitacji</t>
  </si>
  <si>
    <t>Premia roczna - fizycy medyczni</t>
  </si>
  <si>
    <t>Premia roczna - technicy (radiologii, elektroradiologii itd.)</t>
  </si>
  <si>
    <t>Premia roczna - terapeuci zajęciowi</t>
  </si>
  <si>
    <t>Premia roczna - ratownicy medyczni</t>
  </si>
  <si>
    <t>Premia roczna - pozostały personel medyczny</t>
  </si>
  <si>
    <t>Premia roczna - pozostały personel niemedyczny (salowe, rejestratorki, sekretarki medyczne, opiekunowie medyczni, sanitariusze itd.)</t>
  </si>
  <si>
    <t>Premia roczna - pozostały personel niemedyczny, administracyjny, zarząd</t>
  </si>
  <si>
    <t>Premia roczna - stażyści</t>
  </si>
  <si>
    <t>Premie pozostałe - lekarze</t>
  </si>
  <si>
    <t>Premie pozostałe - lekarze rezydenci</t>
  </si>
  <si>
    <t>Premie pozostałe - pielęgniarki i położne</t>
  </si>
  <si>
    <t>Premie pozostałe - perfuzjoniści</t>
  </si>
  <si>
    <t>Premie pozostałe - psycholodzy, psychoterapeuci, terapeuci uzależnień</t>
  </si>
  <si>
    <t>Premie pozostałe - dietetycy</t>
  </si>
  <si>
    <t>Premie pozostałe - logopedzi</t>
  </si>
  <si>
    <t>Premie pozostałe - fizjoterapeuci, rehabilitanci, technicy rehabilitacji, masażyści, mgr rehabilitacji</t>
  </si>
  <si>
    <t>Premie pozostałe - fizycy medyczni</t>
  </si>
  <si>
    <t>Premie pozostałe - technicy (radiologii, elektroradiologii itd.)</t>
  </si>
  <si>
    <t>Premie pozostałe - terapeuci zajęciowi</t>
  </si>
  <si>
    <t>Premie pozostałe - ratownicy medyczni</t>
  </si>
  <si>
    <t>Premie pozostałe - pozostały personel medyczny</t>
  </si>
  <si>
    <t>Premie pozostałe - pozostały personel niemedyczny (salowe, rejestratorki, sekretarki medyczne, opiekunowie medyczni, sanitariusze itd.)</t>
  </si>
  <si>
    <t>Premie pozostałe - pozostały personel niemedyczny, administracyjny, zarząd</t>
  </si>
  <si>
    <t>Premie pozostałe - stażyści</t>
  </si>
  <si>
    <t>Wynagrodzenie za nadgodziny - lekarze</t>
  </si>
  <si>
    <t>Wynagrodzenie za nadgodziny - lekarze rezydenci</t>
  </si>
  <si>
    <t>Wynagrodzenie za nadgodziny - pielęgniarki i położne</t>
  </si>
  <si>
    <t>Wynagrodzenie za nadgodziny - perfuzjoniści</t>
  </si>
  <si>
    <t>Wynagrodzenie za nadgodziny - psycholodzy, psychoterapeuci, terapeuci uzależnień</t>
  </si>
  <si>
    <t>Wynagrodzenie za nadgodziny - dietetycy</t>
  </si>
  <si>
    <t>Wynagrodzenie za nadgodziny - logopedzi</t>
  </si>
  <si>
    <t>Wynagrodzenie za nadgodziny - fizjoterapeuci, rehabilitanci, technicy rehabilitacji, masażyści, mgr rehabilitacji</t>
  </si>
  <si>
    <t>Wynagrodzenie za nadgodziny - fizycy medyczni</t>
  </si>
  <si>
    <t>Wynagrodzenie za nadgodziny - technicy (radiologii, elektroradiologii itd.)</t>
  </si>
  <si>
    <t>Wynagrodzenie za nadgodziny - terapeuci zajęciowi</t>
  </si>
  <si>
    <t>Wynagrodzenie za nadgodziny - ratownicy medyczni</t>
  </si>
  <si>
    <t>Wynagrodzenie za nadgodziny - pozostały personel medyczny</t>
  </si>
  <si>
    <t>Wynagrodzenie za nadgodziny - pozostały personel niemedyczny (salowe, rejestratorki, sekretarki medyczne, opiekunowie medyczni, sanitariusze itd.)</t>
  </si>
  <si>
    <t>Wynagrodzenie za nadgodziny - pozostały personel niemedyczny, administracyjny, zarząd</t>
  </si>
  <si>
    <t>Wynagrodzenie za nadgodziny - stażyści</t>
  </si>
  <si>
    <t>Wynagrodzenie za czas  niezdolności do pracy - lekarze</t>
  </si>
  <si>
    <t>Wynagrodzenie za czas  niezdolności do pracy - lekarze rezydenci</t>
  </si>
  <si>
    <t>Wynagrodzenie za czas  niezdolności do pracy - pielęgniarki i położne</t>
  </si>
  <si>
    <t>Wynagrodzenie za czas  niezdolności do pracy - perfuzjoniści</t>
  </si>
  <si>
    <t>Wynagrodzenie za czas  niezdolności do pracy - psycholodzy, psychoterapeuci, terapeuci uzależnień</t>
  </si>
  <si>
    <t>Wynagrodzenie za czas  niezdolności do pracy - dietetycy</t>
  </si>
  <si>
    <t>Wynagrodzenie za czas  niezdolności do pracy - logopedzi</t>
  </si>
  <si>
    <t>Wynagrodzenie za czas  niezdolności do pracy - fizjoterapeuci, rehabilitanci, technicy rehabilitacji, masażyści, mgr rehabilitacji</t>
  </si>
  <si>
    <t>Wynagrodzenie za czas  niezdolności do pracy - fizycy medyczni</t>
  </si>
  <si>
    <t>Wynagrodzenie za czas  niezdolności do pracy - technicy (radiologii, elektroradiologii itd.)</t>
  </si>
  <si>
    <t>Wynagrodzenie za czas  niezdolności do pracy - terapeuci zajęciowi</t>
  </si>
  <si>
    <t>Wynagrodzenie za czas  niezdolności do pracy - ratownicy medyczni</t>
  </si>
  <si>
    <t>Wynagrodzenie za czas  niezdolności do pracy - pozostały personel medyczny</t>
  </si>
  <si>
    <t>Wynagrodzenie za czas  niezdolności do pracy - pozostały personel niemedyczny (salowe, rejestratorki, sekretarki medyczne, opiekunowie medyczni, sanitariusze itd.)</t>
  </si>
  <si>
    <t>Wynagrodzenie za czas  niezdolności do pracy - pozostały personel niemedyczny, administracyjny, zarząd</t>
  </si>
  <si>
    <t>Wynagrodzenie za czas  niezdolności do pracy - stażyści</t>
  </si>
  <si>
    <t>Nagroda jubileuszowa - lekarze</t>
  </si>
  <si>
    <t>Nagroda jubileuszowa - lekarze rezydenci</t>
  </si>
  <si>
    <t>Nagroda jubileuszowa - pielęgniarki i położne</t>
  </si>
  <si>
    <t>Nagroda jubileuszowa - perfuzjoniści</t>
  </si>
  <si>
    <t>Nagroda jubileuszowa - psycholodzy, psychoterapeuci, terapeuci uzależnień</t>
  </si>
  <si>
    <t>Nagroda jubileuszowa - dietetycy</t>
  </si>
  <si>
    <t>Nagroda jubileuszowa - logopedzi</t>
  </si>
  <si>
    <t>Nagroda jubileuszowa - fizjoterapeuci, rehabilitanci, technicy rehabilitacji, masażyści, mgr rehabilitacji</t>
  </si>
  <si>
    <t>Nagroda jubileuszowa - fizycy medyczni</t>
  </si>
  <si>
    <t>Nagroda jubileuszowa - technicy (radiologii, elektroradiologii itd.)</t>
  </si>
  <si>
    <t>Nagroda jubileuszowa - terapeuci zajęciowi</t>
  </si>
  <si>
    <t>Nagroda jubileuszowa - ratownicy medyczni</t>
  </si>
  <si>
    <t>Nagroda jubileuszowa - pozostały personel medyczny</t>
  </si>
  <si>
    <t>Nagroda jubileuszowa - pozostały personel niemedyczny (salowe, rejestratorki, sekretarki medyczne, opiekunowie medyczni, sanitariusze itd.)</t>
  </si>
  <si>
    <t>Nagroda jubileuszowa - pozostały personel niemedyczny, administracyjny, zarząd</t>
  </si>
  <si>
    <t>Nagroda jubileuszowa - stażyści</t>
  </si>
  <si>
    <t>Odprawa emerytalna lub rentowa - lekarze</t>
  </si>
  <si>
    <t>Odprawa emerytalna lub rentowa - lekarze rezydenci</t>
  </si>
  <si>
    <t>Odprawa emerytalna lub rentowa - pielęgniarki i położne</t>
  </si>
  <si>
    <t>Odprawa emerytalna lub rentowa - perfuzjoniści</t>
  </si>
  <si>
    <t>Odprawa emerytalna lub rentowa - psycholodzy, psychoterapeuci, terapeuci uzależnień</t>
  </si>
  <si>
    <t>Odprawa emerytalna lub rentowa - dietetycy</t>
  </si>
  <si>
    <t>Odprawa emerytalna lub rentowa - logopedzi</t>
  </si>
  <si>
    <t>Odprawa emerytalna lub rentowa - fizjoterapeuci, rehabilitanci, technicy rehabilitacji, masażyści, mgr rehabilitacji</t>
  </si>
  <si>
    <t>Odprawa emerytalna lub rentowa - fizycy medyczni</t>
  </si>
  <si>
    <t>Odprawa emerytalna lub rentowa - technicy (radiologii, elektroradiologii itd.)</t>
  </si>
  <si>
    <t>Odprawa emerytalna lub rentowa - terapeuci zajęciowi</t>
  </si>
  <si>
    <t>Odprawa emerytalna lub rentowa - ratownicy medyczni</t>
  </si>
  <si>
    <t>Odprawa emerytalna lub rentowa - pozostały personel medyczny</t>
  </si>
  <si>
    <t>Odprawa emerytalna lub rentowa - pozostały personel niemedyczny (salowe, rejestratorki, sekretarki medyczne, opiekunowie medyczni, sanitariusze itd.)</t>
  </si>
  <si>
    <t>Odprawa emerytalna lub rentowa - pozostały personel niemedyczny, administracyjny, zarząd</t>
  </si>
  <si>
    <t>Odprawa emerytalna lub rentowa - stażyści</t>
  </si>
  <si>
    <t>Pozostałe koszty wynagrodzeń - lekarze</t>
  </si>
  <si>
    <t>Pozostałe koszty wynagrodzeń - lekarze rezydenci</t>
  </si>
  <si>
    <t>Pozostałe koszty wynagrodzeń - pielęgniarki i położne</t>
  </si>
  <si>
    <t>Pozostałe koszty wynagrodzeń - perfuzjoniści</t>
  </si>
  <si>
    <t>Pozostałe koszty wynagrodzeń - psycholodzy, psychoterapeuci, terapeuci uzależnień</t>
  </si>
  <si>
    <t>Pozostałe koszty wynagrodzeń - dietetycy</t>
  </si>
  <si>
    <t>Pozostałe koszty wynagrodzeń - logopedzi</t>
  </si>
  <si>
    <t>Pozostałe koszty wynagrodzeń - fizjoterapeuci, rehabilitanci, technicy rehabilitacji, masażyści, mgr rehabilitacji</t>
  </si>
  <si>
    <t>Pozostałe koszty wynagrodzeń - fizycy medyczni</t>
  </si>
  <si>
    <t>Pozostałe koszty wynagrodzeń - technicy (radiologii, elektroradiologii itd.)</t>
  </si>
  <si>
    <t>Pozostałe koszty wynagrodzeń - terapeuci zajęciowi</t>
  </si>
  <si>
    <t>Pozostałe koszty wynagrodzeń - ratownicy medyczni</t>
  </si>
  <si>
    <t>Pozostałe koszty wynagrodzeń - pozostały personel medyczny</t>
  </si>
  <si>
    <t>Pozostałe koszty wynagrodzeń - pozostały personel niemedyczny (salowe, rejestratorki, sekretarki medyczne, opiekunowie medyczni, sanitariusze itd.)</t>
  </si>
  <si>
    <t>Pozostałe koszty wynagrodzeń - pozostały personel niemedyczny, administracyjny, zarząd</t>
  </si>
  <si>
    <t>Pozostałe koszty wynagrodzeń - stażyści</t>
  </si>
  <si>
    <t>Umowy zlecenia - dyżury lekarze</t>
  </si>
  <si>
    <t>Umowy zlecenia - dyżury lekarze rezydenci</t>
  </si>
  <si>
    <t>Umowy zlecenia - dyżury pielęgniarki i położne</t>
  </si>
  <si>
    <t>Umowy zlecenia - dyżury perfuzjoniści</t>
  </si>
  <si>
    <t>Umowy zlecenia - dyżury psycholodzy, psychoterapeuci, terapeuci uzależnień</t>
  </si>
  <si>
    <t>Umowy zlecenia - dyżury dietetycy</t>
  </si>
  <si>
    <t>Umowy zlecenia - dyżury logopedzi</t>
  </si>
  <si>
    <t>Umowy zlecenia - dyżury fizjoterapeuci, rehabilitanci, technicy rehabilitacji, masażyści, mgr rehabilitacji</t>
  </si>
  <si>
    <t>Umowy zlecenia - dyżury fizycy medyczni</t>
  </si>
  <si>
    <t>Umowy zlecenia - dyżury technicy (radiologii, elektroradiologii itd.)</t>
  </si>
  <si>
    <t>Umowy zlecenia - dyżury terapeuci zajęciowi</t>
  </si>
  <si>
    <t>Umowy zlecenia - dyżury ratownicy medyczni</t>
  </si>
  <si>
    <t>Umowy zlecenia - dyżury pozostały personel medyczny</t>
  </si>
  <si>
    <t>Umowy zlecenia - dyżury pozostały personel niemedyczny (salowe, rejestratorki, sekretarki medyczne, opiekunowie medyczni, sanitariusze itd.)</t>
  </si>
  <si>
    <t>Umowy zlecenia - dyżury pozostały personel niemedyczny, administracyjny, zarząd</t>
  </si>
  <si>
    <t>Umowy zlecenia - dyżury stażyści</t>
  </si>
  <si>
    <t>Umowy zlecenia - pozostałe lekarze</t>
  </si>
  <si>
    <t>Umowy zlecenia - pozostałe lekarze rezydenci</t>
  </si>
  <si>
    <t>Umowy zlecenia - pozostałe pielęgniarki i położne</t>
  </si>
  <si>
    <t>Umowy zlecenia - pozostałe perfuzjoniści</t>
  </si>
  <si>
    <t>Umowy zlecenia - pozostałe psycholodzy, psychoterapeuci, terapeuci uzależnień</t>
  </si>
  <si>
    <t>Umowy zlecenia - pozostałe dietetycy</t>
  </si>
  <si>
    <t>Umowy zlecenia - pozostałe logopedzi</t>
  </si>
  <si>
    <t>Umowy zlecenia - pozostałe fizjoterapeuci, rehabilitanci, technicy rehabilitacji, masażyści, mgr rehabilitacji</t>
  </si>
  <si>
    <t>Umowy zlecenia - pozostałe fizycy medyczni</t>
  </si>
  <si>
    <t>Umowy zlecenia - pozostałe technicy (radiologii, elektroradiologii itd.)</t>
  </si>
  <si>
    <t>Umowy zlecenia - pozostałe terapeuci zajęciowi</t>
  </si>
  <si>
    <t>Umowy zlecenia - pozostałe pozostały ratownicy medyczni</t>
  </si>
  <si>
    <t>Umowy zlecenia - pozostały personel medyczny</t>
  </si>
  <si>
    <t>Umowy zlecenia - pozostałe pozostały personel niemedyczny (salowe, rejestratorki, sekretarki medyczne, opiekunowie medyczni, sanitariusze itd.)</t>
  </si>
  <si>
    <t>Umowy zlecenia - pozostałe pozostały personel niemedyczny, administracyjny, zarząd</t>
  </si>
  <si>
    <t>Umowy zlecenia - pozostałe stażyści</t>
  </si>
  <si>
    <t>Umowy zlecenia - dyżury pod telefonem lekarze</t>
  </si>
  <si>
    <t>Umowy zlecenia - dyżury pod telefonem lekarze rezydenci</t>
  </si>
  <si>
    <t>Umowy zlecenia - dyżury pod telefonem pielęgniarki i położne</t>
  </si>
  <si>
    <t>Umowy zlecenia - dyżury pod telefonem perfuzjoniści</t>
  </si>
  <si>
    <t>Umowy zlecenia - dyżury pod telefonem psycholodzy, psychoterapeuci, terapeuci uzależnień</t>
  </si>
  <si>
    <t>Umowy zlecenia - dyżury pod telefonem dietetycy</t>
  </si>
  <si>
    <t>Umowy zlecenia - dyżury pod telefonem logopedzi</t>
  </si>
  <si>
    <t>Umowy zlecenia - dyżury pod telefonem fizjoterapeuci, rehabilitanci, technicy rehabilitacji, masażyści, mgr rehabilitacji</t>
  </si>
  <si>
    <t>Umowy zlecenia - dyżury pod telefonem fizycy medyczni</t>
  </si>
  <si>
    <t>Umowy zlecenia - dyżury pod telefonem technicy (radiologii, elektroradiologii itd.)</t>
  </si>
  <si>
    <t>Umowy zlecenia - dyżury pod telefonem terapeuci zajęciowi</t>
  </si>
  <si>
    <t>Umowy zlecenia - dyżury pod telefonem ratownicy medyczni</t>
  </si>
  <si>
    <t>Umowy zlecenia - dyżury pod telefonem pozostały personel medyczny</t>
  </si>
  <si>
    <t>Umowy zlecenia - dyżury pod telefonem pozostały personel niemedyczny (salowe, rejestratorki, sekretarki medyczne, opiekunowie medyczni, sanitariusze itd.)</t>
  </si>
  <si>
    <t>Umowy zlecenia - dyżury pod telefonem pozostały personel niemedyczny, administracyjny, zarząd</t>
  </si>
  <si>
    <t>Umowy zlecenia - dyżury pod telefonem stażyści</t>
  </si>
  <si>
    <t>Umowy o dzieło - lekarze</t>
  </si>
  <si>
    <t>Umowy o dzieło - lekarze rezydenci</t>
  </si>
  <si>
    <t>Umowy o dzieło - pielęgniarki i położne</t>
  </si>
  <si>
    <t>Umowy o dzieło - perfuzjoniści</t>
  </si>
  <si>
    <t>Umowy o dzieło - psycholodzy, psychoterapeuci, terapeuci uzależnień</t>
  </si>
  <si>
    <t>Umowy o dzieło - dietetycy</t>
  </si>
  <si>
    <t>Umowy o dzieło - logopedzi</t>
  </si>
  <si>
    <t>Umowy o dzieło - fizjoterapeuci, rehabilitanci, technicy rehabilitacji, masażyści, mgr rehabilitacji</t>
  </si>
  <si>
    <t>Umowy o dzieło - fizycy medyczni</t>
  </si>
  <si>
    <t>Umowy o dzieło - technicy (radiologii, elektroradiologii itd.)</t>
  </si>
  <si>
    <t>Umowy o dzieło - terapeuci zajęciowi</t>
  </si>
  <si>
    <t>Umowy o dzieło - ratownicy medyczni</t>
  </si>
  <si>
    <t>Umowy o dzieło - pozostały personel medyczny</t>
  </si>
  <si>
    <t>Umowy o dzieło - pozostały personel niemedyczny (salowe, rejestratorki, sekretarki medyczne, opiekunowie medyczni, sanitariusze itd.)</t>
  </si>
  <si>
    <t>Umowy o dzieło - pozostały personel niemedyczny, administracyjny, zarząd</t>
  </si>
  <si>
    <t>Umowy o dzieło - stażyści</t>
  </si>
  <si>
    <t>Pozostałe umowy cywilno-prawne - lekarze</t>
  </si>
  <si>
    <t>Pozostałe umowy cywilno-prawne - lekarze rezydenci</t>
  </si>
  <si>
    <t>Pozostałe umowy cywilno-prawne - pielęgniarki i położne</t>
  </si>
  <si>
    <t>Pozostałe umowy cywilno-prawne - perfuzjoniści</t>
  </si>
  <si>
    <t>Pozostałe umowy cywilno-prawne - psycholodzy, psychoterapeuci, terapeuci uzależnień</t>
  </si>
  <si>
    <t>Pozostałe umowy cywilno-prawne - dietetycy</t>
  </si>
  <si>
    <t>Pozostałe umowy cywilno-prawne - logopedzi</t>
  </si>
  <si>
    <t>Pozostałe umowy cywilno-prawne - fizjoterapeuci, rehabilitanci, technicy rehabilitacji, masażyści, mgr rehabilitacji</t>
  </si>
  <si>
    <t>Pozostałe umowy cywilno-prawne - fizycy medyczni</t>
  </si>
  <si>
    <t>Pozostałe umowy cywilno-prawne - technicy (radiologii, elektroradiologii itd.)</t>
  </si>
  <si>
    <t>Pozostałe umowy cywilno-prawne - terapeuci zajęciowi</t>
  </si>
  <si>
    <t>Pozostałe umowy cywilno-prawne - ratownicy medyczni</t>
  </si>
  <si>
    <t>Pozostałe umowy cywilno-prawne - pozostały personel medyczny</t>
  </si>
  <si>
    <t>Pozostałe umowy cywilno-prawne - pozostały personel niemedyczny (salowe, rejestratorki, sekretarki medyczne, opiekunowie medyczni, sanitariusze itd.)</t>
  </si>
  <si>
    <t>Pozostałe umowy cywilno-prawne - pozostały personel niemedyczny, administracyjny, zarząd</t>
  </si>
  <si>
    <t>Pozostałe umowy cywilno-prawne - stażyści</t>
  </si>
  <si>
    <t>SE - umowy o pracę - lekarze</t>
  </si>
  <si>
    <t>SE - umowy o pracę - lekarze rezydenci</t>
  </si>
  <si>
    <t>SE - umowy o pracę - pielęgniarki i położne</t>
  </si>
  <si>
    <t>SE - umowy o pracę - perfuzjoniści</t>
  </si>
  <si>
    <t>SE - umowy o pracę - psycholodzy, psychoterapeuci, terapeuci uzależnień</t>
  </si>
  <si>
    <t>SE - umowy o pracę - dietetycy</t>
  </si>
  <si>
    <t>SE - umowy o pracę - logopedzi</t>
  </si>
  <si>
    <t>SE - umowy o pracę - fizjoterapeuci, rehabilitanci, technicy rehabilitacji, masażyści, mgr rehabilitacji</t>
  </si>
  <si>
    <t>SE - umowy o pracę - fizycy medyczni</t>
  </si>
  <si>
    <t>SE - umowy o pracę - technicy (radiologii, elektroradiologii itd.)</t>
  </si>
  <si>
    <t>SE - umowy o pracę - terapeuci zajęciowi</t>
  </si>
  <si>
    <t>SE - umowy o pracę - ratownicy medyczni</t>
  </si>
  <si>
    <t>SE - umowy o pracę - pozostały personel medyczny</t>
  </si>
  <si>
    <t>SE - umowy o pracę - pozostały personel niemedyczny (salowe, rejestratorki, sekretarki medyczne, opiekunowie medyczni, sanitariusze itd.)</t>
  </si>
  <si>
    <t>SE - umowy o pracę - pozostały personel niemedyczny, administracyjny, zarząd</t>
  </si>
  <si>
    <t>SE - umowy o pracę - stażyści</t>
  </si>
  <si>
    <t>SR - umowy o pracę - lekarze</t>
  </si>
  <si>
    <t>SR - umowy o pracę - lekarze rezydenci</t>
  </si>
  <si>
    <t>SR - umowy o pracę - pielęgniarki i położne</t>
  </si>
  <si>
    <t>SR - umowy o pracę - perfuzjoniści</t>
  </si>
  <si>
    <t>SR - umowy o pracę - psycholodzy, psychoterapeuci, terapeuci uzależnień</t>
  </si>
  <si>
    <t>SR - umowy o pracę - dietetycy</t>
  </si>
  <si>
    <t>SR - umowy o pracę - logopedzi</t>
  </si>
  <si>
    <t>SR - umowy o pracę - fizjoterapeuci, rehabilitanci, technicy rehabilitacji, masażyści, mgr rehabilitacji</t>
  </si>
  <si>
    <t>SR - umowy o pracę - fizycy medyczni</t>
  </si>
  <si>
    <t>SR - umowy o pracę - technicy (radiologii, elektroradiologii itd.)</t>
  </si>
  <si>
    <t>SR - umowy o pracę - terapeuci zajęciowi</t>
  </si>
  <si>
    <t>SR - umowy o pracę - ratownicy medyczni</t>
  </si>
  <si>
    <t>SR - umowy o pracę - pozostały personel medyczny</t>
  </si>
  <si>
    <t>SR - umowy o pracę - pozostały personel niemedyczny (salowe, rejestratorki, sekretarki medyczne, opiekunowie medyczni, sanitariusze itd.)</t>
  </si>
  <si>
    <t>SR - umowy o pracę - pozostały personel niemedyczny, administracyjny, zarząd</t>
  </si>
  <si>
    <t>SR - umowy o pracę - stażyści</t>
  </si>
  <si>
    <t>SW - umowy o pracę - lekarze</t>
  </si>
  <si>
    <t>SW - umowy o pracę - lekarze rezydenci</t>
  </si>
  <si>
    <t>SW - umowy o pracę - pielęgniarki i położne</t>
  </si>
  <si>
    <t>SW - umowy o pracę - perfuzjoniści</t>
  </si>
  <si>
    <t>SW - umowy o pracę - psycholodzy, psychoterapeuci, terapeuci uzależnień</t>
  </si>
  <si>
    <t>SW - umowy o pracę - dietetycy</t>
  </si>
  <si>
    <t>SW - umowy o pracę - logopedzi</t>
  </si>
  <si>
    <t>SW - umowy o pracę - fizjoterapeuci, rehabilitanci, technicy rehabilitacji, masażyści, mgr rehabilitacji</t>
  </si>
  <si>
    <t>SW - umowy o pracę - fizycy medyczni</t>
  </si>
  <si>
    <t>SW - umowy o pracę - technicy (radiologii, elektroradiologii itd.)</t>
  </si>
  <si>
    <t>SW - umowy o pracę - terapeuci zajęciowi</t>
  </si>
  <si>
    <t>SW - umowy o pracę - ratownicy medyczni</t>
  </si>
  <si>
    <t>SW - umowy o pracę - pozostały personel medyczny</t>
  </si>
  <si>
    <t>SW - umowy o pracę - pozostały personel niemedyczny (salowe, rejestratorki, sekretarki medyczne, opiekunowie medyczni, sanitariusze itd.)</t>
  </si>
  <si>
    <t>SW - umowy o pracę - pozostały personel niemedyczny, administracyjny, zarząd</t>
  </si>
  <si>
    <t>SW - umowy o pracę - stażyści</t>
  </si>
  <si>
    <t>FP i FS - umowy o pracę - lekarze</t>
  </si>
  <si>
    <t>FP i FS - umowy o pracę - lekarze rezydenci</t>
  </si>
  <si>
    <t>FP i FS - umowy o pracę - pielęgniarki i położne</t>
  </si>
  <si>
    <t>FP i FS - umowy o pracę - perfuzjoniści</t>
  </si>
  <si>
    <t>FP i FS - umowy o pracę - psycholodzy, psychoterapeuci, terapeuci uzależnień</t>
  </si>
  <si>
    <t>FP i FS - umowy o pracę - dietetycy</t>
  </si>
  <si>
    <t>FP i FS - umowy o pracę - logopedzi</t>
  </si>
  <si>
    <t>FP i FS - umowy o pracę - fizjoterapeuci, rehabilitanci, technicy rehabilitacji, masażyści, mgr rehabilitacji</t>
  </si>
  <si>
    <t>FP i FS - umowy o pracę - fizycy medyczni</t>
  </si>
  <si>
    <t>FP i FS - umowy o pracę - technicy (radiologii, elektroradiologii itd.)</t>
  </si>
  <si>
    <t>FP i FS - umowy o pracę - terapeuci zajęciowi</t>
  </si>
  <si>
    <t>FP i FS - umowy o pracę - ratownicy medyczni</t>
  </si>
  <si>
    <t>FP i FS - umowy o pracę - pozostały personel medyczny</t>
  </si>
  <si>
    <t>FP i FS - umowy o pracę - pozostały personel niemedyczny (salowe, rejestratorki, sekretarki medyczne, opiekunowie medyczni, sanitariusze itd.)</t>
  </si>
  <si>
    <t>FP i FS - umowy o pracę - pozostały personel niemedyczny, administracyjny, zarząd</t>
  </si>
  <si>
    <t>FP i FS - umowy o pracę - stażyści</t>
  </si>
  <si>
    <t>FEP - umowy o pracę - lekarze</t>
  </si>
  <si>
    <t>FEP - umowy o pracę - lekarze rezydenci</t>
  </si>
  <si>
    <t>FEP - umowy o pracę - pielęgniarki i położne</t>
  </si>
  <si>
    <t>FEP - umowy o pracę - perfuzjoniści</t>
  </si>
  <si>
    <t>FEP - umowy o pracę - psycholodzy, psychoterapeuci, terapeuci uzależnień</t>
  </si>
  <si>
    <t>FEP - umowy o pracę - dietetycy</t>
  </si>
  <si>
    <t>FEP - umowy o pracę - logopedzi</t>
  </si>
  <si>
    <t>FEP - umowy o pracę - fizjoterapeuci, rehabilitanci, technicy rehabilitacji, masażyści, mgr rehabilitacji</t>
  </si>
  <si>
    <t>FEP - umowy o pracę - fizycy medyczni</t>
  </si>
  <si>
    <t>FEP - umowy o pracę - technicy (radiologii, elektroradiologii itd.)</t>
  </si>
  <si>
    <t>FEP - umowy o pracę - terapeuci zajęciowi</t>
  </si>
  <si>
    <t>FEP - umowy o pracę - ratownicy medyczni</t>
  </si>
  <si>
    <t>FEP - umowy o pracę - pozostały personel medyczny</t>
  </si>
  <si>
    <t>FEP - umowy o pracę - pozostały personel niemedyczny (salowe, rejestratorki, sekretarki medyczne, opiekunowie medyczni, sanitariusze itd.)</t>
  </si>
  <si>
    <t>FEP - umowy o pracę - pozostały personel niemedyczny, administracyjny, zarząd</t>
  </si>
  <si>
    <t>FEP - umowy o pracę - stażyści</t>
  </si>
  <si>
    <t>FGŚP - umowy o pracę - lekarze</t>
  </si>
  <si>
    <t>FGŚP - umowy o pracę - lekarze rezydenci</t>
  </si>
  <si>
    <t>FGŚP - umowy o pracę - pielęgniarki i położne</t>
  </si>
  <si>
    <t>FGŚP - umowy o pracę - perfuzjoniści</t>
  </si>
  <si>
    <t>FGŚP - umowy o pracę - psycholodzy, psychoterapeuci, terapeuci uzależnień</t>
  </si>
  <si>
    <t>FGŚP - umowy o pracę - dietetycy</t>
  </si>
  <si>
    <t>FGŚP - umowy o pracę - logopedzi</t>
  </si>
  <si>
    <t>FGŚP - umowy o pracę - fizjoterapeuci, rehabilitanci, technicy rehabilitacji, masażyści, mgr rehabilitacji</t>
  </si>
  <si>
    <t>FGŚP - umowy o pracę - fizycy medyczni</t>
  </si>
  <si>
    <t>FGŚP - umowy o pracę - technicy (radiologii, elektroradiologii itd.)</t>
  </si>
  <si>
    <t>FGŚP - umowy o pracę - terapeuci zajęciowi</t>
  </si>
  <si>
    <t>FGŚP - umowy o pracę - ratownicy medyczni</t>
  </si>
  <si>
    <t>FGŚP - umowy o pracę - pozostały personel medyczny</t>
  </si>
  <si>
    <t>FGŚP - umowy o pracę - pozostały personel niemedyczny (salowe, rejestratorki, sekretarki medyczne, opiekunowie medyczni, sanitariusze itd.)</t>
  </si>
  <si>
    <t>FGŚP - umowy o pracę - pozostały personel niemedyczny, administracyjny, zarząd</t>
  </si>
  <si>
    <t>FGŚP - umowy o pracę - stażyści</t>
  </si>
  <si>
    <t>SE od umów zleceń - lekarze</t>
  </si>
  <si>
    <t>SE od umów zleceń - lekarze rezydenci</t>
  </si>
  <si>
    <t>SE od umów zleceń - pielęgniarki i położne</t>
  </si>
  <si>
    <t>SE od umów zleceń - perfuzjoniści</t>
  </si>
  <si>
    <t>SE od umów zleceń - psycholodzy, psychoterapeuci, terapeuci uzależnień</t>
  </si>
  <si>
    <t>SE od umów zleceń - dietetycy</t>
  </si>
  <si>
    <t>SE od umów zleceń - logopedzi</t>
  </si>
  <si>
    <t>SE od umów zleceń - fizjoterapeuci, rehabilitanci, technicy rehabilitacji, masażyści, mgr rehabilitacji</t>
  </si>
  <si>
    <t>SE od umów zleceń - fizycy medyczni</t>
  </si>
  <si>
    <t>SE od umów zleceń - technicy (radiologii, elektroradiologii itd.)</t>
  </si>
  <si>
    <t>SE od umów zleceń - terapeuci zajęciowi</t>
  </si>
  <si>
    <t>SE od umów zleceń - ratownicy medyczni</t>
  </si>
  <si>
    <t>SE od umów zleceń - pozostały personel medyczny</t>
  </si>
  <si>
    <t>SE od umów zleceń - pozostały personel niemedyczny (salowe, rejestratorki, sekretarki medyczne, opiekunowie medyczni, sanitariusze itd.)</t>
  </si>
  <si>
    <t>SE od umów zleceń - pozostały personel niemedyczny, administracyjny, zarząd</t>
  </si>
  <si>
    <t>SE od umów zleceń - stażyści</t>
  </si>
  <si>
    <t>SR od umów zleceń - lekarze</t>
  </si>
  <si>
    <t>SR od umów zleceń - lekarze rezydenci</t>
  </si>
  <si>
    <t>SR od umów zleceń - pielęgniarki i położne</t>
  </si>
  <si>
    <t>SR od umów zleceń - perfuzjoniści</t>
  </si>
  <si>
    <t>SR od umów zleceń - psycholodzy, psychoterapeuci, terapeuci uzależnień</t>
  </si>
  <si>
    <t>SR od umów zleceń - dietetycy</t>
  </si>
  <si>
    <t>SR od umów zleceń - logopedzi</t>
  </si>
  <si>
    <t>SR od umów zleceń - fizjoterapeuci, rehabilitanci, technicy rehabilitacji, masażyści, mgr rehabilitacji</t>
  </si>
  <si>
    <t>SR od umów zleceń - fizycy medyczni</t>
  </si>
  <si>
    <t>SR od umów zleceń - technicy (radiologii, elektroradiologii itd.)</t>
  </si>
  <si>
    <t>SR od umów zleceń - terapeuci zajęciowi</t>
  </si>
  <si>
    <t>SR od umów zleceń - ratownicy medyczni</t>
  </si>
  <si>
    <t>SR od umów zleceń - pozostały personel medyczny</t>
  </si>
  <si>
    <t>SR od umów zleceń - pozostały personel niemedyczny (salowe, rejestratorki, sekretarki medyczne, opiekunowie medyczni, sanitariusze itd.)</t>
  </si>
  <si>
    <t>SR od umów zleceń - pozostały personel niemedyczny, administracyjny, zarząd</t>
  </si>
  <si>
    <t>SR od umów zleceń - stażyści</t>
  </si>
  <si>
    <t>SW od umów zleceń - lekarze</t>
  </si>
  <si>
    <t>SW od umów zleceń - lekarze rezydenci</t>
  </si>
  <si>
    <t>SW od umów zleceń - pielęgniarki i położne</t>
  </si>
  <si>
    <t>SW od umów zleceń - perfuzjoniści</t>
  </si>
  <si>
    <t>SW od umów zleceń - psycholodzy, psychoterapeuci, terapeuci uzależnień</t>
  </si>
  <si>
    <t>SW od umów zleceń - dietetycy</t>
  </si>
  <si>
    <t>SW od umów zleceń - logopedzi</t>
  </si>
  <si>
    <t>SW od umów zleceń - fizjoterapeuci, rehabilitanci, technicy rehabilitacji, masażyści, mgr rehabilitacji</t>
  </si>
  <si>
    <t>SW od umów zleceń - fizycy medyczni</t>
  </si>
  <si>
    <t>SW od umów zleceń - technicy (radiologii, elektroradiologii itd.)</t>
  </si>
  <si>
    <t>SW od umów zleceń - terapeuci zajęciowi</t>
  </si>
  <si>
    <t>SW od umów zleceń - ratownicy medyczni</t>
  </si>
  <si>
    <t>SW od umów zleceń - pozostały personel medyczny</t>
  </si>
  <si>
    <t>SW od umów zleceń - pozostały personel niemedyczny (salowe, rejestratorki, sekretarki medyczne, opiekunowie medyczni, sanitariusze itd.)</t>
  </si>
  <si>
    <t>SW od umów zleceń - pozostały personel niemedyczny, administracyjny, zarząd</t>
  </si>
  <si>
    <t>SW od umów zleceń - stażyści</t>
  </si>
  <si>
    <t>FP i FS od umów zleceń - lekarze</t>
  </si>
  <si>
    <t>FP i FS od umów zleceń - lekarze rezydenci</t>
  </si>
  <si>
    <t>FP i FS od umów zleceń - pielęgniarki i położne</t>
  </si>
  <si>
    <t>FP i FS od umów zleceń - perfuzjoniści</t>
  </si>
  <si>
    <t>FP i FS od umów zleceń - psycholodzy, psychoterapeuci, terapeuci uzależnień</t>
  </si>
  <si>
    <t>FP i FS od umów zleceń - dietetycy</t>
  </si>
  <si>
    <t>FP i FS od umów zleceń - logopedzi</t>
  </si>
  <si>
    <t>FP i FS od umów zleceń - fizjoterapeuci, rehabilitanci, technicy rehabilitacji, masażyści, mgr rehabilitacji</t>
  </si>
  <si>
    <t>FP i FS od umów zleceń - fizycy medyczni</t>
  </si>
  <si>
    <t>FP i FS od umów zleceń - technicy (radiologii, elektroradiologii itd.)</t>
  </si>
  <si>
    <t>FP i FS od umów zleceń - terapeuci zajęciowi</t>
  </si>
  <si>
    <t>FP i FS od umów zleceń - ratownicy medyczni</t>
  </si>
  <si>
    <t>FP i FS od umów zleceń - pozostały personel medyczny</t>
  </si>
  <si>
    <t>FP i FS od umów zleceń - pozostały personel niemedyczny (salowe, rejestratorki, sekretarki medyczne, opiekunowie medyczni, sanitariusze itd.)</t>
  </si>
  <si>
    <t>FP i FS od umów zleceń - pozostały personel niemedyczny, administracyjny, zarząd</t>
  </si>
  <si>
    <t>FP i FS od umów zleceń - stażyści</t>
  </si>
  <si>
    <t>FEP od umów zleceń - lekarze</t>
  </si>
  <si>
    <t>FEP od umów zleceń - lekarze rezydenci</t>
  </si>
  <si>
    <t>FEP od umów zleceń - pielęgniarki i położne</t>
  </si>
  <si>
    <t>FEP od umów zleceń - perfuzjoniści</t>
  </si>
  <si>
    <t>FEP od umów zleceń - psycholodzy, psychoterapeuci, terapeuci uzależnień</t>
  </si>
  <si>
    <t>FEP od umów zleceń - dietetycy</t>
  </si>
  <si>
    <t>FEP od umów zleceń - logopedzi</t>
  </si>
  <si>
    <t>FEP od umów zleceń - fizjoterapeuci, rehabilitanci, technicy rehabilitacji, masażyści, mgr rehabilitacji</t>
  </si>
  <si>
    <t>FEP od umów zleceń - fizycy medyczni</t>
  </si>
  <si>
    <t>FEP od umów zleceń - technicy (radiologii, elektroradiologii itd.)</t>
  </si>
  <si>
    <t>FEP od umów zleceń - terapeuci zajęciowi</t>
  </si>
  <si>
    <t>FEP od umów zleceń - ratownicy medyczni</t>
  </si>
  <si>
    <t>FEP od umów zleceń - pozostały personel medyczny</t>
  </si>
  <si>
    <t>FEP od umów zleceń - pozostały personel niemedyczny (salowe, rejestratorki, sekretarki medyczne, opiekunowie medyczni, sanitariusze itd.)</t>
  </si>
  <si>
    <t>FEP od umów zleceń - pozostały personel niemedyczny, administracyjny, zarząd</t>
  </si>
  <si>
    <t>FEP od umów zleceń - stażyści</t>
  </si>
  <si>
    <t>FGŚP od umów zleceń - lekarze</t>
  </si>
  <si>
    <t>FGŚP od umów zleceń - lekarze rezydenci</t>
  </si>
  <si>
    <t>FGŚP od umów zleceń - pielęgniarki i położne</t>
  </si>
  <si>
    <t>FGŚP od umów zleceń - perfuzjoniści</t>
  </si>
  <si>
    <t>FGŚP od umów zleceń - psycholodzy, psychoterapeuci, terapeuci uzależnień</t>
  </si>
  <si>
    <t>FGŚP od umów zleceń - dietetycy</t>
  </si>
  <si>
    <t>FGŚP od umów zleceń - logopedzi</t>
  </si>
  <si>
    <t>FGŚP od umów zleceń - fizjoterapeuci, rehabilitanci, technicy rehabilitacji, masażyści, mgr rehabilitacji</t>
  </si>
  <si>
    <t>FGŚP od umów zleceń - fizycy medyczni</t>
  </si>
  <si>
    <t>FGŚP od umów zleceń - technicy (radiologii, elektroradiologii itd.)</t>
  </si>
  <si>
    <t>FGŚP od umów zleceń - terapeuci zajęciowi</t>
  </si>
  <si>
    <t>FGŚP od umów zleceń - ratownicy medyczni</t>
  </si>
  <si>
    <t>FGŚP od umów zleceń - pozostały personel medyczny</t>
  </si>
  <si>
    <t>FGŚP od umów zleceń - pozostały personel niemedyczny (salowe, rejestratorki, sekretarki medyczne, opiekunowie medyczni, sanitariusze itd.)</t>
  </si>
  <si>
    <t>FGŚP od umów zleceń - pozostały personel niemedyczny, administracyjny, zarząd</t>
  </si>
  <si>
    <t>FGŚP od umów zleceń - stażyści</t>
  </si>
  <si>
    <t>SE od umów o dzieło - lekarze</t>
  </si>
  <si>
    <t>SE od umów o dzieło - lekarze rezydenci</t>
  </si>
  <si>
    <t>SE od umów o dzieło - pielęgniarki i położne</t>
  </si>
  <si>
    <t>SE od umów o dzieło - perfuzjoniści</t>
  </si>
  <si>
    <t>SE od umów o dzieło - psycholodzy, psychoterapeuci, terapeuci uzależnień</t>
  </si>
  <si>
    <t>SE od umów o dzieło - dietetycy</t>
  </si>
  <si>
    <t>SE od umów o dzieło - logopedzi</t>
  </si>
  <si>
    <t>SE od umów o dzieło - fizjoterapeuci, rehabilitanci, technicy rehabilitacji, masażyści, mgr rehabilitacji</t>
  </si>
  <si>
    <t>SE od umów o dzieło - fizycy medyczni</t>
  </si>
  <si>
    <t>SE od umów o dzieło - technicy (radiologii, elektroradiologii itd.)</t>
  </si>
  <si>
    <t>SE od umów o dzieło - terapeuci zajęciowi</t>
  </si>
  <si>
    <t>SE od umów o dzieło - ratownicy medyczni</t>
  </si>
  <si>
    <t>SE od umów o dzieło - pozostały personel medyczny</t>
  </si>
  <si>
    <t>SE od umów o dzieło - pozostały personel niemedyczny (salowe, rejestratorki, sekretarki medyczne, opiekunowie medyczni, sanitariusze itd.)</t>
  </si>
  <si>
    <t>SE od umów o dzieło - pozostały personel niemedyczny, administracyjny, zarząd</t>
  </si>
  <si>
    <t>SE od umów o dzieło - stażyści</t>
  </si>
  <si>
    <t>SR od umów o dzieło - lekarze</t>
  </si>
  <si>
    <t>SR od umów o dzieło - lekarze rezydenci</t>
  </si>
  <si>
    <t>SR od umów o dzieło - pielęgniarki i położne</t>
  </si>
  <si>
    <t>SR od umów o dzieło - perfuzjoniści</t>
  </si>
  <si>
    <t>SR od umów o dzieło - psycholodzy, psychoterapeuci, terapeuci uzależnień</t>
  </si>
  <si>
    <t>SR od umów o dzieło - dietetycy</t>
  </si>
  <si>
    <t>SR od umów o dzieło - logopedzi</t>
  </si>
  <si>
    <t>SR od umów o dzieło - fizjoterapeuci, rehabilitanci, technicy rehabilitacji, masażyści, mgr rehabilitacji</t>
  </si>
  <si>
    <t>SR od umów o dzieło - fizycy medyczni</t>
  </si>
  <si>
    <t>SR od umów o dzieło - technicy (radiologii, elektroradiologii itd.)</t>
  </si>
  <si>
    <t>SR od umów o dzieło - terapeuci zajęciowi</t>
  </si>
  <si>
    <t>SR od umów o dzieło - ratownicy medyczni</t>
  </si>
  <si>
    <t>SR od umów o dzieło - pozostały personel medyczny</t>
  </si>
  <si>
    <t>SR od umów o dzieło - pozostały personel niemedyczny (salowe, rejestratorki, sekretarki medyczne, opiekunowie medyczni, sanitariusze itd.)</t>
  </si>
  <si>
    <t>SR od umów o dzieło - pozostały personel niemedyczny, administracyjny, zarząd</t>
  </si>
  <si>
    <t>SR od umów o dzieło - stażyści</t>
  </si>
  <si>
    <t>SW od umów o dzieło - lekarze</t>
  </si>
  <si>
    <t>SW od umów o dzieło - lekarze rezydenci</t>
  </si>
  <si>
    <t>SW od umów o dzieło - pielęgniarki i położne</t>
  </si>
  <si>
    <t>SW od umów o dzieło - perfuzjoniści</t>
  </si>
  <si>
    <t>SW od umów o dzieło - psycholodzy, psychoterapeuci, terapeuci uzależnień</t>
  </si>
  <si>
    <t>SW od umów o dzieło - dietetycy</t>
  </si>
  <si>
    <t>SW od umów o dzieło - logopedzi</t>
  </si>
  <si>
    <t>SW od umów o dzieło - fizjoterapeuci, rehabilitanci, technicy rehabilitacji, masażyści, mgr rehabilitacji</t>
  </si>
  <si>
    <t>SW od umów o dzieło - fizycy medyczni</t>
  </si>
  <si>
    <t>SW od umów o dzieło - technicy (radiologii, elektroradiologii itd.)</t>
  </si>
  <si>
    <t>SW od umów o dzieło - terapeuci zajęciowi</t>
  </si>
  <si>
    <t>SW od umów o dzieło - ratownicy medyczni</t>
  </si>
  <si>
    <t>SW od umów o dzieło - pozostały personel medyczny</t>
  </si>
  <si>
    <t>SW od umów o dzieło - pozostały personel niemedyczny (salowe, rejestratorki, sekretarki medyczne, opiekunowie medyczni, sanitariusze itd.)</t>
  </si>
  <si>
    <t>SW od umów o dzieło - pozostały personel niemedyczny, administracyjny, zarząd</t>
  </si>
  <si>
    <t>SW od umów o dzieło - stażyści</t>
  </si>
  <si>
    <t>FP i FS od umów o dzieło - lekarze</t>
  </si>
  <si>
    <t>FP i FS od umów o dzieło - lekarze rezydenci</t>
  </si>
  <si>
    <t>FP i FS od umów o dzieło - pielęgniarki i położne</t>
  </si>
  <si>
    <t>FP i FS od umów o dzieło - perfuzjoniści</t>
  </si>
  <si>
    <t>FP i FS od umów o dzieło - psycholodzy, psychoterapeuci, terapeuci uzależnień</t>
  </si>
  <si>
    <t>FP i FS od umów o dzieło - dietetycy</t>
  </si>
  <si>
    <t>FP i FS od umów o dzieło - logopedzi</t>
  </si>
  <si>
    <t>FP i FS od umów o dzieło - fizjoterapeuci, rehabilitanci, technicy rehabilitacji, masażyści, mgr rehabilitacji</t>
  </si>
  <si>
    <t>FP i FS od umów o dzieło - fizycy medyczni</t>
  </si>
  <si>
    <t>FP i FS od umów o dzieło - technicy (radiologii, elektroradiologii itd.)</t>
  </si>
  <si>
    <t>FP i FS od umów o dzieło - terapeuci zajęciowi</t>
  </si>
  <si>
    <t>FP i FS od umów o dzieło - ratownicy medyczni</t>
  </si>
  <si>
    <t>FP i FS od umów o dzieło - pozostały personel medyczny</t>
  </si>
  <si>
    <t>FP i FS od umów o dzieło - pozostały personel niemedyczny (salowe, rejestratorki, sekretarki medyczne, opiekunowie medyczni, sanitariusze itd.)</t>
  </si>
  <si>
    <t>FP i FS od umów o dzieło - pozostały personel niemedyczny, administracyjny, zarząd</t>
  </si>
  <si>
    <t>FP i FS od umów o dzieło - stażyści</t>
  </si>
  <si>
    <t>FEP od umów o dzieło - lekarze</t>
  </si>
  <si>
    <t>FEP od umów o dzieło - lekarze rezydenci</t>
  </si>
  <si>
    <t>FEP od umów o dzieło - pielęgniarki i położne</t>
  </si>
  <si>
    <t>FEP od umów o dzieło - perfuzjoniści</t>
  </si>
  <si>
    <t>FEP od umów o dzieło - psycholodzy, psychoterapeuci, terapeuci uzależnień</t>
  </si>
  <si>
    <t>FEP od umów o dzieło - dietetycy</t>
  </si>
  <si>
    <t>FEP od umów o dzieło - logopedzi</t>
  </si>
  <si>
    <t>FEP od umów o dzieło - fizjoterapeuci, rehabilitanci, technicy rehabilitacji, masażyści, mgr rehabilitacji</t>
  </si>
  <si>
    <t>FEP od umów o dzieło - fizycy medyczni</t>
  </si>
  <si>
    <t>FEP od umów o dzieło - technicy (radiologii, elektroradiologii itd.)</t>
  </si>
  <si>
    <t>FEP od umów o dzieło - terapeuci zajęciowi</t>
  </si>
  <si>
    <t>FEP od umów o dzieło - ratownicy medyczni</t>
  </si>
  <si>
    <t>FEP od umów o dzieło - pozostały personel medyczny</t>
  </si>
  <si>
    <t>FEP od umów o dzieło - pozostały personel niemedyczny (salowe, rejestratorki, sekretarki medyczne, opiekunowie medyczni, sanitariusze itd.)</t>
  </si>
  <si>
    <t>FEP od umów o dzieło - pozostały personel niemedyczny, administracyjny, zarząd</t>
  </si>
  <si>
    <t>FEP od umów o dzieło - stażyści</t>
  </si>
  <si>
    <t>FGŚP od umów o dzieło - lekarze</t>
  </si>
  <si>
    <t>FGŚP od umów o dzieło - lekarze rezydenci</t>
  </si>
  <si>
    <t>FGŚP od umów o dzieło - pielęgniarki i położne</t>
  </si>
  <si>
    <t>FGŚP od umów o dzieło - perfuzjoniści</t>
  </si>
  <si>
    <t>FGŚP od umów o dzieło - psycholodzy, psychoterapeuci, terapeuci uzależnień</t>
  </si>
  <si>
    <t>FGŚP od umów o dzieło - dietetycy</t>
  </si>
  <si>
    <t>FGŚP od umów o dzieło - logopedzi</t>
  </si>
  <si>
    <t>FGŚP od umów o dzieło - fizjoterapeuci, rehabilitanci, technicy rehabilitacji, masażyści, mgr rehabilitacji</t>
  </si>
  <si>
    <t>FGŚP od umów o dzieło - fizycy medyczni</t>
  </si>
  <si>
    <t>FGŚP od umów o dzieło - technicy (radiologii, elektroradiologii itd.)</t>
  </si>
  <si>
    <t>FGŚP od umów o dzieło - terapeuci zajęciowi</t>
  </si>
  <si>
    <t>FGŚP od umów o dzieło - ratownicy medyczni</t>
  </si>
  <si>
    <t>FGŚP od umów o dzieło - pozostały personel medyczny</t>
  </si>
  <si>
    <t>FGŚP od umów o dzieło - pozostały personel niemedyczny (salowe, rejestratorki, sekretarki medyczne, opiekunowie medyczni, sanitariusze itd.)</t>
  </si>
  <si>
    <t>FGŚP od umów o dzieło - pozostały personel niemedyczny, administracyjny, zarząd</t>
  </si>
  <si>
    <t>FGŚP od umów o dzieło - stażyści</t>
  </si>
  <si>
    <t>SE od innych umów cywilno-prawnych - lekarze</t>
  </si>
  <si>
    <t>SE od innych umów cywilno-prawnych - lekarze rezydenci</t>
  </si>
  <si>
    <t>SE od innych umów cywilno-prawnych - pielęgniarki i położne</t>
  </si>
  <si>
    <t>SE od innych umów cywilno-prawnych - perfuzjoniści</t>
  </si>
  <si>
    <t>SE od innych umów cywilno-prawnych - psycholodzy, psychoterapeuci, terapeuci uzależnień</t>
  </si>
  <si>
    <t>SE od innych umów cywilno-prawnych - dietetycy</t>
  </si>
  <si>
    <t>SE od innych umów cywilno-prawnych - logopedzi</t>
  </si>
  <si>
    <t>SE od innych umów cywilno-prawnych - fizjoterapeuci, rehabilitanci, technicy rehabilitacji, masażyści, mgr rehabilitacji</t>
  </si>
  <si>
    <t>SE od innych umów cywilno-prawnych - fizycy medyczni</t>
  </si>
  <si>
    <t>SE od innych umów cywilno-prawnych - technicy (radiologii, elektroradiologii itd.)</t>
  </si>
  <si>
    <t>SE od innych umów cywilno-prawnych - terapeuci zajęciowi</t>
  </si>
  <si>
    <t>SE od innych umów cywilno-prawnych - ratownicy medyczni</t>
  </si>
  <si>
    <t>SE od innych umów cywilno-prawnych - pozostały personel medyczny</t>
  </si>
  <si>
    <t>SE od innych umów cywilno-prawnych - pozostały personel niemedyczny (salowe, rejestratorki, sekretarki medyczne, opiekunowie medyczni, sanitariusze itd.)</t>
  </si>
  <si>
    <t>SE od innych umów cywilno-prawnych - pozostały personel niemedyczny, administracyjny, zarząd</t>
  </si>
  <si>
    <t>SE od innych umów cywilno-prawnych - stażyści</t>
  </si>
  <si>
    <t>SR od innych umów cywilno-prawnych - lekarze</t>
  </si>
  <si>
    <t>SR od innych umów cywilno-prawnych - lekarze rezydenci</t>
  </si>
  <si>
    <t>SR od innych umów cywilno-prawnych - pielęgniarki i położne</t>
  </si>
  <si>
    <t>SR od innych umów cywilno-prawnych - perfuzjoniści</t>
  </si>
  <si>
    <t>SR od innych umów cywilno-prawnych - psycholodzy, psychoterapeuci, terapeuci uzależnień</t>
  </si>
  <si>
    <t>SR od innych umów cywilno-prawnych - dietetycy</t>
  </si>
  <si>
    <t>SR od innych umów cywilno-prawnych - logopedzi</t>
  </si>
  <si>
    <t>SR od innych umów cywilno-prawnych - fizjoterapeuci, rehabilitanci, technicy rehabilitacji, masażyści, mgr rehabilitacji</t>
  </si>
  <si>
    <t>SR od innych umów cywilno-prawnych - fizycy medyczni</t>
  </si>
  <si>
    <t>SR od innych umów cywilno-prawnych - technicy (radiologii, elektroradiologii itd.)</t>
  </si>
  <si>
    <t>SR od innych umów cywilno-prawnych - terapeuci zajęciowi</t>
  </si>
  <si>
    <t>SR od innych umów cywilno-prawnych - ratownicy medyczni</t>
  </si>
  <si>
    <t>SR od innych umów cywilno-prawnych - pozostały personel medyczny</t>
  </si>
  <si>
    <t>SR od innych umów cywilno-prawnych - pozostały personel niemedyczny (salowe, rejestratorki, sekretarki medyczne, opiekunowie medyczni, sanitariusze itd.)</t>
  </si>
  <si>
    <t>SR od innych umów cywilno-prawnych - pozostały personel niemedyczny, administracyjny, zarząd</t>
  </si>
  <si>
    <t>SR od innych umów cywilno-prawnych - stażyści</t>
  </si>
  <si>
    <t>SW od innych umów cywilno-prawnych - lekarze</t>
  </si>
  <si>
    <t>SW od innych umów cywilno-prawnych - lekarze rezydenci</t>
  </si>
  <si>
    <t>SW od innych umów cywilno-prawnych - pielęgniarki i położne</t>
  </si>
  <si>
    <t>SW od innych umów cywilno-prawnych - perfuzjoniści</t>
  </si>
  <si>
    <t>SW od innych umów cywilno-prawnych - psycholodzy, psychoterapeuci, terapeuci uzależnień</t>
  </si>
  <si>
    <t>SW od innych umów cywilno-prawnych - dietetycy</t>
  </si>
  <si>
    <t>SW od innych umów cywilno-prawnych - logopedzi</t>
  </si>
  <si>
    <t>SW od innych umów cywilno-prawnych - fizjoterapeuci, rehabilitanci, technicy rehabilitacji, masażyści, mgr rehabilitacji</t>
  </si>
  <si>
    <t>SW od innych umów cywilno-prawnych - fizycy medyczni</t>
  </si>
  <si>
    <t>SW od innych umów cywilno-prawnych - technicy (radiologii, elektroradiologii itd.)</t>
  </si>
  <si>
    <t>SW od innych umów cywilno-prawnych - terapeuci zajęciowi</t>
  </si>
  <si>
    <t>SW od innych umów cywilno-prawnych - ratownicy medyczni</t>
  </si>
  <si>
    <t>SW od innych umów cywilno-prawnych - pozostały personel medyczny</t>
  </si>
  <si>
    <t>SW od innych umów cywilno-prawnych - pozostały personel niemedyczny (salowe, rejestratorki, sekretarki medyczne, opiekunowie medyczni, sanitariusze itd.)</t>
  </si>
  <si>
    <t>SW od innych umów cywilno-prawnych - pozostały personel niemedyczny, administracyjny, zarząd</t>
  </si>
  <si>
    <t>SW od innych umów cywilno-prawnych - stażyści</t>
  </si>
  <si>
    <t>FP i FS od innych umów cywilno-prawnych - lekarze</t>
  </si>
  <si>
    <t>FP i FS od innych umów cywilno-prawnych - lekarze rezydenci</t>
  </si>
  <si>
    <t>FP i FS od innych umów cywilno-prawnych - pielęgniarki i położne</t>
  </si>
  <si>
    <t>FP i FS od innych umów cywilno-prawnych - perfuzjoniści</t>
  </si>
  <si>
    <t>FP i FS od innych umów cywilno-prawnych - psycholodzy, psychoterapeuci, terapeuci uzależnień</t>
  </si>
  <si>
    <t>FP i FS od innych umów cywilno-prawnych - dietetycy</t>
  </si>
  <si>
    <t>FP i FS od innych umów cywilno-prawnych - logopedzi</t>
  </si>
  <si>
    <t>FP i FS od innych umów cywilno-prawnych - fizjoterapeuci, rehabilitanci, technicy rehabilitacji, masażyści, mgr rehabilitacji</t>
  </si>
  <si>
    <t>FP i FS od innych umów cywilno-prawnych - fizycy medyczni</t>
  </si>
  <si>
    <t>FP i FS od innych umów cywilno-prawnych - technicy (radiologii, elektroradiologii itd.)</t>
  </si>
  <si>
    <t>FP i FS od innych umów cywilno-prawnych - terapeuci zajęciowi</t>
  </si>
  <si>
    <t>FP i FS od innych umów cywilno-prawnych - ratownicy medyczni</t>
  </si>
  <si>
    <t>FP i FS od innych umów cywilno-prawnych - pozostały personel medyczny</t>
  </si>
  <si>
    <t>FP i FS od innych umów cywilno-prawnych - pozostały personel niemedyczny (salowe, rejestratorki, sekretarki medyczne, opiekunowie medyczni, sanitariusze itd.)</t>
  </si>
  <si>
    <t>FP i FS od innych umów cywilno-prawnych - pozostały personel niemedyczny, administracyjny, zarząd</t>
  </si>
  <si>
    <t>FP i FS od innych umów cywilno-prawnych - stażyści</t>
  </si>
  <si>
    <t>FEP od innych umów cywilno-prawnych - lekarze</t>
  </si>
  <si>
    <t>FEP od innych umów cywilno-prawnych - lekarze rezydenci</t>
  </si>
  <si>
    <t>FEP od innych umów cywilno-prawnych - pielęgniarki i położne</t>
  </si>
  <si>
    <t>FEP od innych umów cywilno-prawnych - perfuzjoniści</t>
  </si>
  <si>
    <t>FEP od innych umów cywilno-prawnych - psycholodzy, psychoterapeuci, terapeuci uzależnień</t>
  </si>
  <si>
    <t>FEP od innych umów cywilno-prawnych - dietetycy</t>
  </si>
  <si>
    <t>FEP od innych umów cywilno-prawnych - logopedzi</t>
  </si>
  <si>
    <t>FEP od innych umów cywilno-prawnych - fizjoterapeuci, rehabilitanci, technicy rehabilitacji, masażyści, mgr rehabilitacji</t>
  </si>
  <si>
    <t>FEP od innych umów cywilno-prawnych - fizycy medyczni</t>
  </si>
  <si>
    <t>FEP od innych umów cywilno-prawnych - technicy (radiologii, elektroradiologii itd.)</t>
  </si>
  <si>
    <t>FEP od innych umów cywilno-prawnych - terapeuci zajęciowi</t>
  </si>
  <si>
    <t>FEP od innych umów cywilno-prawnych - ratownicy medyczni</t>
  </si>
  <si>
    <t>FEP od innych umów cywilno-prawnych - pozostały personel medyczny</t>
  </si>
  <si>
    <t>FEP od innych umów cywilno-prawnych - pozostały personel niemedyczny (salowe, rejestratorki, sekretarki medyczne, opiekunowie medyczni, sanitariusze itd.)</t>
  </si>
  <si>
    <t>FEP od innych umów cywilno-prawnych - pozostały personel niemedyczny, administracyjny, zarząd</t>
  </si>
  <si>
    <t>FEP od innych umów cywilno-prawnych - stażyści</t>
  </si>
  <si>
    <t>FGŚP od innych umów cywilno-prawnych - lekarze</t>
  </si>
  <si>
    <t>FGŚP od innych umów cywilno-prawnych - lekarze rezydenci</t>
  </si>
  <si>
    <t>FGŚP od innych umów cywilno-prawnych - pielęgniarki i położne</t>
  </si>
  <si>
    <t>FGŚP od innych umów cywilno-prawnych - perfuzjoniści</t>
  </si>
  <si>
    <t>FGŚP od innych umów cywilno-prawnych - psycholodzy, psychoterapeuci, terapeuci uzależnień</t>
  </si>
  <si>
    <t>FGŚP od innych umów cywilno-prawnych - dietetycy</t>
  </si>
  <si>
    <t>FGŚP od innych umów cywilno-prawnych - logopedzi</t>
  </si>
  <si>
    <t>FGŚP od innych umów cywilno-prawnych - fizjoterapeuci, rehabilitanci, technicy rehabilitacji, masażyści, mgr rehabilitacji</t>
  </si>
  <si>
    <t>FGŚP od innych umów cywilno-prawnych - fizycy medyczni</t>
  </si>
  <si>
    <t>FGŚP od innych umów cywilno-prawnych - technicy (radiologii, elektroradiologii itd.)</t>
  </si>
  <si>
    <t>FGŚP od innych umów cywilno-prawnych - terapeuci zajęciowi</t>
  </si>
  <si>
    <t>FGŚP od innych umów cywilno-prawnych - ratownicy medyczni</t>
  </si>
  <si>
    <t>FGŚP od innych umów cywilno-prawnych - pozostały personel medyczny</t>
  </si>
  <si>
    <t>FGŚP od innych umów cywilno-prawnych - pozostały personel niemedyczny (salowe, rejestratorki, sekretarki medyczne, opiekunowie medyczni, sanitariusze itd.)</t>
  </si>
  <si>
    <t>FGŚP od innych umów cywilno-prawnych - pozostały personel niemedyczny, administracyjny, zarząd</t>
  </si>
  <si>
    <t>FGŚP od innych umów cywilno-prawnych - stażyści</t>
  </si>
  <si>
    <t>Odpisy na Zakładowy Fundusz Świadczeń Socjalnych</t>
  </si>
  <si>
    <t>Badania profilaktyczne</t>
  </si>
  <si>
    <t>Środki ochrony indywidualnej, odzież, obuwie robocze</t>
  </si>
  <si>
    <t>Środki higieny osobistej</t>
  </si>
  <si>
    <t>Woda,  i inne środki spożywcze wydane pracownikom</t>
  </si>
  <si>
    <t>Koszty szkoleń BHP, P.Poż.</t>
  </si>
  <si>
    <t>Koszty dofinansowania do okularów</t>
  </si>
  <si>
    <t>Pozostałe koszty bezpieczeństwa i higieny pracy</t>
  </si>
  <si>
    <t>Opłaty za studia, studia podyplomowe, szkoły doktoranckie - lekarze</t>
  </si>
  <si>
    <t>Opłaty za studia, studia podyplomowe, szkoły doktoranckie - lekarze rezydenci</t>
  </si>
  <si>
    <t>Opłaty za studia, studia podyplomowe, szkoły doktoranckie - pielęgniarki i położne</t>
  </si>
  <si>
    <t>Opłaty za studia, studia podyplomowe, szkoły doktoranckie - perfuzjoniści</t>
  </si>
  <si>
    <t>Opłaty za studia, studia podyplomowe, szkoły doktoranckie - psycholodzy, psychoterapeuci, terapeuci uzależnień</t>
  </si>
  <si>
    <t>Opłaty za studia, studia podyplomowe, szkoły doktoranckie - dietetycy</t>
  </si>
  <si>
    <t>Opłaty za studia, studia podyplomowe, szkoły doktoranckie - logopedzi</t>
  </si>
  <si>
    <t>Opłaty za studia, studia podyplomowe, szkoły doktoranckie - fizjoterapeuci, rehabilitanci, technicy rehabilitacji, masażyści, mgr rehabilitacji</t>
  </si>
  <si>
    <t>Opłaty za studia, studia podyplomowe, szkoły doktoranckie - fizycy medyczni</t>
  </si>
  <si>
    <t>Opłaty za studia, studia podyplomowe, szkoły doktoranckie - technicy (radiologii, elektroradiologii itd.)</t>
  </si>
  <si>
    <t>Opłaty za studia, studia podyplomowe, szkoły doktoranckie - terapeuci zajęciowi</t>
  </si>
  <si>
    <t>Opłaty za studia, studia podyplomowe, szkoły doktoranckie - ratownicy medyczni</t>
  </si>
  <si>
    <t>Opłaty za studia, studia podyplomowe, szkoły doktoranckie - pozostały personel medyczny</t>
  </si>
  <si>
    <t>Opłaty za studia, studia podyplomowe, szkoły doktoranckie - pozostały personel niemedyczny (salowe, rejestratorki, sekretarki medyczne, opiekunowie medyczni, sanitariusze itd.)</t>
  </si>
  <si>
    <t>Opłaty za studia, studia podyplomowe, szkoły doktoranckie - pozostały personel niemedyczny, administracyjny, zarząd</t>
  </si>
  <si>
    <t>Opłaty za studia, studia podyplomowe, szkoły doktoranckie - stażyści</t>
  </si>
  <si>
    <t>Koszty kursów, konferencji, sympozjów, warsztatów itd. - lekarze</t>
  </si>
  <si>
    <t>Koszty kursów, konferencji, sympozjów, warsztatów itd. - lekarze rezydenci</t>
  </si>
  <si>
    <t>Koszty kursów, konferencji, sympozjów, warsztatów itd. - pielęgniarki i położne</t>
  </si>
  <si>
    <t>Koszty kursów, konferencji, sympozjów, warsztatów itd. - perfuzjoniści</t>
  </si>
  <si>
    <t>Koszty kursów, konferencji, sympozjów, warsztatów itd. - psycholodzy, psychoterapeuci, terapeuci uzależnień</t>
  </si>
  <si>
    <t>Koszty kursów, konferencji, sympozjów, warsztatów itd. - dietetycy</t>
  </si>
  <si>
    <t>Koszty kursów, konferencji, sympozjów, warsztatów itd. - logopedzi</t>
  </si>
  <si>
    <t>Koszty kursów, konferencji, sympozjów, warsztatów itd. - fizjoterapeuci, rehabilitanci, technicy rehabilitacji, masażyści, mgr rehabilitacji</t>
  </si>
  <si>
    <t>Koszty kursów, konferencji, sympozjów, warsztatów itd. - fizycy medyczni</t>
  </si>
  <si>
    <t>Koszty kursów, konferencji, sympozjów, warsztatów itd. - technicy (radiologii, elektroradiologii itd.)</t>
  </si>
  <si>
    <t>Koszty kursów, konferencji, sympozjów, warsztatów itd. - terapeuci zajęciowi</t>
  </si>
  <si>
    <t>Koszty kursów, konferencji, sympozjów, warsztatów itd. - ratownicy medyczni</t>
  </si>
  <si>
    <t>Koszty kursów, konferencji, sympozjów, warsztatów itd. - pozostały personel medyczny</t>
  </si>
  <si>
    <t>Koszty kursów, konferencji, sympozjów, warsztatów itd. - pozostały personel niemedyczny (salowe, rejestratorki, sekretarki medyczne, opiekunowie medyczni, sanitariusze itd.)</t>
  </si>
  <si>
    <t>Koszty kursów, konferencji, sympozjów, warsztatów itd. - pozostały personel niemedyczny, administracyjny, zarząd</t>
  </si>
  <si>
    <t>Koszty kursów, konferencji, sympozjów, warsztatów itd. - stażyści</t>
  </si>
  <si>
    <t>Pozostałe koszty szkoleń pracowników - lekarze</t>
  </si>
  <si>
    <t>Pozostałe koszty szkoleń pracowników - lekarze rezydenci</t>
  </si>
  <si>
    <t>Pozostałe koszty szkoleń pracowników - pielęgniarki i położne</t>
  </si>
  <si>
    <t>Pozostałe koszty szkoleń pracowników - perfuzjoniści</t>
  </si>
  <si>
    <t>Pozostałe koszty szkoleń pracowników - psycholodzy, psychoterapeuci, terapeuci uzależnień</t>
  </si>
  <si>
    <t>Pozostałe koszty szkoleń pracowników - dietetycy</t>
  </si>
  <si>
    <t>Pozostałe koszty szkoleń pracowników - logopedzi</t>
  </si>
  <si>
    <t>Pozostałe koszty szkoleń pracowników - fizjoterapeuci, rehabilitanci, technicy rehabilitacji, masażyści, mgr rehabilitacji</t>
  </si>
  <si>
    <t>Pozostałe koszty szkoleń pracowników - fizycy medyczni</t>
  </si>
  <si>
    <t>Pozostałe koszty szkoleń pracowników - technicy (radiologii, elektroradiologii itd.)</t>
  </si>
  <si>
    <t>Pozostałe koszty szkoleń pracowników - terapeuci zajęciowi</t>
  </si>
  <si>
    <t>Pozostałe koszty szkoleń pracowników - ratownicy medyczni</t>
  </si>
  <si>
    <t>Pozostałe koszty szkoleń pracowników - pozostały personel medyczny</t>
  </si>
  <si>
    <t>Pozostałe koszty szkoleń pracowników - pozostały personel niemedyczny (salowe, rejestratorki, sekretarki medyczne, opiekunowie medyczni, sanitariusze itd.)</t>
  </si>
  <si>
    <t>Pozostałe koszty szkoleń pracowników - pozostały personel niemedyczny, administracyjny, zarząd</t>
  </si>
  <si>
    <t>Pozostałe koszty szkoleń pracowników - stażyści</t>
  </si>
  <si>
    <t>PPK (część pracodawcy) - lekarze</t>
  </si>
  <si>
    <t>PPK (część pracodawcy) - lekarze rezydenci</t>
  </si>
  <si>
    <t>PPK (część pracodawcy) - pielęgniarki i położne</t>
  </si>
  <si>
    <t>PPK (część pracodawcy) - perfuzjoniści</t>
  </si>
  <si>
    <t>PPK (część pracodawcy) - psycholodzy, psychoterapeuci, terapeuci uzależnień</t>
  </si>
  <si>
    <t>PPK (część pracodawcy) - dietetycy</t>
  </si>
  <si>
    <t>PPK (część pracodawcy) - logopedzi</t>
  </si>
  <si>
    <t>PPK (część pracodawcy) - fizjoterapeuci, rehabilitanci, technicy rehabilitacji, masażyści, mgr rehabilitacji</t>
  </si>
  <si>
    <t>PPK (część pracodawcy) - fizycy medyczni</t>
  </si>
  <si>
    <t>PPK (część pracodawcy) - technicy (radiologii, elektroradiologii itd.)</t>
  </si>
  <si>
    <t>PPK (część pracodawcy) - terapeuci zajęciowi</t>
  </si>
  <si>
    <t>PPK (część pracodawcy) - ratownicy medyczni</t>
  </si>
  <si>
    <t>PPK (część pracodawcy) - pozostały personel medyczny</t>
  </si>
  <si>
    <t>PPK (część pracodawcy) - pozostały personel niemedyczny (salowe, rejestratorki, sekretarki medyczne, opiekunowie medyczni, sanitariusze itd.)</t>
  </si>
  <si>
    <t>PPK (część pracodawcy) - pozostały personel niemedyczny, administracyjny, zarząd</t>
  </si>
  <si>
    <t>PPK (część pracodawcy) - stażyści</t>
  </si>
  <si>
    <t>Pozostałe świadczenia na rzecz pracowników - lekarze</t>
  </si>
  <si>
    <t>Pozostałe świadczenia na rzecz pracowników - lekarze rezydenci</t>
  </si>
  <si>
    <t>Pozostałe świadczenia na rzecz pracowników - pielęgniarki i położne</t>
  </si>
  <si>
    <t>Pozostałe świadczenia na rzecz pracowników - perfuzjoniści</t>
  </si>
  <si>
    <t>Pozostałe świadczenia na rzecz pracowników - psycholodzy, psychoterapeuci, terapeuci uzależnień</t>
  </si>
  <si>
    <t>Pozostałe świadczenia na rzecz pracowników - dietetycy</t>
  </si>
  <si>
    <t>Pozostałe świadczenia na rzecz pracowników - logopedzi</t>
  </si>
  <si>
    <t>Pozostałe świadczenia na rzecz pracowników - fizjoterapeuci, rehabilitanci, technicy rehabilitacji, masażyści, mgr rehabilitacji</t>
  </si>
  <si>
    <t>Pozostałe świadczenia na rzecz pracowników - fizycy medyczni</t>
  </si>
  <si>
    <t>Pozostałe świadczenia na rzecz pracowników - technicy (radiologii, elektroradiologii itd.)</t>
  </si>
  <si>
    <t>Pozostałe świadczenia na rzecz pracowników - terapeuci zajęciowi</t>
  </si>
  <si>
    <t>Pozostałe świadczenia na rzecz pracowników - ratownicy medyczni</t>
  </si>
  <si>
    <t>Pozostałe świadczenia na rzecz pracowników - pozostały personel medyczny</t>
  </si>
  <si>
    <t>Pozostałe świadczenia na rzecz pracowników - pozostały personel niemedyczny (salowe, rejestratorki, sekretarki medyczne, opiekunowie medyczni, sanitariusze itd.)</t>
  </si>
  <si>
    <t>Pozostałe świadczenia na rzecz pracowników - pozostały personel niemedyczny, administracyjny, zarząd</t>
  </si>
  <si>
    <t>Pozostałe świadczenia na rzecz pracowników - stażyści</t>
  </si>
  <si>
    <t>Pozostałe koszty rodzajowe - refaktury (przypisanie rodzaju pozostałych kosztów według potrzeb świadczeniodawcy)</t>
  </si>
  <si>
    <t>Koszty krajowych i zagranicznych podróży służbowych - NKUP</t>
  </si>
  <si>
    <t>Koszty krajowych podróży służbowych</t>
  </si>
  <si>
    <t>Koszty zagranicznych podróży służbowych</t>
  </si>
  <si>
    <t>Koszty ubezpieczeń majątkowych, OC, komunikacyjnych - NKUP</t>
  </si>
  <si>
    <t>Koszty ubezpieczeń nieruchomości (budynki, budowle)</t>
  </si>
  <si>
    <t>Koszty ubezpieczeń ruchomości (sprzęt, wyposażenie)</t>
  </si>
  <si>
    <t>Koszty obowiązkowego ubezpieczenia OC</t>
  </si>
  <si>
    <t>Koszty uzupełniającego ubezpieczenia OC</t>
  </si>
  <si>
    <t>Koszty ubezpieczenia komunikacyjnego</t>
  </si>
  <si>
    <t>Koszty innych ubezpieczeń</t>
  </si>
  <si>
    <t>Koszty reprezentacji i reklamy - NKUP</t>
  </si>
  <si>
    <t>Koszty reprezentacji i reklamy</t>
  </si>
  <si>
    <t>Nieobowiązkowe składki na rzecz organizacji, zrzeszeń, klastrów - NKUP</t>
  </si>
  <si>
    <t>Obowiązkowe składki na rzecz organizacji, zrzeszeń, klastrów</t>
  </si>
  <si>
    <t>Koszty przejazdów do celów służbowych - NKUP</t>
  </si>
  <si>
    <t>Ryczałty samochodowe za używanie prywatnych samochodów do celów służbowych</t>
  </si>
  <si>
    <t>Inne koszty przejazdów w celach służbowych</t>
  </si>
  <si>
    <t>Inne koszty - NKUP</t>
  </si>
  <si>
    <t>Odprawy pośmiertne dla członków rodzin po zmarłym pracowniku</t>
  </si>
  <si>
    <t>Inne koszty</t>
  </si>
  <si>
    <t>Position</t>
  </si>
  <si>
    <t>Shortcut</t>
  </si>
  <si>
    <t>Title</t>
  </si>
  <si>
    <t>401-10100</t>
  </si>
  <si>
    <t>401-10101</t>
  </si>
  <si>
    <t>401-10102</t>
  </si>
  <si>
    <t>401-10103</t>
  </si>
  <si>
    <t>401-10104</t>
  </si>
  <si>
    <t>401-10105</t>
  </si>
  <si>
    <t>401-10106</t>
  </si>
  <si>
    <t>401-10107</t>
  </si>
  <si>
    <t>401-10108</t>
  </si>
  <si>
    <t>lek 9</t>
  </si>
  <si>
    <t>401-10109</t>
  </si>
  <si>
    <t>401-10110</t>
  </si>
  <si>
    <t>401-10111</t>
  </si>
  <si>
    <t>401-10112</t>
  </si>
  <si>
    <t>401-10113</t>
  </si>
  <si>
    <t>401-10114</t>
  </si>
  <si>
    <t>401-10115</t>
  </si>
  <si>
    <t>401-10116</t>
  </si>
  <si>
    <t>401-10117</t>
  </si>
  <si>
    <t>401-10118</t>
  </si>
  <si>
    <t>401-10119</t>
  </si>
  <si>
    <t>401-10120</t>
  </si>
  <si>
    <t>401-10121</t>
  </si>
  <si>
    <t>401-20101</t>
  </si>
  <si>
    <t>Leki zgodnie z kartoteką</t>
  </si>
  <si>
    <t>401-20201</t>
  </si>
  <si>
    <t>401-20301</t>
  </si>
  <si>
    <t>Leki recepturowe zgodnie z kartoteką</t>
  </si>
  <si>
    <t>401-20302</t>
  </si>
  <si>
    <t>401-20303</t>
  </si>
  <si>
    <t>401-20304</t>
  </si>
  <si>
    <t>401-20305</t>
  </si>
  <si>
    <t>401-20306</t>
  </si>
  <si>
    <t>401-20307</t>
  </si>
  <si>
    <t>401-20401</t>
  </si>
  <si>
    <t>401-20402</t>
  </si>
  <si>
    <t>401-20403</t>
  </si>
  <si>
    <t>401-20404</t>
  </si>
  <si>
    <t>401-20405</t>
  </si>
  <si>
    <t>401-20406</t>
  </si>
  <si>
    <t>401-20407</t>
  </si>
  <si>
    <t>401-20408</t>
  </si>
  <si>
    <t>401-20409</t>
  </si>
  <si>
    <t>401-20410</t>
  </si>
  <si>
    <t>401-20411</t>
  </si>
  <si>
    <t>401-20412</t>
  </si>
  <si>
    <t>401-20413</t>
  </si>
  <si>
    <t>401-20414</t>
  </si>
  <si>
    <t>401-20415</t>
  </si>
  <si>
    <t>401-20416</t>
  </si>
  <si>
    <t>401-20417</t>
  </si>
  <si>
    <t>401-30001</t>
  </si>
  <si>
    <t>401-30002</t>
  </si>
  <si>
    <t>401-30003</t>
  </si>
  <si>
    <t>401-30004</t>
  </si>
  <si>
    <t>401-30101</t>
  </si>
  <si>
    <t>401-30102</t>
  </si>
  <si>
    <t>401-30103</t>
  </si>
  <si>
    <t>401-30104</t>
  </si>
  <si>
    <t>401-30105</t>
  </si>
  <si>
    <t>401-30106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</si>
</sst>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* #,##0.00\ _z_ł_-;\-* #,##0.00\ _z_ł_-;_-* &quot;-&quot;??\ _z_ł_-;_-@_-"/>
  </numFmts>
  <fonts count="3" x14ac:knownFonts="1">
    <font>
      <sz val="1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165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2" fillId="2" borderId="3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1" fillId="3" borderId="5" xfId="0" applyFont="1" applyFill="1" applyBorder="1"/>
    <xf numFmtId="0" fontId="1" fillId="4" borderId="6" xfId="0" applyFont="1" applyFill="1" applyBorder="1"/>
    <xf numFmtId="0" fontId="2" fillId="4" borderId="7" xfId="0" applyFont="1" applyFill="1" applyBorder="1" applyAlignment="1">
      <alignment horizontal="center"/>
    </xf>
    <xf numFmtId="165" fontId="2" fillId="4" borderId="7" xfId="0" applyNumberFormat="1" applyFont="1" applyFill="1" applyBorder="1"/>
    <xf numFmtId="0" fontId="1" fillId="0" borderId="7" xfId="0" applyFont="1" applyBorder="1"/>
    <xf numFmtId="165" fontId="1" fillId="0" borderId="7" xfId="0" applyNumberFormat="1" applyFont="1" applyBorder="1"/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9" xfId="0" applyFont="1" applyBorder="1"/>
    <xf numFmtId="0" fontId="1" fillId="0" borderId="10" xfId="0" applyNumberFormat="1" applyFont="1" applyBorder="1" applyAlignment="1"/>
    <xf numFmtId="165" fontId="1" fillId="0" borderId="6" xfId="0" applyNumberFormat="1" applyFont="1" applyBorder="1"/>
    <xf numFmtId="0" fontId="1" fillId="0" borderId="11" xfId="0" applyFont="1" applyBorder="1"/>
    <xf numFmtId="0" fontId="0" fillId="0" borderId="0" xfId="0"/>
    <xf numFmtId="165" fontId="0" fillId="0" borderId="0" xfId="0" applyNumberFormat="1"/>
    <xf numFmtId="0" fontId="2" fillId="5" borderId="1" xfId="0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</cellXfs>
  <cellStyles count="1">
    <cellStyle name="Normalny" xfId="0" builtinId="0"/>
  </cellStyles>
  <dxfs count="5">
    <dxf>
      <numFmt numFmtId="30" formatCode="@"/>
    </dxf>
    <dxf>
      <numFmt numFmtId="30" formatCode="@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omuszko, Magdalena" refreshedDate="44272.436046313604" createdVersion="5" recordCount="86" xr:uid="{00000000-000A-0000-FFFF-FFFF00000000}">
  <cacheSource type="worksheet">
    <worksheetSource ref="A1:U87" sheet="Dane"/>
  </cacheSource>
  <cacheFields count="21">
    <cacheField name="Analityka1" numFmtId="0">
      <sharedItems count="17">
        <s v="10108"/>
        <s v="10109"/>
        <s v="20408"/>
        <s v="30101"/>
        <s v="30103"/>
        <s v="10302"/>
        <s v="10601"/>
        <s v="10602"/>
        <s v="10101"/>
        <s v="10102"/>
        <s v="10103"/>
        <s v="10112"/>
        <s v="10201"/>
        <s v="10202"/>
        <s v="10203"/>
        <s v="10212"/>
        <s v=""/>
      </sharedItems>
    </cacheField>
    <cacheField name="Analityka1: nazwa" numFmtId="0">
      <sharedItems count="17">
        <s v="Materiały do utrzymania czystości"/>
        <s v="Papier ksero"/>
        <s v="Rękawice jednorazowe"/>
        <s v="Energia elektryczna"/>
        <s v="Energia cieplna"/>
        <s v="Przeglądy obowiązkowe pojazdów własnych"/>
        <s v="Najem, dzierżawa, leasing operacyjny budynków, lokali"/>
        <s v="Najem, dzierżawa, leasing operacyjny sprzętu medycznego"/>
        <s v="Wynagrodzenia zasadnicze - lekarze"/>
        <s v="Wynagrodzenia zasadnicze - lekarze rezydenci"/>
        <s v="Wynagrodzenia zasadnicze - pielęgniarki i położne"/>
        <s v="Wynagrodzenia zasadnicze - ratownicy medyczni"/>
        <s v="Dodatek stażowy - lekarze"/>
        <s v="Dodatek stażowy - lekarze rezydenci"/>
        <s v="Dodatek stażowy - pielęgniarki i położne"/>
        <s v="Dodatek stażowy - ratownicy medyczni"/>
        <s v=""/>
      </sharedItems>
    </cacheField>
    <cacheField name="Analityka2" numFmtId="0">
      <sharedItems count="3">
        <s v="1"/>
        <s v="130202"/>
        <s v=""/>
      </sharedItems>
    </cacheField>
    <cacheField name="Analityka2: nazwa" numFmtId="0">
      <sharedItems count="3">
        <s v="bez leku"/>
        <s v="szczegół 2"/>
        <s v=""/>
      </sharedItems>
    </cacheField>
    <cacheField name="Analityka3" numFmtId="0">
      <sharedItems count="1">
        <s v=""/>
      </sharedItems>
    </cacheField>
    <cacheField name="Analityka3: nazwa" numFmtId="0">
      <sharedItems count="1">
        <s v=""/>
      </sharedItems>
    </cacheField>
    <cacheField name="Analityka4" numFmtId="0">
      <sharedItems count="1">
        <s v=""/>
      </sharedItems>
    </cacheField>
    <cacheField name="Analityka4: nazwa" numFmtId="0">
      <sharedItems count="1">
        <s v=""/>
      </sharedItems>
    </cacheField>
    <cacheField name="Analityka5" numFmtId="0">
      <sharedItems count="1">
        <s v=""/>
      </sharedItems>
    </cacheField>
    <cacheField name="Analityka5: nazwa" numFmtId="0">
      <sharedItems count="1">
        <s v=""/>
      </sharedItems>
    </cacheField>
    <cacheField name="Data okresu" numFmtId="0">
      <sharedItems containsSemiMixedTypes="0" containsNonDate="0" containsDate="1" containsString="0" minDate="2021-01-29T00:00:00" maxDate="2021-03-18T00:00:00" count="7">
        <d v="2021-01-29T00:00:00"/>
        <d v="2021-03-17T00:00:00"/>
        <d v="2021-01-30T00:00:00"/>
        <d v="2021-02-26T00:00:00"/>
        <d v="2021-02-01T00:00:00"/>
        <d v="2021-01-31T00:00:00"/>
        <d v="2021-02-28T00:00:00"/>
      </sharedItems>
    </cacheField>
    <cacheField name="Data okresu: Kwartał" numFmtId="0">
      <sharedItems containsSemiMixedTypes="0" containsString="0" containsNumber="1" containsInteger="1" minValue="1" maxValue="1" count="1">
        <n v="1"/>
      </sharedItems>
    </cacheField>
    <cacheField name="Data okresu: Miesiąc" numFmtId="0">
      <sharedItems count="3">
        <s v="styczeń"/>
        <s v="marzec"/>
        <s v="luty"/>
      </sharedItems>
    </cacheField>
    <cacheField name="Data okresu: Rok" numFmtId="0">
      <sharedItems containsSemiMixedTypes="0" containsString="0" containsNumber="1" containsInteger="1" minValue="2021" maxValue="2021" count="1">
        <n v="2021"/>
      </sharedItems>
    </cacheField>
    <cacheField name="Konto" numFmtId="0">
      <sharedItems count="17">
        <s v="401-10108-1"/>
        <s v="401-10109-1"/>
        <s v="401-20408-1"/>
        <s v="401-30101-1"/>
        <s v="401-30103-1"/>
        <s v="402-10302-130202"/>
        <s v="402-10601"/>
        <s v="402-10602"/>
        <s v="404-10101"/>
        <s v="404-10102"/>
        <s v="404-10103"/>
        <s v="404-10112"/>
        <s v="404-10201"/>
        <s v="404-10202"/>
        <s v="404-10203"/>
        <s v="404-10212"/>
        <s v="490"/>
      </sharedItems>
    </cacheField>
    <cacheField name="Obroty Ma" numFmtId="0">
      <sharedItems containsSemiMixedTypes="0" containsString="0" containsNumber="1" containsInteger="1" minValue="0" maxValue="234500" count="37">
        <n v="0"/>
        <n v="310"/>
        <n v="189"/>
        <n v="70"/>
        <n v="200"/>
        <n v="178"/>
        <n v="89"/>
        <n v="110"/>
        <n v="160"/>
        <n v="1240"/>
        <n v="1100"/>
        <n v="760"/>
        <n v="1300"/>
        <n v="1080"/>
        <n v="1960"/>
        <n v="2100"/>
        <n v="1340"/>
        <n v="1070"/>
        <n v="900"/>
        <n v="1200"/>
        <n v="1009"/>
        <n v="980"/>
        <n v="1900"/>
        <n v="2300"/>
        <n v="8000"/>
        <n v="12000"/>
        <n v="234500"/>
        <n v="8970"/>
        <n v="76557"/>
        <n v="89760"/>
        <n v="90"/>
        <n v="120"/>
        <n v="109"/>
        <n v="250"/>
        <n v="210"/>
        <n v="100"/>
        <n v="190"/>
      </sharedItems>
    </cacheField>
    <cacheField name="Obroty Wn" numFmtId="0">
      <sharedItems containsSemiMixedTypes="0" containsString="0" containsNumber="1" minValue="0" maxValue="134500" count="40">
        <n v="5000"/>
        <n v="3970"/>
        <n v="190"/>
        <n v="100000"/>
        <n v="38277.19"/>
        <n v="134500"/>
        <n v="51482.81"/>
        <n v="100"/>
        <n v="76557"/>
        <n v="12000"/>
        <n v="8000"/>
        <n v="1200"/>
        <n v="2300"/>
        <n v="1300"/>
        <n v="2100"/>
        <n v="1960"/>
        <n v="760"/>
        <n v="1900"/>
        <n v="900"/>
        <n v="1070"/>
        <n v="980"/>
        <n v="1100"/>
        <n v="1080"/>
        <n v="1240"/>
        <n v="1009"/>
        <n v="1340"/>
        <n v="200"/>
        <n v="160"/>
        <n v="250"/>
        <n v="210"/>
        <n v="109"/>
        <n v="110"/>
        <n v="70"/>
        <n v="189"/>
        <n v="89"/>
        <n v="120"/>
        <n v="90"/>
        <n v="178"/>
        <n v="310"/>
        <n v="0"/>
      </sharedItems>
    </cacheField>
    <cacheField name="Syntetyka" numFmtId="0">
      <sharedItems containsSemiMixedTypes="0" containsString="0" containsNumber="1" containsInteger="1" minValue="401" maxValue="490" count="4">
        <n v="401"/>
        <n v="402"/>
        <n v="404"/>
        <n v="490"/>
      </sharedItems>
    </cacheField>
    <cacheField name="Syntetyka - a1 - a2 - a3 - a4 - a5" numFmtId="0">
      <sharedItems count="17">
        <s v="401-10108-1"/>
        <s v="401-10109-1"/>
        <s v="401-20408-1"/>
        <s v="401-30101-1"/>
        <s v="401-30103-1"/>
        <s v="402-10302-130202"/>
        <s v="402-10601"/>
        <s v="402-10602"/>
        <s v="404-10101"/>
        <s v="404-10102"/>
        <s v="404-10103"/>
        <s v="404-10112"/>
        <s v="404-10201"/>
        <s v="404-10202"/>
        <s v="404-10203"/>
        <s v="404-10212"/>
        <s v="490"/>
      </sharedItems>
    </cacheField>
    <cacheField name="Syntetyka: nazwa" numFmtId="0">
      <sharedItems count="4">
        <s v="Zużycie materiałów i energii"/>
        <s v="Usługi obce"/>
        <s v="Wynagrodzenia"/>
        <s v="Rozliczenie kosztów"/>
      </sharedItems>
    </cacheField>
    <cacheField name="Źródło" numFmtId="0">
      <sharedItems count="1">
        <s v="Bufo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:r="http://schemas.openxmlformats.org/officeDocument/2006/relationships" xmlns="http://schemas.openxmlformats.org/spreadsheetml/2006/main" count="8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0"/>
    <x v="0"/>
    <x v="0"/>
    <x v="0"/>
    <x v="0"/>
    <x v="0"/>
    <x v="0"/>
    <x v="0"/>
    <x v="0"/>
    <x v="1"/>
    <x v="0"/>
    <x v="1"/>
    <x v="0"/>
    <x v="1"/>
    <x v="0"/>
    <x v="0"/>
  </r>
  <r>
    <x v="2"/>
    <x v="2"/>
    <x v="0"/>
    <x v="0"/>
    <x v="0"/>
    <x v="0"/>
    <x v="0"/>
    <x v="0"/>
    <x v="0"/>
    <x v="0"/>
    <x v="1"/>
    <x v="0"/>
    <x v="1"/>
    <x v="0"/>
    <x v="2"/>
    <x v="0"/>
    <x v="2"/>
    <x v="0"/>
    <x v="2"/>
    <x v="0"/>
    <x v="0"/>
  </r>
  <r>
    <x v="3"/>
    <x v="3"/>
    <x v="0"/>
    <x v="0"/>
    <x v="0"/>
    <x v="0"/>
    <x v="0"/>
    <x v="0"/>
    <x v="0"/>
    <x v="0"/>
    <x v="0"/>
    <x v="0"/>
    <x v="0"/>
    <x v="0"/>
    <x v="3"/>
    <x v="0"/>
    <x v="3"/>
    <x v="0"/>
    <x v="3"/>
    <x v="0"/>
    <x v="0"/>
  </r>
  <r>
    <x v="3"/>
    <x v="3"/>
    <x v="0"/>
    <x v="0"/>
    <x v="0"/>
    <x v="0"/>
    <x v="0"/>
    <x v="0"/>
    <x v="0"/>
    <x v="0"/>
    <x v="2"/>
    <x v="0"/>
    <x v="0"/>
    <x v="0"/>
    <x v="3"/>
    <x v="0"/>
    <x v="4"/>
    <x v="0"/>
    <x v="3"/>
    <x v="0"/>
    <x v="0"/>
  </r>
  <r>
    <x v="3"/>
    <x v="3"/>
    <x v="0"/>
    <x v="0"/>
    <x v="0"/>
    <x v="0"/>
    <x v="0"/>
    <x v="0"/>
    <x v="0"/>
    <x v="0"/>
    <x v="3"/>
    <x v="0"/>
    <x v="2"/>
    <x v="0"/>
    <x v="3"/>
    <x v="0"/>
    <x v="4"/>
    <x v="0"/>
    <x v="3"/>
    <x v="0"/>
    <x v="0"/>
  </r>
  <r>
    <x v="4"/>
    <x v="4"/>
    <x v="0"/>
    <x v="0"/>
    <x v="0"/>
    <x v="0"/>
    <x v="0"/>
    <x v="0"/>
    <x v="0"/>
    <x v="0"/>
    <x v="0"/>
    <x v="0"/>
    <x v="0"/>
    <x v="0"/>
    <x v="4"/>
    <x v="0"/>
    <x v="5"/>
    <x v="0"/>
    <x v="4"/>
    <x v="0"/>
    <x v="0"/>
  </r>
  <r>
    <x v="4"/>
    <x v="4"/>
    <x v="0"/>
    <x v="0"/>
    <x v="0"/>
    <x v="0"/>
    <x v="0"/>
    <x v="0"/>
    <x v="0"/>
    <x v="0"/>
    <x v="2"/>
    <x v="0"/>
    <x v="0"/>
    <x v="0"/>
    <x v="4"/>
    <x v="0"/>
    <x v="6"/>
    <x v="0"/>
    <x v="4"/>
    <x v="0"/>
    <x v="0"/>
  </r>
  <r>
    <x v="4"/>
    <x v="4"/>
    <x v="0"/>
    <x v="0"/>
    <x v="0"/>
    <x v="0"/>
    <x v="0"/>
    <x v="0"/>
    <x v="0"/>
    <x v="0"/>
    <x v="3"/>
    <x v="0"/>
    <x v="2"/>
    <x v="0"/>
    <x v="4"/>
    <x v="0"/>
    <x v="6"/>
    <x v="0"/>
    <x v="4"/>
    <x v="0"/>
    <x v="0"/>
  </r>
  <r>
    <x v="5"/>
    <x v="5"/>
    <x v="1"/>
    <x v="1"/>
    <x v="0"/>
    <x v="0"/>
    <x v="0"/>
    <x v="0"/>
    <x v="0"/>
    <x v="0"/>
    <x v="1"/>
    <x v="0"/>
    <x v="1"/>
    <x v="0"/>
    <x v="5"/>
    <x v="0"/>
    <x v="7"/>
    <x v="1"/>
    <x v="5"/>
    <x v="1"/>
    <x v="0"/>
  </r>
  <r>
    <x v="6"/>
    <x v="6"/>
    <x v="2"/>
    <x v="2"/>
    <x v="0"/>
    <x v="0"/>
    <x v="0"/>
    <x v="0"/>
    <x v="0"/>
    <x v="0"/>
    <x v="4"/>
    <x v="0"/>
    <x v="2"/>
    <x v="0"/>
    <x v="6"/>
    <x v="0"/>
    <x v="8"/>
    <x v="1"/>
    <x v="6"/>
    <x v="1"/>
    <x v="0"/>
  </r>
  <r>
    <x v="6"/>
    <x v="6"/>
    <x v="2"/>
    <x v="2"/>
    <x v="0"/>
    <x v="0"/>
    <x v="0"/>
    <x v="0"/>
    <x v="0"/>
    <x v="0"/>
    <x v="0"/>
    <x v="0"/>
    <x v="0"/>
    <x v="0"/>
    <x v="6"/>
    <x v="0"/>
    <x v="9"/>
    <x v="1"/>
    <x v="6"/>
    <x v="1"/>
    <x v="0"/>
  </r>
  <r>
    <x v="7"/>
    <x v="7"/>
    <x v="2"/>
    <x v="2"/>
    <x v="0"/>
    <x v="0"/>
    <x v="0"/>
    <x v="0"/>
    <x v="0"/>
    <x v="0"/>
    <x v="0"/>
    <x v="0"/>
    <x v="0"/>
    <x v="0"/>
    <x v="7"/>
    <x v="0"/>
    <x v="10"/>
    <x v="1"/>
    <x v="7"/>
    <x v="1"/>
    <x v="0"/>
  </r>
  <r>
    <x v="8"/>
    <x v="8"/>
    <x v="2"/>
    <x v="2"/>
    <x v="0"/>
    <x v="0"/>
    <x v="0"/>
    <x v="0"/>
    <x v="0"/>
    <x v="0"/>
    <x v="5"/>
    <x v="0"/>
    <x v="0"/>
    <x v="0"/>
    <x v="8"/>
    <x v="0"/>
    <x v="11"/>
    <x v="2"/>
    <x v="8"/>
    <x v="2"/>
    <x v="0"/>
  </r>
  <r>
    <x v="8"/>
    <x v="8"/>
    <x v="2"/>
    <x v="2"/>
    <x v="0"/>
    <x v="0"/>
    <x v="0"/>
    <x v="0"/>
    <x v="0"/>
    <x v="0"/>
    <x v="5"/>
    <x v="0"/>
    <x v="0"/>
    <x v="0"/>
    <x v="8"/>
    <x v="0"/>
    <x v="12"/>
    <x v="2"/>
    <x v="8"/>
    <x v="2"/>
    <x v="0"/>
  </r>
  <r>
    <x v="8"/>
    <x v="8"/>
    <x v="2"/>
    <x v="2"/>
    <x v="0"/>
    <x v="0"/>
    <x v="0"/>
    <x v="0"/>
    <x v="0"/>
    <x v="0"/>
    <x v="6"/>
    <x v="0"/>
    <x v="2"/>
    <x v="0"/>
    <x v="8"/>
    <x v="0"/>
    <x v="13"/>
    <x v="2"/>
    <x v="8"/>
    <x v="2"/>
    <x v="0"/>
  </r>
  <r>
    <x v="8"/>
    <x v="8"/>
    <x v="2"/>
    <x v="2"/>
    <x v="0"/>
    <x v="0"/>
    <x v="0"/>
    <x v="0"/>
    <x v="0"/>
    <x v="0"/>
    <x v="6"/>
    <x v="0"/>
    <x v="2"/>
    <x v="0"/>
    <x v="8"/>
    <x v="0"/>
    <x v="14"/>
    <x v="2"/>
    <x v="8"/>
    <x v="2"/>
    <x v="0"/>
  </r>
  <r>
    <x v="9"/>
    <x v="9"/>
    <x v="2"/>
    <x v="2"/>
    <x v="0"/>
    <x v="0"/>
    <x v="0"/>
    <x v="0"/>
    <x v="0"/>
    <x v="0"/>
    <x v="6"/>
    <x v="0"/>
    <x v="2"/>
    <x v="0"/>
    <x v="9"/>
    <x v="0"/>
    <x v="15"/>
    <x v="2"/>
    <x v="9"/>
    <x v="2"/>
    <x v="0"/>
  </r>
  <r>
    <x v="9"/>
    <x v="9"/>
    <x v="2"/>
    <x v="2"/>
    <x v="0"/>
    <x v="0"/>
    <x v="0"/>
    <x v="0"/>
    <x v="0"/>
    <x v="0"/>
    <x v="6"/>
    <x v="0"/>
    <x v="2"/>
    <x v="0"/>
    <x v="9"/>
    <x v="0"/>
    <x v="16"/>
    <x v="2"/>
    <x v="9"/>
    <x v="2"/>
    <x v="0"/>
  </r>
  <r>
    <x v="9"/>
    <x v="9"/>
    <x v="2"/>
    <x v="2"/>
    <x v="0"/>
    <x v="0"/>
    <x v="0"/>
    <x v="0"/>
    <x v="0"/>
    <x v="0"/>
    <x v="5"/>
    <x v="0"/>
    <x v="0"/>
    <x v="0"/>
    <x v="9"/>
    <x v="0"/>
    <x v="17"/>
    <x v="2"/>
    <x v="9"/>
    <x v="2"/>
    <x v="0"/>
  </r>
  <r>
    <x v="9"/>
    <x v="9"/>
    <x v="2"/>
    <x v="2"/>
    <x v="0"/>
    <x v="0"/>
    <x v="0"/>
    <x v="0"/>
    <x v="0"/>
    <x v="0"/>
    <x v="5"/>
    <x v="0"/>
    <x v="0"/>
    <x v="0"/>
    <x v="9"/>
    <x v="0"/>
    <x v="18"/>
    <x v="2"/>
    <x v="9"/>
    <x v="2"/>
    <x v="0"/>
  </r>
  <r>
    <x v="10"/>
    <x v="10"/>
    <x v="2"/>
    <x v="2"/>
    <x v="0"/>
    <x v="0"/>
    <x v="0"/>
    <x v="0"/>
    <x v="0"/>
    <x v="0"/>
    <x v="5"/>
    <x v="0"/>
    <x v="0"/>
    <x v="0"/>
    <x v="10"/>
    <x v="0"/>
    <x v="19"/>
    <x v="2"/>
    <x v="10"/>
    <x v="2"/>
    <x v="0"/>
  </r>
  <r>
    <x v="10"/>
    <x v="10"/>
    <x v="2"/>
    <x v="2"/>
    <x v="0"/>
    <x v="0"/>
    <x v="0"/>
    <x v="0"/>
    <x v="0"/>
    <x v="0"/>
    <x v="5"/>
    <x v="0"/>
    <x v="0"/>
    <x v="0"/>
    <x v="10"/>
    <x v="0"/>
    <x v="20"/>
    <x v="2"/>
    <x v="10"/>
    <x v="2"/>
    <x v="0"/>
  </r>
  <r>
    <x v="10"/>
    <x v="10"/>
    <x v="2"/>
    <x v="2"/>
    <x v="0"/>
    <x v="0"/>
    <x v="0"/>
    <x v="0"/>
    <x v="0"/>
    <x v="0"/>
    <x v="6"/>
    <x v="0"/>
    <x v="2"/>
    <x v="0"/>
    <x v="10"/>
    <x v="0"/>
    <x v="21"/>
    <x v="2"/>
    <x v="10"/>
    <x v="2"/>
    <x v="0"/>
  </r>
  <r>
    <x v="10"/>
    <x v="10"/>
    <x v="2"/>
    <x v="2"/>
    <x v="0"/>
    <x v="0"/>
    <x v="0"/>
    <x v="0"/>
    <x v="0"/>
    <x v="0"/>
    <x v="6"/>
    <x v="0"/>
    <x v="2"/>
    <x v="0"/>
    <x v="10"/>
    <x v="0"/>
    <x v="22"/>
    <x v="2"/>
    <x v="10"/>
    <x v="2"/>
    <x v="0"/>
  </r>
  <r>
    <x v="11"/>
    <x v="11"/>
    <x v="2"/>
    <x v="2"/>
    <x v="0"/>
    <x v="0"/>
    <x v="0"/>
    <x v="0"/>
    <x v="0"/>
    <x v="0"/>
    <x v="6"/>
    <x v="0"/>
    <x v="2"/>
    <x v="0"/>
    <x v="11"/>
    <x v="0"/>
    <x v="21"/>
    <x v="2"/>
    <x v="11"/>
    <x v="2"/>
    <x v="0"/>
  </r>
  <r>
    <x v="11"/>
    <x v="11"/>
    <x v="2"/>
    <x v="2"/>
    <x v="0"/>
    <x v="0"/>
    <x v="0"/>
    <x v="0"/>
    <x v="0"/>
    <x v="0"/>
    <x v="6"/>
    <x v="0"/>
    <x v="2"/>
    <x v="0"/>
    <x v="11"/>
    <x v="0"/>
    <x v="23"/>
    <x v="2"/>
    <x v="11"/>
    <x v="2"/>
    <x v="0"/>
  </r>
  <r>
    <x v="11"/>
    <x v="11"/>
    <x v="2"/>
    <x v="2"/>
    <x v="0"/>
    <x v="0"/>
    <x v="0"/>
    <x v="0"/>
    <x v="0"/>
    <x v="0"/>
    <x v="5"/>
    <x v="0"/>
    <x v="0"/>
    <x v="0"/>
    <x v="11"/>
    <x v="0"/>
    <x v="24"/>
    <x v="2"/>
    <x v="11"/>
    <x v="2"/>
    <x v="0"/>
  </r>
  <r>
    <x v="11"/>
    <x v="11"/>
    <x v="2"/>
    <x v="2"/>
    <x v="0"/>
    <x v="0"/>
    <x v="0"/>
    <x v="0"/>
    <x v="0"/>
    <x v="0"/>
    <x v="5"/>
    <x v="0"/>
    <x v="0"/>
    <x v="0"/>
    <x v="11"/>
    <x v="0"/>
    <x v="25"/>
    <x v="2"/>
    <x v="11"/>
    <x v="2"/>
    <x v="0"/>
  </r>
  <r>
    <x v="12"/>
    <x v="12"/>
    <x v="2"/>
    <x v="2"/>
    <x v="0"/>
    <x v="0"/>
    <x v="0"/>
    <x v="0"/>
    <x v="0"/>
    <x v="0"/>
    <x v="5"/>
    <x v="0"/>
    <x v="0"/>
    <x v="0"/>
    <x v="12"/>
    <x v="0"/>
    <x v="26"/>
    <x v="2"/>
    <x v="12"/>
    <x v="2"/>
    <x v="0"/>
  </r>
  <r>
    <x v="12"/>
    <x v="12"/>
    <x v="2"/>
    <x v="2"/>
    <x v="0"/>
    <x v="0"/>
    <x v="0"/>
    <x v="0"/>
    <x v="0"/>
    <x v="0"/>
    <x v="5"/>
    <x v="0"/>
    <x v="0"/>
    <x v="0"/>
    <x v="12"/>
    <x v="0"/>
    <x v="27"/>
    <x v="2"/>
    <x v="12"/>
    <x v="2"/>
    <x v="0"/>
  </r>
  <r>
    <x v="12"/>
    <x v="12"/>
    <x v="2"/>
    <x v="2"/>
    <x v="0"/>
    <x v="0"/>
    <x v="0"/>
    <x v="0"/>
    <x v="0"/>
    <x v="0"/>
    <x v="6"/>
    <x v="0"/>
    <x v="2"/>
    <x v="0"/>
    <x v="12"/>
    <x v="0"/>
    <x v="28"/>
    <x v="2"/>
    <x v="12"/>
    <x v="2"/>
    <x v="0"/>
  </r>
  <r>
    <x v="12"/>
    <x v="12"/>
    <x v="2"/>
    <x v="2"/>
    <x v="0"/>
    <x v="0"/>
    <x v="0"/>
    <x v="0"/>
    <x v="0"/>
    <x v="0"/>
    <x v="6"/>
    <x v="0"/>
    <x v="2"/>
    <x v="0"/>
    <x v="12"/>
    <x v="0"/>
    <x v="27"/>
    <x v="2"/>
    <x v="12"/>
    <x v="2"/>
    <x v="0"/>
  </r>
  <r>
    <x v="13"/>
    <x v="13"/>
    <x v="2"/>
    <x v="2"/>
    <x v="0"/>
    <x v="0"/>
    <x v="0"/>
    <x v="0"/>
    <x v="0"/>
    <x v="0"/>
    <x v="6"/>
    <x v="0"/>
    <x v="2"/>
    <x v="0"/>
    <x v="13"/>
    <x v="0"/>
    <x v="29"/>
    <x v="2"/>
    <x v="13"/>
    <x v="2"/>
    <x v="0"/>
  </r>
  <r>
    <x v="13"/>
    <x v="13"/>
    <x v="2"/>
    <x v="2"/>
    <x v="0"/>
    <x v="0"/>
    <x v="0"/>
    <x v="0"/>
    <x v="0"/>
    <x v="0"/>
    <x v="6"/>
    <x v="0"/>
    <x v="2"/>
    <x v="0"/>
    <x v="13"/>
    <x v="0"/>
    <x v="30"/>
    <x v="2"/>
    <x v="13"/>
    <x v="2"/>
    <x v="0"/>
  </r>
  <r>
    <x v="13"/>
    <x v="13"/>
    <x v="2"/>
    <x v="2"/>
    <x v="0"/>
    <x v="0"/>
    <x v="0"/>
    <x v="0"/>
    <x v="0"/>
    <x v="0"/>
    <x v="5"/>
    <x v="0"/>
    <x v="0"/>
    <x v="0"/>
    <x v="13"/>
    <x v="0"/>
    <x v="31"/>
    <x v="2"/>
    <x v="13"/>
    <x v="2"/>
    <x v="0"/>
  </r>
  <r>
    <x v="13"/>
    <x v="13"/>
    <x v="2"/>
    <x v="2"/>
    <x v="0"/>
    <x v="0"/>
    <x v="0"/>
    <x v="0"/>
    <x v="0"/>
    <x v="0"/>
    <x v="5"/>
    <x v="0"/>
    <x v="0"/>
    <x v="0"/>
    <x v="13"/>
    <x v="0"/>
    <x v="32"/>
    <x v="2"/>
    <x v="13"/>
    <x v="2"/>
    <x v="0"/>
  </r>
  <r>
    <x v="14"/>
    <x v="14"/>
    <x v="2"/>
    <x v="2"/>
    <x v="0"/>
    <x v="0"/>
    <x v="0"/>
    <x v="0"/>
    <x v="0"/>
    <x v="0"/>
    <x v="5"/>
    <x v="0"/>
    <x v="0"/>
    <x v="0"/>
    <x v="14"/>
    <x v="0"/>
    <x v="33"/>
    <x v="2"/>
    <x v="14"/>
    <x v="2"/>
    <x v="0"/>
  </r>
  <r>
    <x v="14"/>
    <x v="14"/>
    <x v="2"/>
    <x v="2"/>
    <x v="0"/>
    <x v="0"/>
    <x v="0"/>
    <x v="0"/>
    <x v="0"/>
    <x v="0"/>
    <x v="5"/>
    <x v="0"/>
    <x v="0"/>
    <x v="0"/>
    <x v="14"/>
    <x v="0"/>
    <x v="34"/>
    <x v="2"/>
    <x v="14"/>
    <x v="2"/>
    <x v="0"/>
  </r>
  <r>
    <x v="14"/>
    <x v="14"/>
    <x v="2"/>
    <x v="2"/>
    <x v="0"/>
    <x v="0"/>
    <x v="0"/>
    <x v="0"/>
    <x v="0"/>
    <x v="0"/>
    <x v="6"/>
    <x v="0"/>
    <x v="2"/>
    <x v="0"/>
    <x v="14"/>
    <x v="0"/>
    <x v="35"/>
    <x v="2"/>
    <x v="14"/>
    <x v="2"/>
    <x v="0"/>
  </r>
  <r>
    <x v="14"/>
    <x v="14"/>
    <x v="2"/>
    <x v="2"/>
    <x v="0"/>
    <x v="0"/>
    <x v="0"/>
    <x v="0"/>
    <x v="0"/>
    <x v="0"/>
    <x v="6"/>
    <x v="0"/>
    <x v="2"/>
    <x v="0"/>
    <x v="14"/>
    <x v="0"/>
    <x v="30"/>
    <x v="2"/>
    <x v="14"/>
    <x v="2"/>
    <x v="0"/>
  </r>
  <r>
    <x v="15"/>
    <x v="15"/>
    <x v="2"/>
    <x v="2"/>
    <x v="0"/>
    <x v="0"/>
    <x v="0"/>
    <x v="0"/>
    <x v="0"/>
    <x v="0"/>
    <x v="6"/>
    <x v="0"/>
    <x v="2"/>
    <x v="0"/>
    <x v="15"/>
    <x v="0"/>
    <x v="36"/>
    <x v="2"/>
    <x v="15"/>
    <x v="2"/>
    <x v="0"/>
  </r>
  <r>
    <x v="15"/>
    <x v="15"/>
    <x v="2"/>
    <x v="2"/>
    <x v="0"/>
    <x v="0"/>
    <x v="0"/>
    <x v="0"/>
    <x v="0"/>
    <x v="0"/>
    <x v="6"/>
    <x v="0"/>
    <x v="2"/>
    <x v="0"/>
    <x v="15"/>
    <x v="0"/>
    <x v="36"/>
    <x v="2"/>
    <x v="15"/>
    <x v="2"/>
    <x v="0"/>
  </r>
  <r>
    <x v="15"/>
    <x v="15"/>
    <x v="2"/>
    <x v="2"/>
    <x v="0"/>
    <x v="0"/>
    <x v="0"/>
    <x v="0"/>
    <x v="0"/>
    <x v="0"/>
    <x v="5"/>
    <x v="0"/>
    <x v="0"/>
    <x v="0"/>
    <x v="15"/>
    <x v="0"/>
    <x v="37"/>
    <x v="2"/>
    <x v="15"/>
    <x v="2"/>
    <x v="0"/>
  </r>
  <r>
    <x v="15"/>
    <x v="15"/>
    <x v="2"/>
    <x v="2"/>
    <x v="0"/>
    <x v="0"/>
    <x v="0"/>
    <x v="0"/>
    <x v="0"/>
    <x v="0"/>
    <x v="5"/>
    <x v="0"/>
    <x v="0"/>
    <x v="0"/>
    <x v="15"/>
    <x v="0"/>
    <x v="38"/>
    <x v="2"/>
    <x v="15"/>
    <x v="2"/>
    <x v="0"/>
  </r>
  <r>
    <x v="16"/>
    <x v="16"/>
    <x v="2"/>
    <x v="2"/>
    <x v="0"/>
    <x v="0"/>
    <x v="0"/>
    <x v="0"/>
    <x v="0"/>
    <x v="0"/>
    <x v="5"/>
    <x v="0"/>
    <x v="0"/>
    <x v="0"/>
    <x v="16"/>
    <x v="1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2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3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4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5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6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7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8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9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0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1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2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0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3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4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15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16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17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18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19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20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21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22"/>
    <x v="39"/>
    <x v="3"/>
    <x v="16"/>
    <x v="3"/>
    <x v="0"/>
  </r>
  <r>
    <x v="16"/>
    <x v="16"/>
    <x v="2"/>
    <x v="2"/>
    <x v="0"/>
    <x v="0"/>
    <x v="0"/>
    <x v="0"/>
    <x v="0"/>
    <x v="0"/>
    <x v="5"/>
    <x v="0"/>
    <x v="0"/>
    <x v="0"/>
    <x v="16"/>
    <x v="23"/>
    <x v="39"/>
    <x v="3"/>
    <x v="16"/>
    <x v="3"/>
    <x v="0"/>
  </r>
  <r>
    <x v="16"/>
    <x v="16"/>
    <x v="2"/>
    <x v="2"/>
    <x v="0"/>
    <x v="0"/>
    <x v="0"/>
    <x v="0"/>
    <x v="0"/>
    <x v="0"/>
    <x v="0"/>
    <x v="0"/>
    <x v="0"/>
    <x v="0"/>
    <x v="16"/>
    <x v="24"/>
    <x v="39"/>
    <x v="3"/>
    <x v="16"/>
    <x v="3"/>
    <x v="0"/>
  </r>
  <r>
    <x v="16"/>
    <x v="16"/>
    <x v="2"/>
    <x v="2"/>
    <x v="0"/>
    <x v="0"/>
    <x v="0"/>
    <x v="0"/>
    <x v="0"/>
    <x v="0"/>
    <x v="0"/>
    <x v="0"/>
    <x v="0"/>
    <x v="0"/>
    <x v="16"/>
    <x v="25"/>
    <x v="39"/>
    <x v="3"/>
    <x v="16"/>
    <x v="3"/>
    <x v="0"/>
  </r>
  <r>
    <x v="16"/>
    <x v="16"/>
    <x v="2"/>
    <x v="2"/>
    <x v="0"/>
    <x v="0"/>
    <x v="0"/>
    <x v="0"/>
    <x v="0"/>
    <x v="0"/>
    <x v="0"/>
    <x v="0"/>
    <x v="0"/>
    <x v="0"/>
    <x v="16"/>
    <x v="26"/>
    <x v="39"/>
    <x v="3"/>
    <x v="16"/>
    <x v="3"/>
    <x v="0"/>
  </r>
  <r>
    <x v="16"/>
    <x v="16"/>
    <x v="2"/>
    <x v="2"/>
    <x v="0"/>
    <x v="0"/>
    <x v="0"/>
    <x v="0"/>
    <x v="0"/>
    <x v="0"/>
    <x v="0"/>
    <x v="0"/>
    <x v="0"/>
    <x v="0"/>
    <x v="16"/>
    <x v="27"/>
    <x v="39"/>
    <x v="3"/>
    <x v="16"/>
    <x v="3"/>
    <x v="0"/>
  </r>
  <r>
    <x v="16"/>
    <x v="16"/>
    <x v="2"/>
    <x v="2"/>
    <x v="0"/>
    <x v="0"/>
    <x v="0"/>
    <x v="0"/>
    <x v="0"/>
    <x v="0"/>
    <x v="4"/>
    <x v="0"/>
    <x v="2"/>
    <x v="0"/>
    <x v="16"/>
    <x v="28"/>
    <x v="39"/>
    <x v="3"/>
    <x v="16"/>
    <x v="3"/>
    <x v="0"/>
  </r>
  <r>
    <x v="16"/>
    <x v="16"/>
    <x v="2"/>
    <x v="2"/>
    <x v="0"/>
    <x v="0"/>
    <x v="0"/>
    <x v="0"/>
    <x v="0"/>
    <x v="0"/>
    <x v="3"/>
    <x v="0"/>
    <x v="2"/>
    <x v="0"/>
    <x v="16"/>
    <x v="29"/>
    <x v="39"/>
    <x v="3"/>
    <x v="16"/>
    <x v="3"/>
    <x v="0"/>
  </r>
  <r>
    <x v="16"/>
    <x v="16"/>
    <x v="2"/>
    <x v="2"/>
    <x v="0"/>
    <x v="0"/>
    <x v="0"/>
    <x v="0"/>
    <x v="0"/>
    <x v="0"/>
    <x v="2"/>
    <x v="0"/>
    <x v="0"/>
    <x v="0"/>
    <x v="16"/>
    <x v="29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0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1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2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3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0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2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34"/>
    <x v="39"/>
    <x v="3"/>
    <x v="16"/>
    <x v="3"/>
    <x v="0"/>
  </r>
  <r>
    <x v="16"/>
    <x v="16"/>
    <x v="2"/>
    <x v="2"/>
    <x v="0"/>
    <x v="0"/>
    <x v="0"/>
    <x v="0"/>
    <x v="0"/>
    <x v="0"/>
    <x v="6"/>
    <x v="0"/>
    <x v="2"/>
    <x v="0"/>
    <x v="16"/>
    <x v="8"/>
    <x v="39"/>
    <x v="3"/>
    <x v="16"/>
    <x v="3"/>
    <x v="0"/>
  </r>
  <r>
    <x v="16"/>
    <x v="16"/>
    <x v="2"/>
    <x v="2"/>
    <x v="0"/>
    <x v="0"/>
    <x v="0"/>
    <x v="0"/>
    <x v="0"/>
    <x v="0"/>
    <x v="1"/>
    <x v="0"/>
    <x v="1"/>
    <x v="0"/>
    <x v="16"/>
    <x v="35"/>
    <x v="39"/>
    <x v="3"/>
    <x v="16"/>
    <x v="3"/>
    <x v="0"/>
  </r>
  <r>
    <x v="16"/>
    <x v="16"/>
    <x v="2"/>
    <x v="2"/>
    <x v="0"/>
    <x v="0"/>
    <x v="0"/>
    <x v="0"/>
    <x v="0"/>
    <x v="0"/>
    <x v="1"/>
    <x v="0"/>
    <x v="1"/>
    <x v="0"/>
    <x v="16"/>
    <x v="36"/>
    <x v="39"/>
    <x v="3"/>
    <x v="16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artości" updatedVersion="5" useAutoFormatting="1" createdVersion="5" indent="0" outline="1" outlineData="1">
  <location ref="A3:AK10" firstHeaderRow="1" firstDataRow="3" firstDataCol="1" rowPageCount="1" colPageCount="1"/>
  <pivotFields count="21">
    <pivotField showAll="0">
      <items count="18">
        <item x="16"/>
        <item x="8"/>
        <item x="9"/>
        <item x="10"/>
        <item x="0"/>
        <item x="1"/>
        <item x="11"/>
        <item x="12"/>
        <item x="13"/>
        <item x="14"/>
        <item x="15"/>
        <item x="5"/>
        <item x="6"/>
        <item x="7"/>
        <item x="2"/>
        <item x="3"/>
        <item x="4"/>
        <item t="default"/>
      </items>
    </pivotField>
    <pivotField showAll="0">
      <items count="18">
        <item x="16"/>
        <item x="12"/>
        <item x="13"/>
        <item x="14"/>
        <item x="15"/>
        <item x="4"/>
        <item x="3"/>
        <item x="0"/>
        <item x="6"/>
        <item x="7"/>
        <item x="1"/>
        <item x="5"/>
        <item x="2"/>
        <item x="8"/>
        <item x="9"/>
        <item x="10"/>
        <item x="11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>
      <items count="8">
        <item x="0"/>
        <item x="2"/>
        <item x="5"/>
        <item x="4"/>
        <item x="3"/>
        <item x="6"/>
        <item x="1"/>
        <item t="default"/>
      </items>
    </pivotField>
    <pivotField showAll="0">
      <items count="2"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dataField="1" showAll="0">
      <items count="38">
        <item x="0"/>
        <item x="3"/>
        <item x="6"/>
        <item x="30"/>
        <item x="35"/>
        <item x="32"/>
        <item x="7"/>
        <item x="31"/>
        <item x="8"/>
        <item x="5"/>
        <item x="2"/>
        <item x="36"/>
        <item x="4"/>
        <item x="34"/>
        <item x="33"/>
        <item x="1"/>
        <item x="11"/>
        <item x="18"/>
        <item x="21"/>
        <item x="20"/>
        <item x="17"/>
        <item x="13"/>
        <item x="10"/>
        <item x="19"/>
        <item x="9"/>
        <item x="12"/>
        <item x="16"/>
        <item x="22"/>
        <item x="14"/>
        <item x="15"/>
        <item x="23"/>
        <item x="24"/>
        <item x="27"/>
        <item x="25"/>
        <item x="28"/>
        <item x="29"/>
        <item x="26"/>
        <item t="default"/>
      </items>
    </pivotField>
    <pivotField dataField="1" showAll="0">
      <items count="41">
        <item x="39"/>
        <item x="32"/>
        <item x="34"/>
        <item x="36"/>
        <item x="7"/>
        <item x="30"/>
        <item x="31"/>
        <item x="35"/>
        <item x="27"/>
        <item x="37"/>
        <item x="33"/>
        <item x="2"/>
        <item x="26"/>
        <item x="29"/>
        <item x="28"/>
        <item x="38"/>
        <item x="16"/>
        <item x="18"/>
        <item x="20"/>
        <item x="24"/>
        <item x="19"/>
        <item x="22"/>
        <item x="21"/>
        <item x="11"/>
        <item x="23"/>
        <item x="13"/>
        <item x="25"/>
        <item x="17"/>
        <item x="15"/>
        <item x="14"/>
        <item x="12"/>
        <item x="1"/>
        <item x="0"/>
        <item x="10"/>
        <item x="9"/>
        <item x="4"/>
        <item x="6"/>
        <item x="8"/>
        <item x="3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>
      <items count="5">
        <item x="3"/>
        <item x="1"/>
        <item x="2"/>
        <item x="0"/>
        <item t="default"/>
      </items>
    </pivotField>
    <pivotField axis="axisPage" showAll="0">
      <items count="2">
        <item x="0"/>
        <item t="default"/>
      </items>
    </pivotField>
  </pivotFields>
  <rowFields count="2">
    <field x="13"/>
    <field x="12"/>
  </rowFields>
  <rowItems count="5">
    <i>
      <x/>
    </i>
    <i r="1">
      <x/>
    </i>
    <i r="1">
      <x v="1"/>
    </i>
    <i r="1">
      <x v="2"/>
    </i>
    <i t="grand">
      <x/>
    </i>
  </rowItems>
  <colFields count="2">
    <field x="18"/>
    <field x="-2"/>
  </colFields>
  <colItems count="3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 t="grand">
      <x/>
    </i>
    <i t="grand" i="1">
      <x/>
    </i>
  </colItems>
  <pageFields count="1">
    <pageField fld="20" hier="0"/>
  </pageFields>
  <dataFields count="2">
    <dataField name="Suma z Obroty Wn" fld="16" baseField="0" baseItem="0" numFmtId="4"/>
    <dataField name="Suma z Obroty Ma" fld="15" baseField="0" baseItem="0" numFmtId="4"/>
  </dataField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ne" displayName="Dane" ref="A1:U87" totalsRowShown="0">
  <autoFilter ref="A1:U87" xr:uid="{00000000-0009-0000-0100-000001000000}"/>
  <tableColumns count="21">
    <tableColumn id="1" xr3:uid="{00000000-0010-0000-0000-000001000000}" name="Analityka1"/>
    <tableColumn id="2" xr3:uid="{00000000-0010-0000-0000-000002000000}" name="Analityka1: nazwa"/>
    <tableColumn id="3" xr3:uid="{00000000-0010-0000-0000-000003000000}" name="Analityka2"/>
    <tableColumn id="4" xr3:uid="{00000000-0010-0000-0000-000004000000}" name="Analityka2: nazwa"/>
    <tableColumn id="5" xr3:uid="{00000000-0010-0000-0000-000005000000}" name="Analityka3"/>
    <tableColumn id="6" xr3:uid="{00000000-0010-0000-0000-000006000000}" name="Analityka3: nazwa"/>
    <tableColumn id="7" xr3:uid="{00000000-0010-0000-0000-000007000000}" name="Analityka4"/>
    <tableColumn id="8" xr3:uid="{00000000-0010-0000-0000-000008000000}" name="Analityka4: nazwa"/>
    <tableColumn id="9" xr3:uid="{00000000-0010-0000-0000-000009000000}" name="Analityka5"/>
    <tableColumn id="10" xr3:uid="{00000000-0010-0000-0000-00000A000000}" name="Analityka5: nazwa"/>
    <tableColumn id="11" xr3:uid="{00000000-0010-0000-0000-00000B000000}" name="Data okresu"/>
    <tableColumn id="12" xr3:uid="{00000000-0010-0000-0000-00000C000000}" name="Data okresu: Kwartał"/>
    <tableColumn id="13" xr3:uid="{00000000-0010-0000-0000-00000D000000}" name="Data okresu: Miesiąc"/>
    <tableColumn id="14" xr3:uid="{00000000-0010-0000-0000-00000E000000}" name="Data okresu: Rok"/>
    <tableColumn id="15" xr3:uid="{00000000-0010-0000-0000-00000F000000}" name="Konto"/>
    <tableColumn id="16" xr3:uid="{00000000-0010-0000-0000-000010000000}" name="Obroty Ma"/>
    <tableColumn id="17" xr3:uid="{00000000-0010-0000-0000-000011000000}" name="Obroty Wn"/>
    <tableColumn id="18" xr3:uid="{00000000-0010-0000-0000-000012000000}" name="Syntetyka"/>
    <tableColumn id="19" xr3:uid="{00000000-0010-0000-0000-000013000000}" name="Syntetyka - a1 - a2 - a3 - a4 - a5"/>
    <tableColumn id="20" xr3:uid="{00000000-0010-0000-0000-000014000000}" name="Syntetyka: nazwa"/>
    <tableColumn id="21" xr3:uid="{00000000-0010-0000-0000-000015000000}" name="Źródł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D2:F60" totalsRowShown="0">
  <autoFilter ref="D2:F60" xr:uid="{00000000-0009-0000-0100-000002000000}"/>
  <tableColumns count="3">
    <tableColumn id="1" xr3:uid="{00000000-0010-0000-0100-000001000000}" name="Position"/>
    <tableColumn id="2" xr3:uid="{00000000-0010-0000-0100-000002000000}" name="Shortcut"/>
    <tableColumn id="3" xr3:uid="{00000000-0010-0000-0100-000003000000}" name="Titl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3" displayName="Tabela13" ref="G2:I110" totalsRowShown="0">
  <autoFilter ref="G2:I110" xr:uid="{00000000-0009-0000-0100-000003000000}"/>
  <tableColumns count="3">
    <tableColumn id="1" xr3:uid="{00000000-0010-0000-0200-000001000000}" name="Position"/>
    <tableColumn id="2" xr3:uid="{00000000-0010-0000-0200-000002000000}" name="Shortcut"/>
    <tableColumn id="3" xr3:uid="{00000000-0010-0000-0200-000003000000}" name="Titl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B2:C25" totalsRowShown="0">
  <autoFilter ref="B2:C25" xr:uid="{00000000-0009-0000-0100-000004000000}"/>
  <tableColumns count="2">
    <tableColumn id="1" xr3:uid="{00000000-0010-0000-0300-000001000000}" name="Shortcut" dataDxfId="1"/>
    <tableColumn id="2" xr3:uid="{00000000-0010-0000-0300-000002000000}" name="Title" dataDxfId="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16" displayName="Tabela16" ref="J2:L12" totalsRowShown="0">
  <autoFilter ref="J2:L12" xr:uid="{00000000-0009-0000-0100-000005000000}"/>
  <tableColumns count="3">
    <tableColumn id="1" xr3:uid="{00000000-0010-0000-0400-000001000000}" name="Position"/>
    <tableColumn id="2" xr3:uid="{00000000-0010-0000-0400-000002000000}" name="Shortcut"/>
    <tableColumn id="3" xr3:uid="{00000000-0010-0000-0400-000003000000}" name="Titl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17" displayName="Tabela17" ref="M2:O474" totalsRowShown="0">
  <autoFilter ref="M2:O474" xr:uid="{00000000-0009-0000-0100-000006000000}"/>
  <tableColumns count="3">
    <tableColumn id="1" xr3:uid="{00000000-0010-0000-0500-000001000000}" name="Position"/>
    <tableColumn id="2" xr3:uid="{00000000-0010-0000-0500-000002000000}" name="Shortcut"/>
    <tableColumn id="3" xr3:uid="{00000000-0010-0000-0500-000003000000}" name="Titl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18" displayName="Tabela18" ref="P2:R474" totalsRowShown="0">
  <autoFilter ref="P2:R474" xr:uid="{00000000-0009-0000-0100-000007000000}"/>
  <tableColumns count="3">
    <tableColumn id="1" xr3:uid="{00000000-0010-0000-0600-000001000000}" name="Position"/>
    <tableColumn id="2" xr3:uid="{00000000-0010-0000-0600-000002000000}" name="Shortcut"/>
    <tableColumn id="3" xr3:uid="{00000000-0010-0000-0600-000003000000}" name="Titl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19" displayName="Tabela19" ref="S2:U24" totalsRowShown="0">
  <autoFilter ref="S2:U24" xr:uid="{00000000-0009-0000-0100-000008000000}"/>
  <tableColumns count="3">
    <tableColumn id="1" xr3:uid="{00000000-0010-0000-0700-000001000000}" name="Position"/>
    <tableColumn id="2" xr3:uid="{00000000-0010-0000-0700-000002000000}" name="Shortcut"/>
    <tableColumn id="3" xr3:uid="{00000000-0010-0000-0700-000003000000}" name="Tit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5.7265625" customWidth="1"/>
    <col min="2" max="2" width="22.7265625" customWidth="1"/>
    <col min="3" max="3" width="15.7265625" customWidth="1"/>
    <col min="4" max="4" width="22.7265625" customWidth="1"/>
    <col min="5" max="5" width="15.7265625" customWidth="1"/>
    <col min="6" max="6" width="22.7265625" customWidth="1"/>
    <col min="7" max="7" width="15.7265625" customWidth="1"/>
    <col min="8" max="8" width="22.7265625" customWidth="1"/>
    <col min="9" max="9" width="15.7265625" customWidth="1"/>
    <col min="10" max="10" width="22.7265625" customWidth="1"/>
    <col min="11" max="11" width="16.7265625" style="1" customWidth="1"/>
    <col min="12" max="12" width="25.7265625" style="2" customWidth="1"/>
    <col min="13" max="13" width="25.7265625" customWidth="1"/>
    <col min="14" max="14" width="21.7265625" style="2" customWidth="1"/>
    <col min="15" max="15" width="10.7265625" customWidth="1"/>
    <col min="16" max="17" width="14.7265625" style="3" customWidth="1"/>
    <col min="18" max="18" width="14.7265625" style="2" customWidth="1"/>
    <col min="19" max="19" width="39.7265625" customWidth="1"/>
    <col min="20" max="20" width="21.7265625" customWidth="1"/>
    <col min="21" max="21" width="11.7265625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2" t="s">
        <v>11</v>
      </c>
      <c r="M1" t="s">
        <v>12</v>
      </c>
      <c r="N1" s="2" t="s">
        <v>13</v>
      </c>
      <c r="O1" t="s">
        <v>14</v>
      </c>
      <c r="P1" s="3" t="s">
        <v>15</v>
      </c>
      <c r="Q1" s="3" t="s">
        <v>16</v>
      </c>
      <c r="R1" s="2" t="s">
        <v>17</v>
      </c>
      <c r="S1" t="s">
        <v>18</v>
      </c>
      <c r="T1" t="s">
        <v>19</v>
      </c>
      <c r="U1" t="s">
        <v>20</v>
      </c>
    </row>
    <row r="2" spans="1:21" x14ac:dyDescent="0.3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25</v>
      </c>
      <c r="H2" t="s">
        <v>25</v>
      </c>
      <c r="I2" t="s">
        <v>25</v>
      </c>
      <c r="J2" t="s">
        <v>25</v>
      </c>
      <c r="K2" s="1">
        <v>44225</v>
      </c>
      <c r="L2" s="2">
        <v>1</v>
      </c>
      <c r="M2" t="s">
        <v>26</v>
      </c>
      <c r="N2" s="2">
        <v>2021</v>
      </c>
      <c r="O2" t="s">
        <v>27</v>
      </c>
      <c r="P2" s="3">
        <v>0</v>
      </c>
      <c r="Q2" s="3">
        <v>5000</v>
      </c>
      <c r="R2" s="2">
        <v>401</v>
      </c>
      <c r="S2" t="s">
        <v>27</v>
      </c>
      <c r="T2" t="s">
        <v>28</v>
      </c>
      <c r="U2" t="s">
        <v>29</v>
      </c>
    </row>
    <row r="3" spans="1:21" x14ac:dyDescent="0.35">
      <c r="A3" t="s">
        <v>30</v>
      </c>
      <c r="B3" t="s">
        <v>31</v>
      </c>
      <c r="C3" t="s">
        <v>23</v>
      </c>
      <c r="D3" t="s">
        <v>24</v>
      </c>
      <c r="E3" t="s">
        <v>25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K3" s="1">
        <v>44225</v>
      </c>
      <c r="L3" s="2">
        <v>1</v>
      </c>
      <c r="M3" t="s">
        <v>26</v>
      </c>
      <c r="N3" s="2">
        <v>2021</v>
      </c>
      <c r="O3" t="s">
        <v>32</v>
      </c>
      <c r="P3" s="3">
        <v>0</v>
      </c>
      <c r="Q3" s="3">
        <v>3970</v>
      </c>
      <c r="R3" s="2">
        <v>401</v>
      </c>
      <c r="S3" t="s">
        <v>32</v>
      </c>
      <c r="T3" t="s">
        <v>28</v>
      </c>
      <c r="U3" t="s">
        <v>29</v>
      </c>
    </row>
    <row r="4" spans="1:21" x14ac:dyDescent="0.35">
      <c r="A4" t="s">
        <v>33</v>
      </c>
      <c r="B4" t="s">
        <v>34</v>
      </c>
      <c r="C4" t="s">
        <v>23</v>
      </c>
      <c r="D4" t="s">
        <v>24</v>
      </c>
      <c r="E4" t="s">
        <v>25</v>
      </c>
      <c r="F4" t="s">
        <v>25</v>
      </c>
      <c r="G4" t="s">
        <v>25</v>
      </c>
      <c r="H4" t="s">
        <v>25</v>
      </c>
      <c r="I4" t="s">
        <v>25</v>
      </c>
      <c r="J4" t="s">
        <v>25</v>
      </c>
      <c r="K4" s="1">
        <v>44272</v>
      </c>
      <c r="L4" s="2">
        <v>1</v>
      </c>
      <c r="M4" t="s">
        <v>35</v>
      </c>
      <c r="N4" s="2">
        <v>2021</v>
      </c>
      <c r="O4" t="s">
        <v>36</v>
      </c>
      <c r="P4" s="3">
        <v>0</v>
      </c>
      <c r="Q4" s="3">
        <v>190</v>
      </c>
      <c r="R4" s="2">
        <v>401</v>
      </c>
      <c r="S4" t="s">
        <v>36</v>
      </c>
      <c r="T4" t="s">
        <v>28</v>
      </c>
      <c r="U4" t="s">
        <v>29</v>
      </c>
    </row>
    <row r="5" spans="1:21" x14ac:dyDescent="0.35">
      <c r="A5" t="s">
        <v>37</v>
      </c>
      <c r="B5" t="s">
        <v>38</v>
      </c>
      <c r="C5" t="s">
        <v>23</v>
      </c>
      <c r="D5" t="s">
        <v>24</v>
      </c>
      <c r="E5" t="s">
        <v>25</v>
      </c>
      <c r="F5" t="s">
        <v>25</v>
      </c>
      <c r="G5" t="s">
        <v>25</v>
      </c>
      <c r="H5" t="s">
        <v>25</v>
      </c>
      <c r="I5" t="s">
        <v>25</v>
      </c>
      <c r="J5" t="s">
        <v>25</v>
      </c>
      <c r="K5" s="1">
        <v>44225</v>
      </c>
      <c r="L5" s="2">
        <v>1</v>
      </c>
      <c r="M5" t="s">
        <v>26</v>
      </c>
      <c r="N5" s="2">
        <v>2021</v>
      </c>
      <c r="O5" t="s">
        <v>39</v>
      </c>
      <c r="P5" s="3">
        <v>0</v>
      </c>
      <c r="Q5" s="3">
        <v>100000</v>
      </c>
      <c r="R5" s="2">
        <v>401</v>
      </c>
      <c r="S5" t="s">
        <v>39</v>
      </c>
      <c r="T5" t="s">
        <v>28</v>
      </c>
      <c r="U5" t="s">
        <v>29</v>
      </c>
    </row>
    <row r="6" spans="1:21" x14ac:dyDescent="0.35">
      <c r="A6" t="s">
        <v>37</v>
      </c>
      <c r="B6" t="s">
        <v>38</v>
      </c>
      <c r="C6" t="s">
        <v>23</v>
      </c>
      <c r="D6" t="s">
        <v>24</v>
      </c>
      <c r="E6" t="s">
        <v>25</v>
      </c>
      <c r="F6" t="s">
        <v>25</v>
      </c>
      <c r="G6" t="s">
        <v>25</v>
      </c>
      <c r="H6" t="s">
        <v>25</v>
      </c>
      <c r="I6" t="s">
        <v>25</v>
      </c>
      <c r="J6" t="s">
        <v>25</v>
      </c>
      <c r="K6" s="1">
        <v>44226</v>
      </c>
      <c r="L6" s="2">
        <v>1</v>
      </c>
      <c r="M6" t="s">
        <v>26</v>
      </c>
      <c r="N6" s="2">
        <v>2021</v>
      </c>
      <c r="O6" t="s">
        <v>39</v>
      </c>
      <c r="P6" s="3">
        <v>0</v>
      </c>
      <c r="Q6" s="3">
        <v>38277.19</v>
      </c>
      <c r="R6" s="2">
        <v>401</v>
      </c>
      <c r="S6" t="s">
        <v>39</v>
      </c>
      <c r="T6" t="s">
        <v>28</v>
      </c>
      <c r="U6" t="s">
        <v>29</v>
      </c>
    </row>
    <row r="7" spans="1:21" x14ac:dyDescent="0.35">
      <c r="A7" t="s">
        <v>37</v>
      </c>
      <c r="B7" t="s">
        <v>38</v>
      </c>
      <c r="C7" t="s">
        <v>23</v>
      </c>
      <c r="D7" t="s">
        <v>24</v>
      </c>
      <c r="E7" t="s">
        <v>25</v>
      </c>
      <c r="F7" t="s">
        <v>25</v>
      </c>
      <c r="G7" t="s">
        <v>25</v>
      </c>
      <c r="H7" t="s">
        <v>25</v>
      </c>
      <c r="I7" t="s">
        <v>25</v>
      </c>
      <c r="J7" t="s">
        <v>25</v>
      </c>
      <c r="K7" s="1">
        <v>44253</v>
      </c>
      <c r="L7" s="2">
        <v>1</v>
      </c>
      <c r="M7" t="s">
        <v>40</v>
      </c>
      <c r="N7" s="2">
        <v>2021</v>
      </c>
      <c r="O7" t="s">
        <v>39</v>
      </c>
      <c r="P7" s="3">
        <v>0</v>
      </c>
      <c r="Q7" s="3">
        <v>38277.19</v>
      </c>
      <c r="R7" s="2">
        <v>401</v>
      </c>
      <c r="S7" t="s">
        <v>39</v>
      </c>
      <c r="T7" t="s">
        <v>28</v>
      </c>
      <c r="U7" t="s">
        <v>29</v>
      </c>
    </row>
    <row r="8" spans="1:21" x14ac:dyDescent="0.35">
      <c r="A8" t="s">
        <v>41</v>
      </c>
      <c r="B8" t="s">
        <v>42</v>
      </c>
      <c r="C8" t="s">
        <v>23</v>
      </c>
      <c r="D8" t="s">
        <v>24</v>
      </c>
      <c r="E8" t="s">
        <v>25</v>
      </c>
      <c r="F8" t="s">
        <v>25</v>
      </c>
      <c r="G8" t="s">
        <v>25</v>
      </c>
      <c r="H8" t="s">
        <v>25</v>
      </c>
      <c r="I8" t="s">
        <v>25</v>
      </c>
      <c r="J8" t="s">
        <v>25</v>
      </c>
      <c r="K8" s="1">
        <v>44225</v>
      </c>
      <c r="L8" s="2">
        <v>1</v>
      </c>
      <c r="M8" t="s">
        <v>26</v>
      </c>
      <c r="N8" s="2">
        <v>2021</v>
      </c>
      <c r="O8" t="s">
        <v>43</v>
      </c>
      <c r="P8" s="3">
        <v>0</v>
      </c>
      <c r="Q8" s="3">
        <v>134500</v>
      </c>
      <c r="R8" s="2">
        <v>401</v>
      </c>
      <c r="S8" t="s">
        <v>43</v>
      </c>
      <c r="T8" t="s">
        <v>28</v>
      </c>
      <c r="U8" t="s">
        <v>29</v>
      </c>
    </row>
    <row r="9" spans="1:21" x14ac:dyDescent="0.35">
      <c r="A9" t="s">
        <v>41</v>
      </c>
      <c r="B9" t="s">
        <v>42</v>
      </c>
      <c r="C9" t="s">
        <v>23</v>
      </c>
      <c r="D9" t="s">
        <v>24</v>
      </c>
      <c r="E9" t="s">
        <v>25</v>
      </c>
      <c r="F9" t="s">
        <v>25</v>
      </c>
      <c r="G9" t="s">
        <v>25</v>
      </c>
      <c r="H9" t="s">
        <v>25</v>
      </c>
      <c r="I9" t="s">
        <v>25</v>
      </c>
      <c r="J9" t="s">
        <v>25</v>
      </c>
      <c r="K9" s="1">
        <v>44226</v>
      </c>
      <c r="L9" s="2">
        <v>1</v>
      </c>
      <c r="M9" t="s">
        <v>26</v>
      </c>
      <c r="N9" s="2">
        <v>2021</v>
      </c>
      <c r="O9" t="s">
        <v>43</v>
      </c>
      <c r="P9" s="3">
        <v>0</v>
      </c>
      <c r="Q9" s="3">
        <v>51482.81</v>
      </c>
      <c r="R9" s="2">
        <v>401</v>
      </c>
      <c r="S9" t="s">
        <v>43</v>
      </c>
      <c r="T9" t="s">
        <v>28</v>
      </c>
      <c r="U9" t="s">
        <v>29</v>
      </c>
    </row>
    <row r="10" spans="1:21" x14ac:dyDescent="0.35">
      <c r="A10" t="s">
        <v>41</v>
      </c>
      <c r="B10" t="s">
        <v>42</v>
      </c>
      <c r="C10" t="s">
        <v>23</v>
      </c>
      <c r="D10" t="s">
        <v>24</v>
      </c>
      <c r="E10" t="s">
        <v>25</v>
      </c>
      <c r="F10" t="s">
        <v>25</v>
      </c>
      <c r="G10" t="s">
        <v>25</v>
      </c>
      <c r="H10" t="s">
        <v>25</v>
      </c>
      <c r="I10" t="s">
        <v>25</v>
      </c>
      <c r="J10" t="s">
        <v>25</v>
      </c>
      <c r="K10" s="1">
        <v>44253</v>
      </c>
      <c r="L10" s="2">
        <v>1</v>
      </c>
      <c r="M10" t="s">
        <v>40</v>
      </c>
      <c r="N10" s="2">
        <v>2021</v>
      </c>
      <c r="O10" t="s">
        <v>43</v>
      </c>
      <c r="P10" s="3">
        <v>0</v>
      </c>
      <c r="Q10" s="3">
        <v>51482.81</v>
      </c>
      <c r="R10" s="2">
        <v>401</v>
      </c>
      <c r="S10" t="s">
        <v>43</v>
      </c>
      <c r="T10" t="s">
        <v>28</v>
      </c>
      <c r="U10" t="s">
        <v>29</v>
      </c>
    </row>
    <row r="11" spans="1:21" x14ac:dyDescent="0.35">
      <c r="A11" t="s">
        <v>44</v>
      </c>
      <c r="B11" t="s">
        <v>45</v>
      </c>
      <c r="C11" t="s">
        <v>46</v>
      </c>
      <c r="D11" t="s">
        <v>47</v>
      </c>
      <c r="E11" t="s">
        <v>25</v>
      </c>
      <c r="F11" t="s">
        <v>25</v>
      </c>
      <c r="G11" t="s">
        <v>25</v>
      </c>
      <c r="H11" t="s">
        <v>25</v>
      </c>
      <c r="I11" t="s">
        <v>25</v>
      </c>
      <c r="J11" t="s">
        <v>25</v>
      </c>
      <c r="K11" s="1">
        <v>44272</v>
      </c>
      <c r="L11" s="2">
        <v>1</v>
      </c>
      <c r="M11" t="s">
        <v>35</v>
      </c>
      <c r="N11" s="2">
        <v>2021</v>
      </c>
      <c r="O11" t="s">
        <v>48</v>
      </c>
      <c r="P11" s="3">
        <v>0</v>
      </c>
      <c r="Q11" s="3">
        <v>100</v>
      </c>
      <c r="R11" s="2">
        <v>402</v>
      </c>
      <c r="S11" t="s">
        <v>48</v>
      </c>
      <c r="T11" t="s">
        <v>49</v>
      </c>
      <c r="U11" t="s">
        <v>29</v>
      </c>
    </row>
    <row r="12" spans="1:21" x14ac:dyDescent="0.35">
      <c r="A12" t="s">
        <v>50</v>
      </c>
      <c r="B12" t="s">
        <v>51</v>
      </c>
      <c r="C12" t="s">
        <v>25</v>
      </c>
      <c r="D12" t="s">
        <v>25</v>
      </c>
      <c r="E12" t="s">
        <v>25</v>
      </c>
      <c r="F12" t="s">
        <v>25</v>
      </c>
      <c r="G12" t="s">
        <v>25</v>
      </c>
      <c r="H12" t="s">
        <v>25</v>
      </c>
      <c r="I12" t="s">
        <v>25</v>
      </c>
      <c r="J12" t="s">
        <v>25</v>
      </c>
      <c r="K12" s="1">
        <v>44228</v>
      </c>
      <c r="L12" s="2">
        <v>1</v>
      </c>
      <c r="M12" t="s">
        <v>40</v>
      </c>
      <c r="N12" s="2">
        <v>2021</v>
      </c>
      <c r="O12" t="s">
        <v>52</v>
      </c>
      <c r="P12" s="3">
        <v>0</v>
      </c>
      <c r="Q12" s="3">
        <v>76557</v>
      </c>
      <c r="R12" s="2">
        <v>402</v>
      </c>
      <c r="S12" t="s">
        <v>52</v>
      </c>
      <c r="T12" t="s">
        <v>49</v>
      </c>
      <c r="U12" t="s">
        <v>29</v>
      </c>
    </row>
    <row r="13" spans="1:21" x14ac:dyDescent="0.35">
      <c r="A13" t="s">
        <v>50</v>
      </c>
      <c r="B13" t="s">
        <v>51</v>
      </c>
      <c r="C13" t="s">
        <v>25</v>
      </c>
      <c r="D13" t="s">
        <v>25</v>
      </c>
      <c r="E13" t="s">
        <v>25</v>
      </c>
      <c r="F13" t="s">
        <v>25</v>
      </c>
      <c r="G13" t="s">
        <v>25</v>
      </c>
      <c r="H13" t="s">
        <v>25</v>
      </c>
      <c r="I13" t="s">
        <v>25</v>
      </c>
      <c r="J13" t="s">
        <v>25</v>
      </c>
      <c r="K13" s="1">
        <v>44225</v>
      </c>
      <c r="L13" s="2">
        <v>1</v>
      </c>
      <c r="M13" t="s">
        <v>26</v>
      </c>
      <c r="N13" s="2">
        <v>2021</v>
      </c>
      <c r="O13" t="s">
        <v>52</v>
      </c>
      <c r="P13" s="3">
        <v>0</v>
      </c>
      <c r="Q13" s="3">
        <v>12000</v>
      </c>
      <c r="R13" s="2">
        <v>402</v>
      </c>
      <c r="S13" t="s">
        <v>52</v>
      </c>
      <c r="T13" t="s">
        <v>49</v>
      </c>
      <c r="U13" t="s">
        <v>29</v>
      </c>
    </row>
    <row r="14" spans="1:21" x14ac:dyDescent="0.35">
      <c r="A14" t="s">
        <v>53</v>
      </c>
      <c r="B14" t="s">
        <v>54</v>
      </c>
      <c r="C14" t="s">
        <v>25</v>
      </c>
      <c r="D14" t="s">
        <v>25</v>
      </c>
      <c r="E14" t="s">
        <v>25</v>
      </c>
      <c r="F14" t="s">
        <v>25</v>
      </c>
      <c r="G14" t="s">
        <v>25</v>
      </c>
      <c r="H14" t="s">
        <v>25</v>
      </c>
      <c r="I14" t="s">
        <v>25</v>
      </c>
      <c r="J14" t="s">
        <v>25</v>
      </c>
      <c r="K14" s="1">
        <v>44225</v>
      </c>
      <c r="L14" s="2">
        <v>1</v>
      </c>
      <c r="M14" t="s">
        <v>26</v>
      </c>
      <c r="N14" s="2">
        <v>2021</v>
      </c>
      <c r="O14" t="s">
        <v>55</v>
      </c>
      <c r="P14" s="3">
        <v>0</v>
      </c>
      <c r="Q14" s="3">
        <v>8000</v>
      </c>
      <c r="R14" s="2">
        <v>402</v>
      </c>
      <c r="S14" t="s">
        <v>55</v>
      </c>
      <c r="T14" t="s">
        <v>49</v>
      </c>
      <c r="U14" t="s">
        <v>29</v>
      </c>
    </row>
    <row r="15" spans="1:21" x14ac:dyDescent="0.35">
      <c r="A15" t="s">
        <v>56</v>
      </c>
      <c r="B15" t="s">
        <v>57</v>
      </c>
      <c r="C15" t="s">
        <v>25</v>
      </c>
      <c r="D15" t="s">
        <v>25</v>
      </c>
      <c r="E15" t="s">
        <v>25</v>
      </c>
      <c r="F15" t="s">
        <v>25</v>
      </c>
      <c r="G15" t="s">
        <v>25</v>
      </c>
      <c r="H15" t="s">
        <v>25</v>
      </c>
      <c r="I15" t="s">
        <v>25</v>
      </c>
      <c r="J15" t="s">
        <v>25</v>
      </c>
      <c r="K15" s="1">
        <v>44227</v>
      </c>
      <c r="L15" s="2">
        <v>1</v>
      </c>
      <c r="M15" t="s">
        <v>26</v>
      </c>
      <c r="N15" s="2">
        <v>2021</v>
      </c>
      <c r="O15" t="s">
        <v>58</v>
      </c>
      <c r="P15" s="3">
        <v>0</v>
      </c>
      <c r="Q15" s="3">
        <v>1200</v>
      </c>
      <c r="R15" s="2">
        <v>404</v>
      </c>
      <c r="S15" t="s">
        <v>58</v>
      </c>
      <c r="T15" t="s">
        <v>59</v>
      </c>
      <c r="U15" t="s">
        <v>29</v>
      </c>
    </row>
    <row r="16" spans="1:21" x14ac:dyDescent="0.35">
      <c r="A16" t="s">
        <v>56</v>
      </c>
      <c r="B16" t="s">
        <v>57</v>
      </c>
      <c r="C16" t="s">
        <v>25</v>
      </c>
      <c r="D16" t="s">
        <v>25</v>
      </c>
      <c r="E16" t="s">
        <v>25</v>
      </c>
      <c r="F16" t="s">
        <v>25</v>
      </c>
      <c r="G16" t="s">
        <v>25</v>
      </c>
      <c r="H16" t="s">
        <v>25</v>
      </c>
      <c r="I16" t="s">
        <v>25</v>
      </c>
      <c r="J16" t="s">
        <v>25</v>
      </c>
      <c r="K16" s="1">
        <v>44227</v>
      </c>
      <c r="L16" s="2">
        <v>1</v>
      </c>
      <c r="M16" t="s">
        <v>26</v>
      </c>
      <c r="N16" s="2">
        <v>2021</v>
      </c>
      <c r="O16" t="s">
        <v>58</v>
      </c>
      <c r="P16" s="3">
        <v>0</v>
      </c>
      <c r="Q16" s="3">
        <v>2300</v>
      </c>
      <c r="R16" s="2">
        <v>404</v>
      </c>
      <c r="S16" t="s">
        <v>58</v>
      </c>
      <c r="T16" t="s">
        <v>59</v>
      </c>
      <c r="U16" t="s">
        <v>29</v>
      </c>
    </row>
    <row r="17" spans="1:21" x14ac:dyDescent="0.35">
      <c r="A17" t="s">
        <v>56</v>
      </c>
      <c r="B17" t="s">
        <v>57</v>
      </c>
      <c r="C17" t="s">
        <v>25</v>
      </c>
      <c r="D17" t="s">
        <v>25</v>
      </c>
      <c r="E17" t="s">
        <v>25</v>
      </c>
      <c r="F17" t="s">
        <v>25</v>
      </c>
      <c r="G17" t="s">
        <v>25</v>
      </c>
      <c r="H17" t="s">
        <v>25</v>
      </c>
      <c r="I17" t="s">
        <v>25</v>
      </c>
      <c r="J17" t="s">
        <v>25</v>
      </c>
      <c r="K17" s="1">
        <v>44255</v>
      </c>
      <c r="L17" s="2">
        <v>1</v>
      </c>
      <c r="M17" t="s">
        <v>40</v>
      </c>
      <c r="N17" s="2">
        <v>2021</v>
      </c>
      <c r="O17" t="s">
        <v>58</v>
      </c>
      <c r="P17" s="3">
        <v>0</v>
      </c>
      <c r="Q17" s="3">
        <v>1300</v>
      </c>
      <c r="R17" s="2">
        <v>404</v>
      </c>
      <c r="S17" t="s">
        <v>58</v>
      </c>
      <c r="T17" t="s">
        <v>59</v>
      </c>
      <c r="U17" t="s">
        <v>29</v>
      </c>
    </row>
    <row r="18" spans="1:21" x14ac:dyDescent="0.35">
      <c r="A18" t="s">
        <v>56</v>
      </c>
      <c r="B18" t="s">
        <v>57</v>
      </c>
      <c r="C18" t="s">
        <v>25</v>
      </c>
      <c r="D18" t="s">
        <v>25</v>
      </c>
      <c r="E18" t="s">
        <v>25</v>
      </c>
      <c r="F18" t="s">
        <v>25</v>
      </c>
      <c r="G18" t="s">
        <v>25</v>
      </c>
      <c r="H18" t="s">
        <v>25</v>
      </c>
      <c r="I18" t="s">
        <v>25</v>
      </c>
      <c r="J18" t="s">
        <v>25</v>
      </c>
      <c r="K18" s="1">
        <v>44255</v>
      </c>
      <c r="L18" s="2">
        <v>1</v>
      </c>
      <c r="M18" t="s">
        <v>40</v>
      </c>
      <c r="N18" s="2">
        <v>2021</v>
      </c>
      <c r="O18" t="s">
        <v>58</v>
      </c>
      <c r="P18" s="3">
        <v>0</v>
      </c>
      <c r="Q18" s="3">
        <v>2100</v>
      </c>
      <c r="R18" s="2">
        <v>404</v>
      </c>
      <c r="S18" t="s">
        <v>58</v>
      </c>
      <c r="T18" t="s">
        <v>59</v>
      </c>
      <c r="U18" t="s">
        <v>29</v>
      </c>
    </row>
    <row r="19" spans="1:21" x14ac:dyDescent="0.35">
      <c r="A19" t="s">
        <v>60</v>
      </c>
      <c r="B19" t="s">
        <v>61</v>
      </c>
      <c r="C19" t="s">
        <v>25</v>
      </c>
      <c r="D19" t="s">
        <v>25</v>
      </c>
      <c r="E19" t="s">
        <v>25</v>
      </c>
      <c r="F19" t="s">
        <v>25</v>
      </c>
      <c r="G19" t="s">
        <v>25</v>
      </c>
      <c r="H19" t="s">
        <v>25</v>
      </c>
      <c r="I19" t="s">
        <v>25</v>
      </c>
      <c r="J19" t="s">
        <v>25</v>
      </c>
      <c r="K19" s="1">
        <v>44255</v>
      </c>
      <c r="L19" s="2">
        <v>1</v>
      </c>
      <c r="M19" t="s">
        <v>40</v>
      </c>
      <c r="N19" s="2">
        <v>2021</v>
      </c>
      <c r="O19" t="s">
        <v>62</v>
      </c>
      <c r="P19" s="3">
        <v>0</v>
      </c>
      <c r="Q19" s="3">
        <v>1960</v>
      </c>
      <c r="R19" s="2">
        <v>404</v>
      </c>
      <c r="S19" t="s">
        <v>62</v>
      </c>
      <c r="T19" t="s">
        <v>59</v>
      </c>
      <c r="U19" t="s">
        <v>29</v>
      </c>
    </row>
    <row r="20" spans="1:21" x14ac:dyDescent="0.35">
      <c r="A20" t="s">
        <v>60</v>
      </c>
      <c r="B20" t="s">
        <v>61</v>
      </c>
      <c r="C20" t="s">
        <v>25</v>
      </c>
      <c r="D20" t="s">
        <v>25</v>
      </c>
      <c r="E20" t="s">
        <v>25</v>
      </c>
      <c r="F20" t="s">
        <v>25</v>
      </c>
      <c r="G20" t="s">
        <v>25</v>
      </c>
      <c r="H20" t="s">
        <v>25</v>
      </c>
      <c r="I20" t="s">
        <v>25</v>
      </c>
      <c r="J20" t="s">
        <v>25</v>
      </c>
      <c r="K20" s="1">
        <v>44255</v>
      </c>
      <c r="L20" s="2">
        <v>1</v>
      </c>
      <c r="M20" t="s">
        <v>40</v>
      </c>
      <c r="N20" s="2">
        <v>2021</v>
      </c>
      <c r="O20" t="s">
        <v>62</v>
      </c>
      <c r="P20" s="3">
        <v>0</v>
      </c>
      <c r="Q20" s="3">
        <v>760</v>
      </c>
      <c r="R20" s="2">
        <v>404</v>
      </c>
      <c r="S20" t="s">
        <v>62</v>
      </c>
      <c r="T20" t="s">
        <v>59</v>
      </c>
      <c r="U20" t="s">
        <v>29</v>
      </c>
    </row>
    <row r="21" spans="1:21" x14ac:dyDescent="0.35">
      <c r="A21" t="s">
        <v>60</v>
      </c>
      <c r="B21" t="s">
        <v>61</v>
      </c>
      <c r="C21" t="s">
        <v>25</v>
      </c>
      <c r="D21" t="s">
        <v>25</v>
      </c>
      <c r="E21" t="s">
        <v>25</v>
      </c>
      <c r="F21" t="s">
        <v>25</v>
      </c>
      <c r="G21" t="s">
        <v>25</v>
      </c>
      <c r="H21" t="s">
        <v>25</v>
      </c>
      <c r="I21" t="s">
        <v>25</v>
      </c>
      <c r="J21" t="s">
        <v>25</v>
      </c>
      <c r="K21" s="1">
        <v>44227</v>
      </c>
      <c r="L21" s="2">
        <v>1</v>
      </c>
      <c r="M21" t="s">
        <v>26</v>
      </c>
      <c r="N21" s="2">
        <v>2021</v>
      </c>
      <c r="O21" t="s">
        <v>62</v>
      </c>
      <c r="P21" s="3">
        <v>0</v>
      </c>
      <c r="Q21" s="3">
        <v>1900</v>
      </c>
      <c r="R21" s="2">
        <v>404</v>
      </c>
      <c r="S21" t="s">
        <v>62</v>
      </c>
      <c r="T21" t="s">
        <v>59</v>
      </c>
      <c r="U21" t="s">
        <v>29</v>
      </c>
    </row>
    <row r="22" spans="1:21" x14ac:dyDescent="0.35">
      <c r="A22" t="s">
        <v>60</v>
      </c>
      <c r="B22" t="s">
        <v>61</v>
      </c>
      <c r="C22" t="s">
        <v>25</v>
      </c>
      <c r="D22" t="s">
        <v>25</v>
      </c>
      <c r="E22" t="s">
        <v>25</v>
      </c>
      <c r="F22" t="s">
        <v>25</v>
      </c>
      <c r="G22" t="s">
        <v>25</v>
      </c>
      <c r="H22" t="s">
        <v>25</v>
      </c>
      <c r="I22" t="s">
        <v>25</v>
      </c>
      <c r="J22" t="s">
        <v>25</v>
      </c>
      <c r="K22" s="1">
        <v>44227</v>
      </c>
      <c r="L22" s="2">
        <v>1</v>
      </c>
      <c r="M22" t="s">
        <v>26</v>
      </c>
      <c r="N22" s="2">
        <v>2021</v>
      </c>
      <c r="O22" t="s">
        <v>62</v>
      </c>
      <c r="P22" s="3">
        <v>0</v>
      </c>
      <c r="Q22" s="3">
        <v>900</v>
      </c>
      <c r="R22" s="2">
        <v>404</v>
      </c>
      <c r="S22" t="s">
        <v>62</v>
      </c>
      <c r="T22" t="s">
        <v>59</v>
      </c>
      <c r="U22" t="s">
        <v>29</v>
      </c>
    </row>
    <row r="23" spans="1:21" x14ac:dyDescent="0.35">
      <c r="A23" t="s">
        <v>63</v>
      </c>
      <c r="B23" t="s">
        <v>64</v>
      </c>
      <c r="C23" t="s">
        <v>25</v>
      </c>
      <c r="D23" t="s">
        <v>25</v>
      </c>
      <c r="E23" t="s">
        <v>25</v>
      </c>
      <c r="F23" t="s">
        <v>25</v>
      </c>
      <c r="G23" t="s">
        <v>25</v>
      </c>
      <c r="H23" t="s">
        <v>25</v>
      </c>
      <c r="I23" t="s">
        <v>25</v>
      </c>
      <c r="J23" t="s">
        <v>25</v>
      </c>
      <c r="K23" s="1">
        <v>44227</v>
      </c>
      <c r="L23" s="2">
        <v>1</v>
      </c>
      <c r="M23" t="s">
        <v>26</v>
      </c>
      <c r="N23" s="2">
        <v>2021</v>
      </c>
      <c r="O23" t="s">
        <v>65</v>
      </c>
      <c r="P23" s="3">
        <v>0</v>
      </c>
      <c r="Q23" s="3">
        <v>1070</v>
      </c>
      <c r="R23" s="2">
        <v>404</v>
      </c>
      <c r="S23" t="s">
        <v>65</v>
      </c>
      <c r="T23" t="s">
        <v>59</v>
      </c>
      <c r="U23" t="s">
        <v>29</v>
      </c>
    </row>
    <row r="24" spans="1:21" x14ac:dyDescent="0.35">
      <c r="A24" t="s">
        <v>63</v>
      </c>
      <c r="B24" t="s">
        <v>64</v>
      </c>
      <c r="C24" t="s">
        <v>25</v>
      </c>
      <c r="D24" t="s">
        <v>25</v>
      </c>
      <c r="E24" t="s">
        <v>25</v>
      </c>
      <c r="F24" t="s">
        <v>25</v>
      </c>
      <c r="G24" t="s">
        <v>25</v>
      </c>
      <c r="H24" t="s">
        <v>25</v>
      </c>
      <c r="I24" t="s">
        <v>25</v>
      </c>
      <c r="J24" t="s">
        <v>25</v>
      </c>
      <c r="K24" s="1">
        <v>44227</v>
      </c>
      <c r="L24" s="2">
        <v>1</v>
      </c>
      <c r="M24" t="s">
        <v>26</v>
      </c>
      <c r="N24" s="2">
        <v>2021</v>
      </c>
      <c r="O24" t="s">
        <v>65</v>
      </c>
      <c r="P24" s="3">
        <v>0</v>
      </c>
      <c r="Q24" s="3">
        <v>980</v>
      </c>
      <c r="R24" s="2">
        <v>404</v>
      </c>
      <c r="S24" t="s">
        <v>65</v>
      </c>
      <c r="T24" t="s">
        <v>59</v>
      </c>
      <c r="U24" t="s">
        <v>29</v>
      </c>
    </row>
    <row r="25" spans="1:21" x14ac:dyDescent="0.35">
      <c r="A25" t="s">
        <v>63</v>
      </c>
      <c r="B25" t="s">
        <v>64</v>
      </c>
      <c r="C25" t="s">
        <v>25</v>
      </c>
      <c r="D25" t="s">
        <v>25</v>
      </c>
      <c r="E25" t="s">
        <v>25</v>
      </c>
      <c r="F25" t="s">
        <v>25</v>
      </c>
      <c r="G25" t="s">
        <v>25</v>
      </c>
      <c r="H25" t="s">
        <v>25</v>
      </c>
      <c r="I25" t="s">
        <v>25</v>
      </c>
      <c r="J25" t="s">
        <v>25</v>
      </c>
      <c r="K25" s="1">
        <v>44255</v>
      </c>
      <c r="L25" s="2">
        <v>1</v>
      </c>
      <c r="M25" t="s">
        <v>40</v>
      </c>
      <c r="N25" s="2">
        <v>2021</v>
      </c>
      <c r="O25" t="s">
        <v>65</v>
      </c>
      <c r="P25" s="3">
        <v>0</v>
      </c>
      <c r="Q25" s="3">
        <v>1100</v>
      </c>
      <c r="R25" s="2">
        <v>404</v>
      </c>
      <c r="S25" t="s">
        <v>65</v>
      </c>
      <c r="T25" t="s">
        <v>59</v>
      </c>
      <c r="U25" t="s">
        <v>29</v>
      </c>
    </row>
    <row r="26" spans="1:21" x14ac:dyDescent="0.35">
      <c r="A26" t="s">
        <v>63</v>
      </c>
      <c r="B26" t="s">
        <v>64</v>
      </c>
      <c r="C26" t="s">
        <v>25</v>
      </c>
      <c r="D26" t="s">
        <v>25</v>
      </c>
      <c r="E26" t="s">
        <v>25</v>
      </c>
      <c r="F26" t="s">
        <v>25</v>
      </c>
      <c r="G26" t="s">
        <v>25</v>
      </c>
      <c r="H26" t="s">
        <v>25</v>
      </c>
      <c r="I26" t="s">
        <v>25</v>
      </c>
      <c r="J26" t="s">
        <v>25</v>
      </c>
      <c r="K26" s="1">
        <v>44255</v>
      </c>
      <c r="L26" s="2">
        <v>1</v>
      </c>
      <c r="M26" t="s">
        <v>40</v>
      </c>
      <c r="N26" s="2">
        <v>2021</v>
      </c>
      <c r="O26" t="s">
        <v>65</v>
      </c>
      <c r="P26" s="3">
        <v>0</v>
      </c>
      <c r="Q26" s="3">
        <v>1080</v>
      </c>
      <c r="R26" s="2">
        <v>404</v>
      </c>
      <c r="S26" t="s">
        <v>65</v>
      </c>
      <c r="T26" t="s">
        <v>59</v>
      </c>
      <c r="U26" t="s">
        <v>29</v>
      </c>
    </row>
    <row r="27" spans="1:21" x14ac:dyDescent="0.35">
      <c r="A27" t="s">
        <v>66</v>
      </c>
      <c r="B27" t="s">
        <v>67</v>
      </c>
      <c r="C27" t="s">
        <v>25</v>
      </c>
      <c r="D27" t="s">
        <v>25</v>
      </c>
      <c r="E27" t="s">
        <v>25</v>
      </c>
      <c r="F27" t="s">
        <v>25</v>
      </c>
      <c r="G27" t="s">
        <v>25</v>
      </c>
      <c r="H27" t="s">
        <v>25</v>
      </c>
      <c r="I27" t="s">
        <v>25</v>
      </c>
      <c r="J27" t="s">
        <v>25</v>
      </c>
      <c r="K27" s="1">
        <v>44255</v>
      </c>
      <c r="L27" s="2">
        <v>1</v>
      </c>
      <c r="M27" t="s">
        <v>40</v>
      </c>
      <c r="N27" s="2">
        <v>2021</v>
      </c>
      <c r="O27" t="s">
        <v>68</v>
      </c>
      <c r="P27" s="3">
        <v>0</v>
      </c>
      <c r="Q27" s="3">
        <v>1100</v>
      </c>
      <c r="R27" s="2">
        <v>404</v>
      </c>
      <c r="S27" t="s">
        <v>68</v>
      </c>
      <c r="T27" t="s">
        <v>59</v>
      </c>
      <c r="U27" t="s">
        <v>29</v>
      </c>
    </row>
    <row r="28" spans="1:21" x14ac:dyDescent="0.35">
      <c r="A28" t="s">
        <v>66</v>
      </c>
      <c r="B28" t="s">
        <v>67</v>
      </c>
      <c r="C28" t="s">
        <v>25</v>
      </c>
      <c r="D28" t="s">
        <v>25</v>
      </c>
      <c r="E28" t="s">
        <v>25</v>
      </c>
      <c r="F28" t="s">
        <v>25</v>
      </c>
      <c r="G28" t="s">
        <v>25</v>
      </c>
      <c r="H28" t="s">
        <v>25</v>
      </c>
      <c r="I28" t="s">
        <v>25</v>
      </c>
      <c r="J28" t="s">
        <v>25</v>
      </c>
      <c r="K28" s="1">
        <v>44255</v>
      </c>
      <c r="L28" s="2">
        <v>1</v>
      </c>
      <c r="M28" t="s">
        <v>40</v>
      </c>
      <c r="N28" s="2">
        <v>2021</v>
      </c>
      <c r="O28" t="s">
        <v>68</v>
      </c>
      <c r="P28" s="3">
        <v>0</v>
      </c>
      <c r="Q28" s="3">
        <v>1240</v>
      </c>
      <c r="R28" s="2">
        <v>404</v>
      </c>
      <c r="S28" t="s">
        <v>68</v>
      </c>
      <c r="T28" t="s">
        <v>59</v>
      </c>
      <c r="U28" t="s">
        <v>29</v>
      </c>
    </row>
    <row r="29" spans="1:21" x14ac:dyDescent="0.35">
      <c r="A29" t="s">
        <v>66</v>
      </c>
      <c r="B29" t="s">
        <v>67</v>
      </c>
      <c r="C29" t="s">
        <v>25</v>
      </c>
      <c r="D29" t="s">
        <v>25</v>
      </c>
      <c r="E29" t="s">
        <v>25</v>
      </c>
      <c r="F29" t="s">
        <v>25</v>
      </c>
      <c r="G29" t="s">
        <v>25</v>
      </c>
      <c r="H29" t="s">
        <v>25</v>
      </c>
      <c r="I29" t="s">
        <v>25</v>
      </c>
      <c r="J29" t="s">
        <v>25</v>
      </c>
      <c r="K29" s="1">
        <v>44227</v>
      </c>
      <c r="L29" s="2">
        <v>1</v>
      </c>
      <c r="M29" t="s">
        <v>26</v>
      </c>
      <c r="N29" s="2">
        <v>2021</v>
      </c>
      <c r="O29" t="s">
        <v>68</v>
      </c>
      <c r="P29" s="3">
        <v>0</v>
      </c>
      <c r="Q29" s="3">
        <v>1009</v>
      </c>
      <c r="R29" s="2">
        <v>404</v>
      </c>
      <c r="S29" t="s">
        <v>68</v>
      </c>
      <c r="T29" t="s">
        <v>59</v>
      </c>
      <c r="U29" t="s">
        <v>29</v>
      </c>
    </row>
    <row r="30" spans="1:21" x14ac:dyDescent="0.35">
      <c r="A30" t="s">
        <v>66</v>
      </c>
      <c r="B30" t="s">
        <v>67</v>
      </c>
      <c r="C30" t="s">
        <v>25</v>
      </c>
      <c r="D30" t="s">
        <v>25</v>
      </c>
      <c r="E30" t="s">
        <v>25</v>
      </c>
      <c r="F30" t="s">
        <v>25</v>
      </c>
      <c r="G30" t="s">
        <v>25</v>
      </c>
      <c r="H30" t="s">
        <v>25</v>
      </c>
      <c r="I30" t="s">
        <v>25</v>
      </c>
      <c r="J30" t="s">
        <v>25</v>
      </c>
      <c r="K30" s="1">
        <v>44227</v>
      </c>
      <c r="L30" s="2">
        <v>1</v>
      </c>
      <c r="M30" t="s">
        <v>26</v>
      </c>
      <c r="N30" s="2">
        <v>2021</v>
      </c>
      <c r="O30" t="s">
        <v>68</v>
      </c>
      <c r="P30" s="3">
        <v>0</v>
      </c>
      <c r="Q30" s="3">
        <v>1340</v>
      </c>
      <c r="R30" s="2">
        <v>404</v>
      </c>
      <c r="S30" t="s">
        <v>68</v>
      </c>
      <c r="T30" t="s">
        <v>59</v>
      </c>
      <c r="U30" t="s">
        <v>29</v>
      </c>
    </row>
    <row r="31" spans="1:21" x14ac:dyDescent="0.35">
      <c r="A31" t="s">
        <v>69</v>
      </c>
      <c r="B31" t="s">
        <v>70</v>
      </c>
      <c r="C31" t="s">
        <v>25</v>
      </c>
      <c r="D31" t="s">
        <v>25</v>
      </c>
      <c r="E31" t="s">
        <v>25</v>
      </c>
      <c r="F31" t="s">
        <v>25</v>
      </c>
      <c r="G31" t="s">
        <v>25</v>
      </c>
      <c r="H31" t="s">
        <v>25</v>
      </c>
      <c r="I31" t="s">
        <v>25</v>
      </c>
      <c r="J31" t="s">
        <v>25</v>
      </c>
      <c r="K31" s="1">
        <v>44227</v>
      </c>
      <c r="L31" s="2">
        <v>1</v>
      </c>
      <c r="M31" t="s">
        <v>26</v>
      </c>
      <c r="N31" s="2">
        <v>2021</v>
      </c>
      <c r="O31" t="s">
        <v>71</v>
      </c>
      <c r="P31" s="3">
        <v>0</v>
      </c>
      <c r="Q31" s="3">
        <v>200</v>
      </c>
      <c r="R31" s="2">
        <v>404</v>
      </c>
      <c r="S31" t="s">
        <v>71</v>
      </c>
      <c r="T31" t="s">
        <v>59</v>
      </c>
      <c r="U31" t="s">
        <v>29</v>
      </c>
    </row>
    <row r="32" spans="1:21" x14ac:dyDescent="0.35">
      <c r="A32" t="s">
        <v>69</v>
      </c>
      <c r="B32" t="s">
        <v>70</v>
      </c>
      <c r="C32" t="s">
        <v>25</v>
      </c>
      <c r="D32" t="s">
        <v>25</v>
      </c>
      <c r="E32" t="s">
        <v>25</v>
      </c>
      <c r="F32" t="s">
        <v>25</v>
      </c>
      <c r="G32" t="s">
        <v>25</v>
      </c>
      <c r="H32" t="s">
        <v>25</v>
      </c>
      <c r="I32" t="s">
        <v>25</v>
      </c>
      <c r="J32" t="s">
        <v>25</v>
      </c>
      <c r="K32" s="1">
        <v>44227</v>
      </c>
      <c r="L32" s="2">
        <v>1</v>
      </c>
      <c r="M32" t="s">
        <v>26</v>
      </c>
      <c r="N32" s="2">
        <v>2021</v>
      </c>
      <c r="O32" t="s">
        <v>71</v>
      </c>
      <c r="P32" s="3">
        <v>0</v>
      </c>
      <c r="Q32" s="3">
        <v>160</v>
      </c>
      <c r="R32" s="2">
        <v>404</v>
      </c>
      <c r="S32" t="s">
        <v>71</v>
      </c>
      <c r="T32" t="s">
        <v>59</v>
      </c>
      <c r="U32" t="s">
        <v>29</v>
      </c>
    </row>
    <row r="33" spans="1:21" x14ac:dyDescent="0.35">
      <c r="A33" t="s">
        <v>69</v>
      </c>
      <c r="B33" t="s">
        <v>70</v>
      </c>
      <c r="C33" t="s">
        <v>25</v>
      </c>
      <c r="D33" t="s">
        <v>25</v>
      </c>
      <c r="E33" t="s">
        <v>25</v>
      </c>
      <c r="F33" t="s">
        <v>25</v>
      </c>
      <c r="G33" t="s">
        <v>25</v>
      </c>
      <c r="H33" t="s">
        <v>25</v>
      </c>
      <c r="I33" t="s">
        <v>25</v>
      </c>
      <c r="J33" t="s">
        <v>25</v>
      </c>
      <c r="K33" s="1">
        <v>44255</v>
      </c>
      <c r="L33" s="2">
        <v>1</v>
      </c>
      <c r="M33" t="s">
        <v>40</v>
      </c>
      <c r="N33" s="2">
        <v>2021</v>
      </c>
      <c r="O33" t="s">
        <v>71</v>
      </c>
      <c r="P33" s="3">
        <v>0</v>
      </c>
      <c r="Q33" s="3">
        <v>250</v>
      </c>
      <c r="R33" s="2">
        <v>404</v>
      </c>
      <c r="S33" t="s">
        <v>71</v>
      </c>
      <c r="T33" t="s">
        <v>59</v>
      </c>
      <c r="U33" t="s">
        <v>29</v>
      </c>
    </row>
    <row r="34" spans="1:21" x14ac:dyDescent="0.35">
      <c r="A34" t="s">
        <v>69</v>
      </c>
      <c r="B34" t="s">
        <v>70</v>
      </c>
      <c r="C34" t="s">
        <v>25</v>
      </c>
      <c r="D34" t="s">
        <v>25</v>
      </c>
      <c r="E34" t="s">
        <v>25</v>
      </c>
      <c r="F34" t="s">
        <v>25</v>
      </c>
      <c r="G34" t="s">
        <v>25</v>
      </c>
      <c r="H34" t="s">
        <v>25</v>
      </c>
      <c r="I34" t="s">
        <v>25</v>
      </c>
      <c r="J34" t="s">
        <v>25</v>
      </c>
      <c r="K34" s="1">
        <v>44255</v>
      </c>
      <c r="L34" s="2">
        <v>1</v>
      </c>
      <c r="M34" t="s">
        <v>40</v>
      </c>
      <c r="N34" s="2">
        <v>2021</v>
      </c>
      <c r="O34" t="s">
        <v>71</v>
      </c>
      <c r="P34" s="3">
        <v>0</v>
      </c>
      <c r="Q34" s="3">
        <v>160</v>
      </c>
      <c r="R34" s="2">
        <v>404</v>
      </c>
      <c r="S34" t="s">
        <v>71</v>
      </c>
      <c r="T34" t="s">
        <v>59</v>
      </c>
      <c r="U34" t="s">
        <v>29</v>
      </c>
    </row>
    <row r="35" spans="1:21" x14ac:dyDescent="0.35">
      <c r="A35" t="s">
        <v>72</v>
      </c>
      <c r="B35" t="s">
        <v>73</v>
      </c>
      <c r="C35" t="s">
        <v>25</v>
      </c>
      <c r="D35" t="s">
        <v>25</v>
      </c>
      <c r="E35" t="s">
        <v>25</v>
      </c>
      <c r="F35" t="s">
        <v>25</v>
      </c>
      <c r="G35" t="s">
        <v>25</v>
      </c>
      <c r="H35" t="s">
        <v>25</v>
      </c>
      <c r="I35" t="s">
        <v>25</v>
      </c>
      <c r="J35" t="s">
        <v>25</v>
      </c>
      <c r="K35" s="1">
        <v>44255</v>
      </c>
      <c r="L35" s="2">
        <v>1</v>
      </c>
      <c r="M35" t="s">
        <v>40</v>
      </c>
      <c r="N35" s="2">
        <v>2021</v>
      </c>
      <c r="O35" t="s">
        <v>74</v>
      </c>
      <c r="P35" s="3">
        <v>0</v>
      </c>
      <c r="Q35" s="3">
        <v>210</v>
      </c>
      <c r="R35" s="2">
        <v>404</v>
      </c>
      <c r="S35" t="s">
        <v>74</v>
      </c>
      <c r="T35" t="s">
        <v>59</v>
      </c>
      <c r="U35" t="s">
        <v>29</v>
      </c>
    </row>
    <row r="36" spans="1:21" x14ac:dyDescent="0.35">
      <c r="A36" t="s">
        <v>72</v>
      </c>
      <c r="B36" t="s">
        <v>73</v>
      </c>
      <c r="C36" t="s">
        <v>25</v>
      </c>
      <c r="D36" t="s">
        <v>25</v>
      </c>
      <c r="E36" t="s">
        <v>25</v>
      </c>
      <c r="F36" t="s">
        <v>25</v>
      </c>
      <c r="G36" t="s">
        <v>25</v>
      </c>
      <c r="H36" t="s">
        <v>25</v>
      </c>
      <c r="I36" t="s">
        <v>25</v>
      </c>
      <c r="J36" t="s">
        <v>25</v>
      </c>
      <c r="K36" s="1">
        <v>44255</v>
      </c>
      <c r="L36" s="2">
        <v>1</v>
      </c>
      <c r="M36" t="s">
        <v>40</v>
      </c>
      <c r="N36" s="2">
        <v>2021</v>
      </c>
      <c r="O36" t="s">
        <v>74</v>
      </c>
      <c r="P36" s="3">
        <v>0</v>
      </c>
      <c r="Q36" s="3">
        <v>109</v>
      </c>
      <c r="R36" s="2">
        <v>404</v>
      </c>
      <c r="S36" t="s">
        <v>74</v>
      </c>
      <c r="T36" t="s">
        <v>59</v>
      </c>
      <c r="U36" t="s">
        <v>29</v>
      </c>
    </row>
    <row r="37" spans="1:21" x14ac:dyDescent="0.35">
      <c r="A37" t="s">
        <v>72</v>
      </c>
      <c r="B37" t="s">
        <v>73</v>
      </c>
      <c r="C37" t="s">
        <v>25</v>
      </c>
      <c r="D37" t="s">
        <v>25</v>
      </c>
      <c r="E37" t="s">
        <v>25</v>
      </c>
      <c r="F37" t="s">
        <v>25</v>
      </c>
      <c r="G37" t="s">
        <v>25</v>
      </c>
      <c r="H37" t="s">
        <v>25</v>
      </c>
      <c r="I37" t="s">
        <v>25</v>
      </c>
      <c r="J37" t="s">
        <v>25</v>
      </c>
      <c r="K37" s="1">
        <v>44227</v>
      </c>
      <c r="L37" s="2">
        <v>1</v>
      </c>
      <c r="M37" t="s">
        <v>26</v>
      </c>
      <c r="N37" s="2">
        <v>2021</v>
      </c>
      <c r="O37" t="s">
        <v>74</v>
      </c>
      <c r="P37" s="3">
        <v>0</v>
      </c>
      <c r="Q37" s="3">
        <v>110</v>
      </c>
      <c r="R37" s="2">
        <v>404</v>
      </c>
      <c r="S37" t="s">
        <v>74</v>
      </c>
      <c r="T37" t="s">
        <v>59</v>
      </c>
      <c r="U37" t="s">
        <v>29</v>
      </c>
    </row>
    <row r="38" spans="1:21" x14ac:dyDescent="0.35">
      <c r="A38" t="s">
        <v>72</v>
      </c>
      <c r="B38" t="s">
        <v>73</v>
      </c>
      <c r="C38" t="s">
        <v>25</v>
      </c>
      <c r="D38" t="s">
        <v>25</v>
      </c>
      <c r="E38" t="s">
        <v>25</v>
      </c>
      <c r="F38" t="s">
        <v>25</v>
      </c>
      <c r="G38" t="s">
        <v>25</v>
      </c>
      <c r="H38" t="s">
        <v>25</v>
      </c>
      <c r="I38" t="s">
        <v>25</v>
      </c>
      <c r="J38" t="s">
        <v>25</v>
      </c>
      <c r="K38" s="1">
        <v>44227</v>
      </c>
      <c r="L38" s="2">
        <v>1</v>
      </c>
      <c r="M38" t="s">
        <v>26</v>
      </c>
      <c r="N38" s="2">
        <v>2021</v>
      </c>
      <c r="O38" t="s">
        <v>74</v>
      </c>
      <c r="P38" s="3">
        <v>0</v>
      </c>
      <c r="Q38" s="3">
        <v>70</v>
      </c>
      <c r="R38" s="2">
        <v>404</v>
      </c>
      <c r="S38" t="s">
        <v>74</v>
      </c>
      <c r="T38" t="s">
        <v>59</v>
      </c>
      <c r="U38" t="s">
        <v>29</v>
      </c>
    </row>
    <row r="39" spans="1:21" x14ac:dyDescent="0.35">
      <c r="A39" t="s">
        <v>75</v>
      </c>
      <c r="B39" t="s">
        <v>76</v>
      </c>
      <c r="C39" t="s">
        <v>25</v>
      </c>
      <c r="D39" t="s">
        <v>25</v>
      </c>
      <c r="E39" t="s">
        <v>25</v>
      </c>
      <c r="F39" t="s">
        <v>25</v>
      </c>
      <c r="G39" t="s">
        <v>25</v>
      </c>
      <c r="H39" t="s">
        <v>25</v>
      </c>
      <c r="I39" t="s">
        <v>25</v>
      </c>
      <c r="J39" t="s">
        <v>25</v>
      </c>
      <c r="K39" s="1">
        <v>44227</v>
      </c>
      <c r="L39" s="2">
        <v>1</v>
      </c>
      <c r="M39" t="s">
        <v>26</v>
      </c>
      <c r="N39" s="2">
        <v>2021</v>
      </c>
      <c r="O39" t="s">
        <v>77</v>
      </c>
      <c r="P39" s="3">
        <v>0</v>
      </c>
      <c r="Q39" s="3">
        <v>189</v>
      </c>
      <c r="R39" s="2">
        <v>404</v>
      </c>
      <c r="S39" t="s">
        <v>77</v>
      </c>
      <c r="T39" t="s">
        <v>59</v>
      </c>
      <c r="U39" t="s">
        <v>29</v>
      </c>
    </row>
    <row r="40" spans="1:21" x14ac:dyDescent="0.35">
      <c r="A40" t="s">
        <v>75</v>
      </c>
      <c r="B40" t="s">
        <v>76</v>
      </c>
      <c r="C40" t="s">
        <v>25</v>
      </c>
      <c r="D40" t="s">
        <v>25</v>
      </c>
      <c r="E40" t="s">
        <v>25</v>
      </c>
      <c r="F40" t="s">
        <v>25</v>
      </c>
      <c r="G40" t="s">
        <v>25</v>
      </c>
      <c r="H40" t="s">
        <v>25</v>
      </c>
      <c r="I40" t="s">
        <v>25</v>
      </c>
      <c r="J40" t="s">
        <v>25</v>
      </c>
      <c r="K40" s="1">
        <v>44227</v>
      </c>
      <c r="L40" s="2">
        <v>1</v>
      </c>
      <c r="M40" t="s">
        <v>26</v>
      </c>
      <c r="N40" s="2">
        <v>2021</v>
      </c>
      <c r="O40" t="s">
        <v>77</v>
      </c>
      <c r="P40" s="3">
        <v>0</v>
      </c>
      <c r="Q40" s="3">
        <v>89</v>
      </c>
      <c r="R40" s="2">
        <v>404</v>
      </c>
      <c r="S40" t="s">
        <v>77</v>
      </c>
      <c r="T40" t="s">
        <v>59</v>
      </c>
      <c r="U40" t="s">
        <v>29</v>
      </c>
    </row>
    <row r="41" spans="1:21" x14ac:dyDescent="0.35">
      <c r="A41" t="s">
        <v>75</v>
      </c>
      <c r="B41" t="s">
        <v>76</v>
      </c>
      <c r="C41" t="s">
        <v>25</v>
      </c>
      <c r="D41" t="s">
        <v>25</v>
      </c>
      <c r="E41" t="s">
        <v>25</v>
      </c>
      <c r="F41" t="s">
        <v>25</v>
      </c>
      <c r="G41" t="s">
        <v>25</v>
      </c>
      <c r="H41" t="s">
        <v>25</v>
      </c>
      <c r="I41" t="s">
        <v>25</v>
      </c>
      <c r="J41" t="s">
        <v>25</v>
      </c>
      <c r="K41" s="1">
        <v>44255</v>
      </c>
      <c r="L41" s="2">
        <v>1</v>
      </c>
      <c r="M41" t="s">
        <v>40</v>
      </c>
      <c r="N41" s="2">
        <v>2021</v>
      </c>
      <c r="O41" t="s">
        <v>77</v>
      </c>
      <c r="P41" s="3">
        <v>0</v>
      </c>
      <c r="Q41" s="3">
        <v>120</v>
      </c>
      <c r="R41" s="2">
        <v>404</v>
      </c>
      <c r="S41" t="s">
        <v>77</v>
      </c>
      <c r="T41" t="s">
        <v>59</v>
      </c>
      <c r="U41" t="s">
        <v>29</v>
      </c>
    </row>
    <row r="42" spans="1:21" x14ac:dyDescent="0.35">
      <c r="A42" t="s">
        <v>75</v>
      </c>
      <c r="B42" t="s">
        <v>76</v>
      </c>
      <c r="C42" t="s">
        <v>25</v>
      </c>
      <c r="D42" t="s">
        <v>25</v>
      </c>
      <c r="E42" t="s">
        <v>25</v>
      </c>
      <c r="F42" t="s">
        <v>25</v>
      </c>
      <c r="G42" t="s">
        <v>25</v>
      </c>
      <c r="H42" t="s">
        <v>25</v>
      </c>
      <c r="I42" t="s">
        <v>25</v>
      </c>
      <c r="J42" t="s">
        <v>25</v>
      </c>
      <c r="K42" s="1">
        <v>44255</v>
      </c>
      <c r="L42" s="2">
        <v>1</v>
      </c>
      <c r="M42" t="s">
        <v>40</v>
      </c>
      <c r="N42" s="2">
        <v>2021</v>
      </c>
      <c r="O42" t="s">
        <v>77</v>
      </c>
      <c r="P42" s="3">
        <v>0</v>
      </c>
      <c r="Q42" s="3">
        <v>109</v>
      </c>
      <c r="R42" s="2">
        <v>404</v>
      </c>
      <c r="S42" t="s">
        <v>77</v>
      </c>
      <c r="T42" t="s">
        <v>59</v>
      </c>
      <c r="U42" t="s">
        <v>29</v>
      </c>
    </row>
    <row r="43" spans="1:21" x14ac:dyDescent="0.35">
      <c r="A43" t="s">
        <v>78</v>
      </c>
      <c r="B43" t="s">
        <v>79</v>
      </c>
      <c r="C43" t="s">
        <v>25</v>
      </c>
      <c r="D43" t="s">
        <v>25</v>
      </c>
      <c r="E43" t="s">
        <v>25</v>
      </c>
      <c r="F43" t="s">
        <v>25</v>
      </c>
      <c r="G43" t="s">
        <v>25</v>
      </c>
      <c r="H43" t="s">
        <v>25</v>
      </c>
      <c r="I43" t="s">
        <v>25</v>
      </c>
      <c r="J43" t="s">
        <v>25</v>
      </c>
      <c r="K43" s="1">
        <v>44255</v>
      </c>
      <c r="L43" s="2">
        <v>1</v>
      </c>
      <c r="M43" t="s">
        <v>40</v>
      </c>
      <c r="N43" s="2">
        <v>2021</v>
      </c>
      <c r="O43" t="s">
        <v>80</v>
      </c>
      <c r="P43" s="3">
        <v>0</v>
      </c>
      <c r="Q43" s="3">
        <v>90</v>
      </c>
      <c r="R43" s="2">
        <v>404</v>
      </c>
      <c r="S43" t="s">
        <v>80</v>
      </c>
      <c r="T43" t="s">
        <v>59</v>
      </c>
      <c r="U43" t="s">
        <v>29</v>
      </c>
    </row>
    <row r="44" spans="1:21" x14ac:dyDescent="0.35">
      <c r="A44" t="s">
        <v>78</v>
      </c>
      <c r="B44" t="s">
        <v>79</v>
      </c>
      <c r="C44" t="s">
        <v>25</v>
      </c>
      <c r="D44" t="s">
        <v>25</v>
      </c>
      <c r="E44" t="s">
        <v>25</v>
      </c>
      <c r="F44" t="s">
        <v>25</v>
      </c>
      <c r="G44" t="s">
        <v>25</v>
      </c>
      <c r="H44" t="s">
        <v>25</v>
      </c>
      <c r="I44" t="s">
        <v>25</v>
      </c>
      <c r="J44" t="s">
        <v>25</v>
      </c>
      <c r="K44" s="1">
        <v>44255</v>
      </c>
      <c r="L44" s="2">
        <v>1</v>
      </c>
      <c r="M44" t="s">
        <v>40</v>
      </c>
      <c r="N44" s="2">
        <v>2021</v>
      </c>
      <c r="O44" t="s">
        <v>80</v>
      </c>
      <c r="P44" s="3">
        <v>0</v>
      </c>
      <c r="Q44" s="3">
        <v>90</v>
      </c>
      <c r="R44" s="2">
        <v>404</v>
      </c>
      <c r="S44" t="s">
        <v>80</v>
      </c>
      <c r="T44" t="s">
        <v>59</v>
      </c>
      <c r="U44" t="s">
        <v>29</v>
      </c>
    </row>
    <row r="45" spans="1:21" x14ac:dyDescent="0.35">
      <c r="A45" t="s">
        <v>78</v>
      </c>
      <c r="B45" t="s">
        <v>79</v>
      </c>
      <c r="C45" t="s">
        <v>25</v>
      </c>
      <c r="D45" t="s">
        <v>25</v>
      </c>
      <c r="E45" t="s">
        <v>25</v>
      </c>
      <c r="F45" t="s">
        <v>25</v>
      </c>
      <c r="G45" t="s">
        <v>25</v>
      </c>
      <c r="H45" t="s">
        <v>25</v>
      </c>
      <c r="I45" t="s">
        <v>25</v>
      </c>
      <c r="J45" t="s">
        <v>25</v>
      </c>
      <c r="K45" s="1">
        <v>44227</v>
      </c>
      <c r="L45" s="2">
        <v>1</v>
      </c>
      <c r="M45" t="s">
        <v>26</v>
      </c>
      <c r="N45" s="2">
        <v>2021</v>
      </c>
      <c r="O45" t="s">
        <v>80</v>
      </c>
      <c r="P45" s="3">
        <v>0</v>
      </c>
      <c r="Q45" s="3">
        <v>178</v>
      </c>
      <c r="R45" s="2">
        <v>404</v>
      </c>
      <c r="S45" t="s">
        <v>80</v>
      </c>
      <c r="T45" t="s">
        <v>59</v>
      </c>
      <c r="U45" t="s">
        <v>29</v>
      </c>
    </row>
    <row r="46" spans="1:21" x14ac:dyDescent="0.35">
      <c r="A46" t="s">
        <v>78</v>
      </c>
      <c r="B46" t="s">
        <v>79</v>
      </c>
      <c r="C46" t="s">
        <v>25</v>
      </c>
      <c r="D46" t="s">
        <v>25</v>
      </c>
      <c r="E46" t="s">
        <v>25</v>
      </c>
      <c r="F46" t="s">
        <v>25</v>
      </c>
      <c r="G46" t="s">
        <v>25</v>
      </c>
      <c r="H46" t="s">
        <v>25</v>
      </c>
      <c r="I46" t="s">
        <v>25</v>
      </c>
      <c r="J46" t="s">
        <v>25</v>
      </c>
      <c r="K46" s="1">
        <v>44227</v>
      </c>
      <c r="L46" s="2">
        <v>1</v>
      </c>
      <c r="M46" t="s">
        <v>26</v>
      </c>
      <c r="N46" s="2">
        <v>2021</v>
      </c>
      <c r="O46" t="s">
        <v>80</v>
      </c>
      <c r="P46" s="3">
        <v>0</v>
      </c>
      <c r="Q46" s="3">
        <v>310</v>
      </c>
      <c r="R46" s="2">
        <v>404</v>
      </c>
      <c r="S46" t="s">
        <v>80</v>
      </c>
      <c r="T46" t="s">
        <v>59</v>
      </c>
      <c r="U46" t="s">
        <v>29</v>
      </c>
    </row>
    <row r="47" spans="1:21" x14ac:dyDescent="0.35">
      <c r="A47" t="s">
        <v>25</v>
      </c>
      <c r="B47" t="s">
        <v>25</v>
      </c>
      <c r="C47" t="s">
        <v>25</v>
      </c>
      <c r="D47" t="s">
        <v>25</v>
      </c>
      <c r="E47" t="s">
        <v>25</v>
      </c>
      <c r="F47" t="s">
        <v>25</v>
      </c>
      <c r="G47" t="s">
        <v>25</v>
      </c>
      <c r="H47" t="s">
        <v>25</v>
      </c>
      <c r="I47" t="s">
        <v>25</v>
      </c>
      <c r="J47" t="s">
        <v>25</v>
      </c>
      <c r="K47" s="1">
        <v>44227</v>
      </c>
      <c r="L47" s="2">
        <v>1</v>
      </c>
      <c r="M47" t="s">
        <v>26</v>
      </c>
      <c r="N47" s="2">
        <v>2021</v>
      </c>
      <c r="O47" t="s">
        <v>81</v>
      </c>
      <c r="P47" s="3">
        <v>310</v>
      </c>
      <c r="Q47" s="3">
        <v>0</v>
      </c>
      <c r="R47" s="2">
        <v>490</v>
      </c>
      <c r="S47" t="s">
        <v>81</v>
      </c>
      <c r="T47" t="s">
        <v>82</v>
      </c>
      <c r="U47" t="s">
        <v>29</v>
      </c>
    </row>
    <row r="48" spans="1:21" x14ac:dyDescent="0.35">
      <c r="A48" t="s">
        <v>25</v>
      </c>
      <c r="B48" t="s">
        <v>25</v>
      </c>
      <c r="C48" t="s">
        <v>25</v>
      </c>
      <c r="D48" t="s">
        <v>25</v>
      </c>
      <c r="E48" t="s">
        <v>25</v>
      </c>
      <c r="F48" t="s">
        <v>25</v>
      </c>
      <c r="G48" t="s">
        <v>25</v>
      </c>
      <c r="H48" t="s">
        <v>25</v>
      </c>
      <c r="I48" t="s">
        <v>25</v>
      </c>
      <c r="J48" t="s">
        <v>25</v>
      </c>
      <c r="K48" s="1">
        <v>44227</v>
      </c>
      <c r="L48" s="2">
        <v>1</v>
      </c>
      <c r="M48" t="s">
        <v>26</v>
      </c>
      <c r="N48" s="2">
        <v>2021</v>
      </c>
      <c r="O48" t="s">
        <v>81</v>
      </c>
      <c r="P48" s="3">
        <v>189</v>
      </c>
      <c r="Q48" s="3">
        <v>0</v>
      </c>
      <c r="R48" s="2">
        <v>490</v>
      </c>
      <c r="S48" t="s">
        <v>81</v>
      </c>
      <c r="T48" t="s">
        <v>82</v>
      </c>
      <c r="U48" t="s">
        <v>29</v>
      </c>
    </row>
    <row r="49" spans="1:21" x14ac:dyDescent="0.35">
      <c r="A49" t="s">
        <v>25</v>
      </c>
      <c r="B49" t="s">
        <v>25</v>
      </c>
      <c r="C49" t="s">
        <v>25</v>
      </c>
      <c r="D49" t="s">
        <v>25</v>
      </c>
      <c r="E49" t="s">
        <v>25</v>
      </c>
      <c r="F49" t="s">
        <v>25</v>
      </c>
      <c r="G49" t="s">
        <v>25</v>
      </c>
      <c r="H49" t="s">
        <v>25</v>
      </c>
      <c r="I49" t="s">
        <v>25</v>
      </c>
      <c r="J49" t="s">
        <v>25</v>
      </c>
      <c r="K49" s="1">
        <v>44227</v>
      </c>
      <c r="L49" s="2">
        <v>1</v>
      </c>
      <c r="M49" t="s">
        <v>26</v>
      </c>
      <c r="N49" s="2">
        <v>2021</v>
      </c>
      <c r="O49" t="s">
        <v>81</v>
      </c>
      <c r="P49" s="3">
        <v>70</v>
      </c>
      <c r="Q49" s="3">
        <v>0</v>
      </c>
      <c r="R49" s="2">
        <v>490</v>
      </c>
      <c r="S49" t="s">
        <v>81</v>
      </c>
      <c r="T49" t="s">
        <v>82</v>
      </c>
      <c r="U49" t="s">
        <v>29</v>
      </c>
    </row>
    <row r="50" spans="1:21" x14ac:dyDescent="0.35">
      <c r="A50" t="s">
        <v>25</v>
      </c>
      <c r="B50" t="s">
        <v>25</v>
      </c>
      <c r="C50" t="s">
        <v>25</v>
      </c>
      <c r="D50" t="s">
        <v>25</v>
      </c>
      <c r="E50" t="s">
        <v>25</v>
      </c>
      <c r="F50" t="s">
        <v>25</v>
      </c>
      <c r="G50" t="s">
        <v>25</v>
      </c>
      <c r="H50" t="s">
        <v>25</v>
      </c>
      <c r="I50" t="s">
        <v>25</v>
      </c>
      <c r="J50" t="s">
        <v>25</v>
      </c>
      <c r="K50" s="1">
        <v>44227</v>
      </c>
      <c r="L50" s="2">
        <v>1</v>
      </c>
      <c r="M50" t="s">
        <v>26</v>
      </c>
      <c r="N50" s="2">
        <v>2021</v>
      </c>
      <c r="O50" t="s">
        <v>81</v>
      </c>
      <c r="P50" s="3">
        <v>200</v>
      </c>
      <c r="Q50" s="3">
        <v>0</v>
      </c>
      <c r="R50" s="2">
        <v>490</v>
      </c>
      <c r="S50" t="s">
        <v>81</v>
      </c>
      <c r="T50" t="s">
        <v>82</v>
      </c>
      <c r="U50" t="s">
        <v>29</v>
      </c>
    </row>
    <row r="51" spans="1:21" x14ac:dyDescent="0.35">
      <c r="A51" t="s">
        <v>25</v>
      </c>
      <c r="B51" t="s">
        <v>25</v>
      </c>
      <c r="C51" t="s">
        <v>25</v>
      </c>
      <c r="D51" t="s">
        <v>25</v>
      </c>
      <c r="E51" t="s">
        <v>25</v>
      </c>
      <c r="F51" t="s">
        <v>25</v>
      </c>
      <c r="G51" t="s">
        <v>25</v>
      </c>
      <c r="H51" t="s">
        <v>25</v>
      </c>
      <c r="I51" t="s">
        <v>25</v>
      </c>
      <c r="J51" t="s">
        <v>25</v>
      </c>
      <c r="K51" s="1">
        <v>44227</v>
      </c>
      <c r="L51" s="2">
        <v>1</v>
      </c>
      <c r="M51" t="s">
        <v>26</v>
      </c>
      <c r="N51" s="2">
        <v>2021</v>
      </c>
      <c r="O51" t="s">
        <v>81</v>
      </c>
      <c r="P51" s="3">
        <v>178</v>
      </c>
      <c r="Q51" s="3">
        <v>0</v>
      </c>
      <c r="R51" s="2">
        <v>490</v>
      </c>
      <c r="S51" t="s">
        <v>81</v>
      </c>
      <c r="T51" t="s">
        <v>82</v>
      </c>
      <c r="U51" t="s">
        <v>29</v>
      </c>
    </row>
    <row r="52" spans="1:21" x14ac:dyDescent="0.35">
      <c r="A52" t="s">
        <v>25</v>
      </c>
      <c r="B52" t="s">
        <v>25</v>
      </c>
      <c r="C52" t="s">
        <v>25</v>
      </c>
      <c r="D52" t="s">
        <v>25</v>
      </c>
      <c r="E52" t="s">
        <v>25</v>
      </c>
      <c r="F52" t="s">
        <v>25</v>
      </c>
      <c r="G52" t="s">
        <v>25</v>
      </c>
      <c r="H52" t="s">
        <v>25</v>
      </c>
      <c r="I52" t="s">
        <v>25</v>
      </c>
      <c r="J52" t="s">
        <v>25</v>
      </c>
      <c r="K52" s="1">
        <v>44227</v>
      </c>
      <c r="L52" s="2">
        <v>1</v>
      </c>
      <c r="M52" t="s">
        <v>26</v>
      </c>
      <c r="N52" s="2">
        <v>2021</v>
      </c>
      <c r="O52" t="s">
        <v>81</v>
      </c>
      <c r="P52" s="3">
        <v>89</v>
      </c>
      <c r="Q52" s="3">
        <v>0</v>
      </c>
      <c r="R52" s="2">
        <v>490</v>
      </c>
      <c r="S52" t="s">
        <v>81</v>
      </c>
      <c r="T52" t="s">
        <v>82</v>
      </c>
      <c r="U52" t="s">
        <v>29</v>
      </c>
    </row>
    <row r="53" spans="1:21" x14ac:dyDescent="0.35">
      <c r="A53" t="s">
        <v>25</v>
      </c>
      <c r="B53" t="s">
        <v>25</v>
      </c>
      <c r="C53" t="s">
        <v>25</v>
      </c>
      <c r="D53" t="s">
        <v>25</v>
      </c>
      <c r="E53" t="s">
        <v>25</v>
      </c>
      <c r="F53" t="s">
        <v>25</v>
      </c>
      <c r="G53" t="s">
        <v>25</v>
      </c>
      <c r="H53" t="s">
        <v>25</v>
      </c>
      <c r="I53" t="s">
        <v>25</v>
      </c>
      <c r="J53" t="s">
        <v>25</v>
      </c>
      <c r="K53" s="1">
        <v>44227</v>
      </c>
      <c r="L53" s="2">
        <v>1</v>
      </c>
      <c r="M53" t="s">
        <v>26</v>
      </c>
      <c r="N53" s="2">
        <v>2021</v>
      </c>
      <c r="O53" t="s">
        <v>81</v>
      </c>
      <c r="P53" s="3">
        <v>110</v>
      </c>
      <c r="Q53" s="3">
        <v>0</v>
      </c>
      <c r="R53" s="2">
        <v>490</v>
      </c>
      <c r="S53" t="s">
        <v>81</v>
      </c>
      <c r="T53" t="s">
        <v>82</v>
      </c>
      <c r="U53" t="s">
        <v>29</v>
      </c>
    </row>
    <row r="54" spans="1:21" x14ac:dyDescent="0.35">
      <c r="A54" t="s">
        <v>25</v>
      </c>
      <c r="B54" t="s">
        <v>25</v>
      </c>
      <c r="C54" t="s">
        <v>25</v>
      </c>
      <c r="D54" t="s">
        <v>25</v>
      </c>
      <c r="E54" t="s">
        <v>25</v>
      </c>
      <c r="F54" t="s">
        <v>25</v>
      </c>
      <c r="G54" t="s">
        <v>25</v>
      </c>
      <c r="H54" t="s">
        <v>25</v>
      </c>
      <c r="I54" t="s">
        <v>25</v>
      </c>
      <c r="J54" t="s">
        <v>25</v>
      </c>
      <c r="K54" s="1">
        <v>44227</v>
      </c>
      <c r="L54" s="2">
        <v>1</v>
      </c>
      <c r="M54" t="s">
        <v>26</v>
      </c>
      <c r="N54" s="2">
        <v>2021</v>
      </c>
      <c r="O54" t="s">
        <v>81</v>
      </c>
      <c r="P54" s="3">
        <v>160</v>
      </c>
      <c r="Q54" s="3">
        <v>0</v>
      </c>
      <c r="R54" s="2">
        <v>490</v>
      </c>
      <c r="S54" t="s">
        <v>81</v>
      </c>
      <c r="T54" t="s">
        <v>82</v>
      </c>
      <c r="U54" t="s">
        <v>29</v>
      </c>
    </row>
    <row r="55" spans="1:21" x14ac:dyDescent="0.35">
      <c r="A55" t="s">
        <v>25</v>
      </c>
      <c r="B55" t="s">
        <v>25</v>
      </c>
      <c r="C55" t="s">
        <v>25</v>
      </c>
      <c r="D55" t="s">
        <v>25</v>
      </c>
      <c r="E55" t="s">
        <v>25</v>
      </c>
      <c r="F55" t="s">
        <v>25</v>
      </c>
      <c r="G55" t="s">
        <v>25</v>
      </c>
      <c r="H55" t="s">
        <v>25</v>
      </c>
      <c r="I55" t="s">
        <v>25</v>
      </c>
      <c r="J55" t="s">
        <v>25</v>
      </c>
      <c r="K55" s="1">
        <v>44255</v>
      </c>
      <c r="L55" s="2">
        <v>1</v>
      </c>
      <c r="M55" t="s">
        <v>40</v>
      </c>
      <c r="N55" s="2">
        <v>2021</v>
      </c>
      <c r="O55" t="s">
        <v>81</v>
      </c>
      <c r="P55" s="3">
        <v>1240</v>
      </c>
      <c r="Q55" s="3">
        <v>0</v>
      </c>
      <c r="R55" s="2">
        <v>490</v>
      </c>
      <c r="S55" t="s">
        <v>81</v>
      </c>
      <c r="T55" t="s">
        <v>82</v>
      </c>
      <c r="U55" t="s">
        <v>29</v>
      </c>
    </row>
    <row r="56" spans="1:21" x14ac:dyDescent="0.35">
      <c r="A56" t="s">
        <v>25</v>
      </c>
      <c r="B56" t="s">
        <v>25</v>
      </c>
      <c r="C56" t="s">
        <v>25</v>
      </c>
      <c r="D56" t="s">
        <v>25</v>
      </c>
      <c r="E56" t="s">
        <v>25</v>
      </c>
      <c r="F56" t="s">
        <v>25</v>
      </c>
      <c r="G56" t="s">
        <v>25</v>
      </c>
      <c r="H56" t="s">
        <v>25</v>
      </c>
      <c r="I56" t="s">
        <v>25</v>
      </c>
      <c r="J56" t="s">
        <v>25</v>
      </c>
      <c r="K56" s="1">
        <v>44255</v>
      </c>
      <c r="L56" s="2">
        <v>1</v>
      </c>
      <c r="M56" t="s">
        <v>40</v>
      </c>
      <c r="N56" s="2">
        <v>2021</v>
      </c>
      <c r="O56" t="s">
        <v>81</v>
      </c>
      <c r="P56" s="3">
        <v>1100</v>
      </c>
      <c r="Q56" s="3">
        <v>0</v>
      </c>
      <c r="R56" s="2">
        <v>490</v>
      </c>
      <c r="S56" t="s">
        <v>81</v>
      </c>
      <c r="T56" t="s">
        <v>82</v>
      </c>
      <c r="U56" t="s">
        <v>29</v>
      </c>
    </row>
    <row r="57" spans="1:21" x14ac:dyDescent="0.35">
      <c r="A57" t="s">
        <v>25</v>
      </c>
      <c r="B57" t="s">
        <v>25</v>
      </c>
      <c r="C57" t="s">
        <v>25</v>
      </c>
      <c r="D57" t="s">
        <v>25</v>
      </c>
      <c r="E57" t="s">
        <v>25</v>
      </c>
      <c r="F57" t="s">
        <v>25</v>
      </c>
      <c r="G57" t="s">
        <v>25</v>
      </c>
      <c r="H57" t="s">
        <v>25</v>
      </c>
      <c r="I57" t="s">
        <v>25</v>
      </c>
      <c r="J57" t="s">
        <v>25</v>
      </c>
      <c r="K57" s="1">
        <v>44255</v>
      </c>
      <c r="L57" s="2">
        <v>1</v>
      </c>
      <c r="M57" t="s">
        <v>40</v>
      </c>
      <c r="N57" s="2">
        <v>2021</v>
      </c>
      <c r="O57" t="s">
        <v>81</v>
      </c>
      <c r="P57" s="3">
        <v>760</v>
      </c>
      <c r="Q57" s="3">
        <v>0</v>
      </c>
      <c r="R57" s="2">
        <v>490</v>
      </c>
      <c r="S57" t="s">
        <v>81</v>
      </c>
      <c r="T57" t="s">
        <v>82</v>
      </c>
      <c r="U57" t="s">
        <v>29</v>
      </c>
    </row>
    <row r="58" spans="1:21" x14ac:dyDescent="0.35">
      <c r="A58" t="s">
        <v>25</v>
      </c>
      <c r="B58" t="s">
        <v>25</v>
      </c>
      <c r="C58" t="s">
        <v>25</v>
      </c>
      <c r="D58" t="s">
        <v>25</v>
      </c>
      <c r="E58" t="s">
        <v>25</v>
      </c>
      <c r="F58" t="s">
        <v>25</v>
      </c>
      <c r="G58" t="s">
        <v>25</v>
      </c>
      <c r="H58" t="s">
        <v>25</v>
      </c>
      <c r="I58" t="s">
        <v>25</v>
      </c>
      <c r="J58" t="s">
        <v>25</v>
      </c>
      <c r="K58" s="1">
        <v>44255</v>
      </c>
      <c r="L58" s="2">
        <v>1</v>
      </c>
      <c r="M58" t="s">
        <v>40</v>
      </c>
      <c r="N58" s="2">
        <v>2021</v>
      </c>
      <c r="O58" t="s">
        <v>81</v>
      </c>
      <c r="P58" s="3">
        <v>1300</v>
      </c>
      <c r="Q58" s="3">
        <v>0</v>
      </c>
      <c r="R58" s="2">
        <v>490</v>
      </c>
      <c r="S58" t="s">
        <v>81</v>
      </c>
      <c r="T58" t="s">
        <v>82</v>
      </c>
      <c r="U58" t="s">
        <v>29</v>
      </c>
    </row>
    <row r="59" spans="1:21" x14ac:dyDescent="0.35">
      <c r="A59" t="s">
        <v>25</v>
      </c>
      <c r="B59" t="s">
        <v>25</v>
      </c>
      <c r="C59" t="s">
        <v>25</v>
      </c>
      <c r="D59" t="s">
        <v>25</v>
      </c>
      <c r="E59" t="s">
        <v>25</v>
      </c>
      <c r="F59" t="s">
        <v>25</v>
      </c>
      <c r="G59" t="s">
        <v>25</v>
      </c>
      <c r="H59" t="s">
        <v>25</v>
      </c>
      <c r="I59" t="s">
        <v>25</v>
      </c>
      <c r="J59" t="s">
        <v>25</v>
      </c>
      <c r="K59" s="1">
        <v>44255</v>
      </c>
      <c r="L59" s="2">
        <v>1</v>
      </c>
      <c r="M59" t="s">
        <v>40</v>
      </c>
      <c r="N59" s="2">
        <v>2021</v>
      </c>
      <c r="O59" t="s">
        <v>81</v>
      </c>
      <c r="P59" s="3">
        <v>1100</v>
      </c>
      <c r="Q59" s="3">
        <v>0</v>
      </c>
      <c r="R59" s="2">
        <v>490</v>
      </c>
      <c r="S59" t="s">
        <v>81</v>
      </c>
      <c r="T59" t="s">
        <v>82</v>
      </c>
      <c r="U59" t="s">
        <v>29</v>
      </c>
    </row>
    <row r="60" spans="1:21" x14ac:dyDescent="0.35">
      <c r="A60" t="s">
        <v>25</v>
      </c>
      <c r="B60" t="s">
        <v>25</v>
      </c>
      <c r="C60" t="s">
        <v>25</v>
      </c>
      <c r="D60" t="s">
        <v>25</v>
      </c>
      <c r="E60" t="s">
        <v>25</v>
      </c>
      <c r="F60" t="s">
        <v>25</v>
      </c>
      <c r="G60" t="s">
        <v>25</v>
      </c>
      <c r="H60" t="s">
        <v>25</v>
      </c>
      <c r="I60" t="s">
        <v>25</v>
      </c>
      <c r="J60" t="s">
        <v>25</v>
      </c>
      <c r="K60" s="1">
        <v>44255</v>
      </c>
      <c r="L60" s="2">
        <v>1</v>
      </c>
      <c r="M60" t="s">
        <v>40</v>
      </c>
      <c r="N60" s="2">
        <v>2021</v>
      </c>
      <c r="O60" t="s">
        <v>81</v>
      </c>
      <c r="P60" s="3">
        <v>1080</v>
      </c>
      <c r="Q60" s="3">
        <v>0</v>
      </c>
      <c r="R60" s="2">
        <v>490</v>
      </c>
      <c r="S60" t="s">
        <v>81</v>
      </c>
      <c r="T60" t="s">
        <v>82</v>
      </c>
      <c r="U60" t="s">
        <v>29</v>
      </c>
    </row>
    <row r="61" spans="1:21" x14ac:dyDescent="0.35">
      <c r="A61" t="s">
        <v>25</v>
      </c>
      <c r="B61" t="s">
        <v>25</v>
      </c>
      <c r="C61" t="s">
        <v>25</v>
      </c>
      <c r="D61" t="s">
        <v>25</v>
      </c>
      <c r="E61" t="s">
        <v>25</v>
      </c>
      <c r="F61" t="s">
        <v>25</v>
      </c>
      <c r="G61" t="s">
        <v>25</v>
      </c>
      <c r="H61" t="s">
        <v>25</v>
      </c>
      <c r="I61" t="s">
        <v>25</v>
      </c>
      <c r="J61" t="s">
        <v>25</v>
      </c>
      <c r="K61" s="1">
        <v>44255</v>
      </c>
      <c r="L61" s="2">
        <v>1</v>
      </c>
      <c r="M61" t="s">
        <v>40</v>
      </c>
      <c r="N61" s="2">
        <v>2021</v>
      </c>
      <c r="O61" t="s">
        <v>81</v>
      </c>
      <c r="P61" s="3">
        <v>1960</v>
      </c>
      <c r="Q61" s="3">
        <v>0</v>
      </c>
      <c r="R61" s="2">
        <v>490</v>
      </c>
      <c r="S61" t="s">
        <v>81</v>
      </c>
      <c r="T61" t="s">
        <v>82</v>
      </c>
      <c r="U61" t="s">
        <v>29</v>
      </c>
    </row>
    <row r="62" spans="1:21" x14ac:dyDescent="0.35">
      <c r="A62" t="s">
        <v>25</v>
      </c>
      <c r="B62" t="s">
        <v>25</v>
      </c>
      <c r="C62" t="s">
        <v>25</v>
      </c>
      <c r="D62" t="s">
        <v>25</v>
      </c>
      <c r="E62" t="s">
        <v>25</v>
      </c>
      <c r="F62" t="s">
        <v>25</v>
      </c>
      <c r="G62" t="s">
        <v>25</v>
      </c>
      <c r="H62" t="s">
        <v>25</v>
      </c>
      <c r="I62" t="s">
        <v>25</v>
      </c>
      <c r="J62" t="s">
        <v>25</v>
      </c>
      <c r="K62" s="1">
        <v>44255</v>
      </c>
      <c r="L62" s="2">
        <v>1</v>
      </c>
      <c r="M62" t="s">
        <v>40</v>
      </c>
      <c r="N62" s="2">
        <v>2021</v>
      </c>
      <c r="O62" t="s">
        <v>81</v>
      </c>
      <c r="P62" s="3">
        <v>2100</v>
      </c>
      <c r="Q62" s="3">
        <v>0</v>
      </c>
      <c r="R62" s="2">
        <v>490</v>
      </c>
      <c r="S62" t="s">
        <v>81</v>
      </c>
      <c r="T62" t="s">
        <v>82</v>
      </c>
      <c r="U62" t="s">
        <v>29</v>
      </c>
    </row>
    <row r="63" spans="1:21" x14ac:dyDescent="0.35">
      <c r="A63" t="s">
        <v>25</v>
      </c>
      <c r="B63" t="s">
        <v>25</v>
      </c>
      <c r="C63" t="s">
        <v>25</v>
      </c>
      <c r="D63" t="s">
        <v>25</v>
      </c>
      <c r="E63" t="s">
        <v>25</v>
      </c>
      <c r="F63" t="s">
        <v>25</v>
      </c>
      <c r="G63" t="s">
        <v>25</v>
      </c>
      <c r="H63" t="s">
        <v>25</v>
      </c>
      <c r="I63" t="s">
        <v>25</v>
      </c>
      <c r="J63" t="s">
        <v>25</v>
      </c>
      <c r="K63" s="1">
        <v>44227</v>
      </c>
      <c r="L63" s="2">
        <v>1</v>
      </c>
      <c r="M63" t="s">
        <v>26</v>
      </c>
      <c r="N63" s="2">
        <v>2021</v>
      </c>
      <c r="O63" t="s">
        <v>81</v>
      </c>
      <c r="P63" s="3">
        <v>1340</v>
      </c>
      <c r="Q63" s="3">
        <v>0</v>
      </c>
      <c r="R63" s="2">
        <v>490</v>
      </c>
      <c r="S63" t="s">
        <v>81</v>
      </c>
      <c r="T63" t="s">
        <v>82</v>
      </c>
      <c r="U63" t="s">
        <v>29</v>
      </c>
    </row>
    <row r="64" spans="1:21" x14ac:dyDescent="0.35">
      <c r="A64" t="s">
        <v>25</v>
      </c>
      <c r="B64" t="s">
        <v>25</v>
      </c>
      <c r="C64" t="s">
        <v>25</v>
      </c>
      <c r="D64" t="s">
        <v>25</v>
      </c>
      <c r="E64" t="s">
        <v>25</v>
      </c>
      <c r="F64" t="s">
        <v>25</v>
      </c>
      <c r="G64" t="s">
        <v>25</v>
      </c>
      <c r="H64" t="s">
        <v>25</v>
      </c>
      <c r="I64" t="s">
        <v>25</v>
      </c>
      <c r="J64" t="s">
        <v>25</v>
      </c>
      <c r="K64" s="1">
        <v>44227</v>
      </c>
      <c r="L64" s="2">
        <v>1</v>
      </c>
      <c r="M64" t="s">
        <v>26</v>
      </c>
      <c r="N64" s="2">
        <v>2021</v>
      </c>
      <c r="O64" t="s">
        <v>81</v>
      </c>
      <c r="P64" s="3">
        <v>1070</v>
      </c>
      <c r="Q64" s="3">
        <v>0</v>
      </c>
      <c r="R64" s="2">
        <v>490</v>
      </c>
      <c r="S64" t="s">
        <v>81</v>
      </c>
      <c r="T64" t="s">
        <v>82</v>
      </c>
      <c r="U64" t="s">
        <v>29</v>
      </c>
    </row>
    <row r="65" spans="1:21" x14ac:dyDescent="0.35">
      <c r="A65" t="s">
        <v>25</v>
      </c>
      <c r="B65" t="s">
        <v>25</v>
      </c>
      <c r="C65" t="s">
        <v>25</v>
      </c>
      <c r="D65" t="s">
        <v>25</v>
      </c>
      <c r="E65" t="s">
        <v>25</v>
      </c>
      <c r="F65" t="s">
        <v>25</v>
      </c>
      <c r="G65" t="s">
        <v>25</v>
      </c>
      <c r="H65" t="s">
        <v>25</v>
      </c>
      <c r="I65" t="s">
        <v>25</v>
      </c>
      <c r="J65" t="s">
        <v>25</v>
      </c>
      <c r="K65" s="1">
        <v>44227</v>
      </c>
      <c r="L65" s="2">
        <v>1</v>
      </c>
      <c r="M65" t="s">
        <v>26</v>
      </c>
      <c r="N65" s="2">
        <v>2021</v>
      </c>
      <c r="O65" t="s">
        <v>81</v>
      </c>
      <c r="P65" s="3">
        <v>900</v>
      </c>
      <c r="Q65" s="3">
        <v>0</v>
      </c>
      <c r="R65" s="2">
        <v>490</v>
      </c>
      <c r="S65" t="s">
        <v>81</v>
      </c>
      <c r="T65" t="s">
        <v>82</v>
      </c>
      <c r="U65" t="s">
        <v>29</v>
      </c>
    </row>
    <row r="66" spans="1:21" x14ac:dyDescent="0.35">
      <c r="A66" t="s">
        <v>25</v>
      </c>
      <c r="B66" t="s">
        <v>25</v>
      </c>
      <c r="C66" t="s">
        <v>25</v>
      </c>
      <c r="D66" t="s">
        <v>25</v>
      </c>
      <c r="E66" t="s">
        <v>25</v>
      </c>
      <c r="F66" t="s">
        <v>25</v>
      </c>
      <c r="G66" t="s">
        <v>25</v>
      </c>
      <c r="H66" t="s">
        <v>25</v>
      </c>
      <c r="I66" t="s">
        <v>25</v>
      </c>
      <c r="J66" t="s">
        <v>25</v>
      </c>
      <c r="K66" s="1">
        <v>44227</v>
      </c>
      <c r="L66" s="2">
        <v>1</v>
      </c>
      <c r="M66" t="s">
        <v>26</v>
      </c>
      <c r="N66" s="2">
        <v>2021</v>
      </c>
      <c r="O66" t="s">
        <v>81</v>
      </c>
      <c r="P66" s="3">
        <v>1200</v>
      </c>
      <c r="Q66" s="3">
        <v>0</v>
      </c>
      <c r="R66" s="2">
        <v>490</v>
      </c>
      <c r="S66" t="s">
        <v>81</v>
      </c>
      <c r="T66" t="s">
        <v>82</v>
      </c>
      <c r="U66" t="s">
        <v>29</v>
      </c>
    </row>
    <row r="67" spans="1:21" x14ac:dyDescent="0.35">
      <c r="A67" t="s">
        <v>25</v>
      </c>
      <c r="B67" t="s">
        <v>25</v>
      </c>
      <c r="C67" t="s">
        <v>25</v>
      </c>
      <c r="D67" t="s">
        <v>25</v>
      </c>
      <c r="E67" t="s">
        <v>25</v>
      </c>
      <c r="F67" t="s">
        <v>25</v>
      </c>
      <c r="G67" t="s">
        <v>25</v>
      </c>
      <c r="H67" t="s">
        <v>25</v>
      </c>
      <c r="I67" t="s">
        <v>25</v>
      </c>
      <c r="J67" t="s">
        <v>25</v>
      </c>
      <c r="K67" s="1">
        <v>44227</v>
      </c>
      <c r="L67" s="2">
        <v>1</v>
      </c>
      <c r="M67" t="s">
        <v>26</v>
      </c>
      <c r="N67" s="2">
        <v>2021</v>
      </c>
      <c r="O67" t="s">
        <v>81</v>
      </c>
      <c r="P67" s="3">
        <v>1009</v>
      </c>
      <c r="Q67" s="3">
        <v>0</v>
      </c>
      <c r="R67" s="2">
        <v>490</v>
      </c>
      <c r="S67" t="s">
        <v>81</v>
      </c>
      <c r="T67" t="s">
        <v>82</v>
      </c>
      <c r="U67" t="s">
        <v>29</v>
      </c>
    </row>
    <row r="68" spans="1:21" x14ac:dyDescent="0.35">
      <c r="A68" t="s">
        <v>25</v>
      </c>
      <c r="B68" t="s">
        <v>25</v>
      </c>
      <c r="C68" t="s">
        <v>25</v>
      </c>
      <c r="D68" t="s">
        <v>25</v>
      </c>
      <c r="E68" t="s">
        <v>25</v>
      </c>
      <c r="F68" t="s">
        <v>25</v>
      </c>
      <c r="G68" t="s">
        <v>25</v>
      </c>
      <c r="H68" t="s">
        <v>25</v>
      </c>
      <c r="I68" t="s">
        <v>25</v>
      </c>
      <c r="J68" t="s">
        <v>25</v>
      </c>
      <c r="K68" s="1">
        <v>44227</v>
      </c>
      <c r="L68" s="2">
        <v>1</v>
      </c>
      <c r="M68" t="s">
        <v>26</v>
      </c>
      <c r="N68" s="2">
        <v>2021</v>
      </c>
      <c r="O68" t="s">
        <v>81</v>
      </c>
      <c r="P68" s="3">
        <v>980</v>
      </c>
      <c r="Q68" s="3">
        <v>0</v>
      </c>
      <c r="R68" s="2">
        <v>490</v>
      </c>
      <c r="S68" t="s">
        <v>81</v>
      </c>
      <c r="T68" t="s">
        <v>82</v>
      </c>
      <c r="U68" t="s">
        <v>29</v>
      </c>
    </row>
    <row r="69" spans="1:21" x14ac:dyDescent="0.35">
      <c r="A69" t="s">
        <v>25</v>
      </c>
      <c r="B69" t="s">
        <v>25</v>
      </c>
      <c r="C69" t="s">
        <v>25</v>
      </c>
      <c r="D69" t="s">
        <v>25</v>
      </c>
      <c r="E69" t="s">
        <v>25</v>
      </c>
      <c r="F69" t="s">
        <v>25</v>
      </c>
      <c r="G69" t="s">
        <v>25</v>
      </c>
      <c r="H69" t="s">
        <v>25</v>
      </c>
      <c r="I69" t="s">
        <v>25</v>
      </c>
      <c r="J69" t="s">
        <v>25</v>
      </c>
      <c r="K69" s="1">
        <v>44227</v>
      </c>
      <c r="L69" s="2">
        <v>1</v>
      </c>
      <c r="M69" t="s">
        <v>26</v>
      </c>
      <c r="N69" s="2">
        <v>2021</v>
      </c>
      <c r="O69" t="s">
        <v>81</v>
      </c>
      <c r="P69" s="3">
        <v>1900</v>
      </c>
      <c r="Q69" s="3">
        <v>0</v>
      </c>
      <c r="R69" s="2">
        <v>490</v>
      </c>
      <c r="S69" t="s">
        <v>81</v>
      </c>
      <c r="T69" t="s">
        <v>82</v>
      </c>
      <c r="U69" t="s">
        <v>29</v>
      </c>
    </row>
    <row r="70" spans="1:21" x14ac:dyDescent="0.35">
      <c r="A70" t="s">
        <v>25</v>
      </c>
      <c r="B70" t="s">
        <v>25</v>
      </c>
      <c r="C70" t="s">
        <v>25</v>
      </c>
      <c r="D70" t="s">
        <v>25</v>
      </c>
      <c r="E70" t="s">
        <v>25</v>
      </c>
      <c r="F70" t="s">
        <v>25</v>
      </c>
      <c r="G70" t="s">
        <v>25</v>
      </c>
      <c r="H70" t="s">
        <v>25</v>
      </c>
      <c r="I70" t="s">
        <v>25</v>
      </c>
      <c r="J70" t="s">
        <v>25</v>
      </c>
      <c r="K70" s="1">
        <v>44227</v>
      </c>
      <c r="L70" s="2">
        <v>1</v>
      </c>
      <c r="M70" t="s">
        <v>26</v>
      </c>
      <c r="N70" s="2">
        <v>2021</v>
      </c>
      <c r="O70" t="s">
        <v>81</v>
      </c>
      <c r="P70" s="3">
        <v>2300</v>
      </c>
      <c r="Q70" s="3">
        <v>0</v>
      </c>
      <c r="R70" s="2">
        <v>490</v>
      </c>
      <c r="S70" t="s">
        <v>81</v>
      </c>
      <c r="T70" t="s">
        <v>82</v>
      </c>
      <c r="U70" t="s">
        <v>29</v>
      </c>
    </row>
    <row r="71" spans="1:21" x14ac:dyDescent="0.35">
      <c r="A71" t="s">
        <v>25</v>
      </c>
      <c r="B71" t="s">
        <v>25</v>
      </c>
      <c r="C71" t="s">
        <v>25</v>
      </c>
      <c r="D71" t="s">
        <v>25</v>
      </c>
      <c r="E71" t="s">
        <v>25</v>
      </c>
      <c r="F71" t="s">
        <v>25</v>
      </c>
      <c r="G71" t="s">
        <v>25</v>
      </c>
      <c r="H71" t="s">
        <v>25</v>
      </c>
      <c r="I71" t="s">
        <v>25</v>
      </c>
      <c r="J71" t="s">
        <v>25</v>
      </c>
      <c r="K71" s="1">
        <v>44225</v>
      </c>
      <c r="L71" s="2">
        <v>1</v>
      </c>
      <c r="M71" t="s">
        <v>26</v>
      </c>
      <c r="N71" s="2">
        <v>2021</v>
      </c>
      <c r="O71" t="s">
        <v>81</v>
      </c>
      <c r="P71" s="3">
        <v>8000</v>
      </c>
      <c r="Q71" s="3">
        <v>0</v>
      </c>
      <c r="R71" s="2">
        <v>490</v>
      </c>
      <c r="S71" t="s">
        <v>81</v>
      </c>
      <c r="T71" t="s">
        <v>82</v>
      </c>
      <c r="U71" t="s">
        <v>29</v>
      </c>
    </row>
    <row r="72" spans="1:21" x14ac:dyDescent="0.35">
      <c r="A72" t="s">
        <v>25</v>
      </c>
      <c r="B72" t="s">
        <v>25</v>
      </c>
      <c r="C72" t="s">
        <v>25</v>
      </c>
      <c r="D72" t="s">
        <v>25</v>
      </c>
      <c r="E72" t="s">
        <v>25</v>
      </c>
      <c r="F72" t="s">
        <v>25</v>
      </c>
      <c r="G72" t="s">
        <v>25</v>
      </c>
      <c r="H72" t="s">
        <v>25</v>
      </c>
      <c r="I72" t="s">
        <v>25</v>
      </c>
      <c r="J72" t="s">
        <v>25</v>
      </c>
      <c r="K72" s="1">
        <v>44225</v>
      </c>
      <c r="L72" s="2">
        <v>1</v>
      </c>
      <c r="M72" t="s">
        <v>26</v>
      </c>
      <c r="N72" s="2">
        <v>2021</v>
      </c>
      <c r="O72" t="s">
        <v>81</v>
      </c>
      <c r="P72" s="3">
        <v>12000</v>
      </c>
      <c r="Q72" s="3">
        <v>0</v>
      </c>
      <c r="R72" s="2">
        <v>490</v>
      </c>
      <c r="S72" t="s">
        <v>81</v>
      </c>
      <c r="T72" t="s">
        <v>82</v>
      </c>
      <c r="U72" t="s">
        <v>29</v>
      </c>
    </row>
    <row r="73" spans="1:21" x14ac:dyDescent="0.35">
      <c r="A73" t="s">
        <v>25</v>
      </c>
      <c r="B73" t="s">
        <v>25</v>
      </c>
      <c r="C73" t="s">
        <v>25</v>
      </c>
      <c r="D73" t="s">
        <v>25</v>
      </c>
      <c r="E73" t="s">
        <v>25</v>
      </c>
      <c r="F73" t="s">
        <v>25</v>
      </c>
      <c r="G73" t="s">
        <v>25</v>
      </c>
      <c r="H73" t="s">
        <v>25</v>
      </c>
      <c r="I73" t="s">
        <v>25</v>
      </c>
      <c r="J73" t="s">
        <v>25</v>
      </c>
      <c r="K73" s="1">
        <v>44225</v>
      </c>
      <c r="L73" s="2">
        <v>1</v>
      </c>
      <c r="M73" t="s">
        <v>26</v>
      </c>
      <c r="N73" s="2">
        <v>2021</v>
      </c>
      <c r="O73" t="s">
        <v>81</v>
      </c>
      <c r="P73" s="3">
        <v>234500</v>
      </c>
      <c r="Q73" s="3">
        <v>0</v>
      </c>
      <c r="R73" s="2">
        <v>490</v>
      </c>
      <c r="S73" t="s">
        <v>81</v>
      </c>
      <c r="T73" t="s">
        <v>82</v>
      </c>
      <c r="U73" t="s">
        <v>29</v>
      </c>
    </row>
    <row r="74" spans="1:21" x14ac:dyDescent="0.35">
      <c r="A74" t="s">
        <v>25</v>
      </c>
      <c r="B74" t="s">
        <v>25</v>
      </c>
      <c r="C74" t="s">
        <v>25</v>
      </c>
      <c r="D74" t="s">
        <v>25</v>
      </c>
      <c r="E74" t="s">
        <v>25</v>
      </c>
      <c r="F74" t="s">
        <v>25</v>
      </c>
      <c r="G74" t="s">
        <v>25</v>
      </c>
      <c r="H74" t="s">
        <v>25</v>
      </c>
      <c r="I74" t="s">
        <v>25</v>
      </c>
      <c r="J74" t="s">
        <v>25</v>
      </c>
      <c r="K74" s="1">
        <v>44225</v>
      </c>
      <c r="L74" s="2">
        <v>1</v>
      </c>
      <c r="M74" t="s">
        <v>26</v>
      </c>
      <c r="N74" s="2">
        <v>2021</v>
      </c>
      <c r="O74" t="s">
        <v>81</v>
      </c>
      <c r="P74" s="3">
        <v>8970</v>
      </c>
      <c r="Q74" s="3">
        <v>0</v>
      </c>
      <c r="R74" s="2">
        <v>490</v>
      </c>
      <c r="S74" t="s">
        <v>81</v>
      </c>
      <c r="T74" t="s">
        <v>82</v>
      </c>
      <c r="U74" t="s">
        <v>29</v>
      </c>
    </row>
    <row r="75" spans="1:21" x14ac:dyDescent="0.35">
      <c r="A75" t="s">
        <v>25</v>
      </c>
      <c r="B75" t="s">
        <v>25</v>
      </c>
      <c r="C75" t="s">
        <v>25</v>
      </c>
      <c r="D75" t="s">
        <v>25</v>
      </c>
      <c r="E75" t="s">
        <v>25</v>
      </c>
      <c r="F75" t="s">
        <v>25</v>
      </c>
      <c r="G75" t="s">
        <v>25</v>
      </c>
      <c r="H75" t="s">
        <v>25</v>
      </c>
      <c r="I75" t="s">
        <v>25</v>
      </c>
      <c r="J75" t="s">
        <v>25</v>
      </c>
      <c r="K75" s="1">
        <v>44228</v>
      </c>
      <c r="L75" s="2">
        <v>1</v>
      </c>
      <c r="M75" t="s">
        <v>40</v>
      </c>
      <c r="N75" s="2">
        <v>2021</v>
      </c>
      <c r="O75" t="s">
        <v>81</v>
      </c>
      <c r="P75" s="3">
        <v>76557</v>
      </c>
      <c r="Q75" s="3">
        <v>0</v>
      </c>
      <c r="R75" s="2">
        <v>490</v>
      </c>
      <c r="S75" t="s">
        <v>81</v>
      </c>
      <c r="T75" t="s">
        <v>82</v>
      </c>
      <c r="U75" t="s">
        <v>29</v>
      </c>
    </row>
    <row r="76" spans="1:21" x14ac:dyDescent="0.35">
      <c r="A76" t="s">
        <v>25</v>
      </c>
      <c r="B76" t="s">
        <v>25</v>
      </c>
      <c r="C76" t="s">
        <v>25</v>
      </c>
      <c r="D76" t="s">
        <v>25</v>
      </c>
      <c r="E76" t="s">
        <v>25</v>
      </c>
      <c r="F76" t="s">
        <v>25</v>
      </c>
      <c r="G76" t="s">
        <v>25</v>
      </c>
      <c r="H76" t="s">
        <v>25</v>
      </c>
      <c r="I76" t="s">
        <v>25</v>
      </c>
      <c r="J76" t="s">
        <v>25</v>
      </c>
      <c r="K76" s="1">
        <v>44253</v>
      </c>
      <c r="L76" s="2">
        <v>1</v>
      </c>
      <c r="M76" t="s">
        <v>40</v>
      </c>
      <c r="N76" s="2">
        <v>2021</v>
      </c>
      <c r="O76" t="s">
        <v>81</v>
      </c>
      <c r="P76" s="3">
        <v>89760</v>
      </c>
      <c r="Q76" s="3">
        <v>0</v>
      </c>
      <c r="R76" s="2">
        <v>490</v>
      </c>
      <c r="S76" t="s">
        <v>81</v>
      </c>
      <c r="T76" t="s">
        <v>82</v>
      </c>
      <c r="U76" t="s">
        <v>29</v>
      </c>
    </row>
    <row r="77" spans="1:21" x14ac:dyDescent="0.35">
      <c r="A77" t="s">
        <v>25</v>
      </c>
      <c r="B77" t="s">
        <v>25</v>
      </c>
      <c r="C77" t="s">
        <v>25</v>
      </c>
      <c r="D77" t="s">
        <v>25</v>
      </c>
      <c r="E77" t="s">
        <v>25</v>
      </c>
      <c r="F77" t="s">
        <v>25</v>
      </c>
      <c r="G77" t="s">
        <v>25</v>
      </c>
      <c r="H77" t="s">
        <v>25</v>
      </c>
      <c r="I77" t="s">
        <v>25</v>
      </c>
      <c r="J77" t="s">
        <v>25</v>
      </c>
      <c r="K77" s="1">
        <v>44226</v>
      </c>
      <c r="L77" s="2">
        <v>1</v>
      </c>
      <c r="M77" t="s">
        <v>26</v>
      </c>
      <c r="N77" s="2">
        <v>2021</v>
      </c>
      <c r="O77" t="s">
        <v>81</v>
      </c>
      <c r="P77" s="3">
        <v>89760</v>
      </c>
      <c r="Q77" s="3">
        <v>0</v>
      </c>
      <c r="R77" s="2">
        <v>490</v>
      </c>
      <c r="S77" t="s">
        <v>81</v>
      </c>
      <c r="T77" t="s">
        <v>82</v>
      </c>
      <c r="U77" t="s">
        <v>29</v>
      </c>
    </row>
    <row r="78" spans="1:21" x14ac:dyDescent="0.35">
      <c r="A78" t="s">
        <v>25</v>
      </c>
      <c r="B78" t="s">
        <v>25</v>
      </c>
      <c r="C78" t="s">
        <v>25</v>
      </c>
      <c r="D78" t="s">
        <v>25</v>
      </c>
      <c r="E78" t="s">
        <v>25</v>
      </c>
      <c r="F78" t="s">
        <v>25</v>
      </c>
      <c r="G78" t="s">
        <v>25</v>
      </c>
      <c r="H78" t="s">
        <v>25</v>
      </c>
      <c r="I78" t="s">
        <v>25</v>
      </c>
      <c r="J78" t="s">
        <v>25</v>
      </c>
      <c r="K78" s="1">
        <v>44255</v>
      </c>
      <c r="L78" s="2">
        <v>1</v>
      </c>
      <c r="M78" t="s">
        <v>40</v>
      </c>
      <c r="N78" s="2">
        <v>2021</v>
      </c>
      <c r="O78" t="s">
        <v>81</v>
      </c>
      <c r="P78" s="3">
        <v>90</v>
      </c>
      <c r="Q78" s="3">
        <v>0</v>
      </c>
      <c r="R78" s="2">
        <v>490</v>
      </c>
      <c r="S78" t="s">
        <v>81</v>
      </c>
      <c r="T78" t="s">
        <v>82</v>
      </c>
      <c r="U78" t="s">
        <v>29</v>
      </c>
    </row>
    <row r="79" spans="1:21" x14ac:dyDescent="0.35">
      <c r="A79" t="s">
        <v>25</v>
      </c>
      <c r="B79" t="s">
        <v>25</v>
      </c>
      <c r="C79" t="s">
        <v>25</v>
      </c>
      <c r="D79" t="s">
        <v>25</v>
      </c>
      <c r="E79" t="s">
        <v>25</v>
      </c>
      <c r="F79" t="s">
        <v>25</v>
      </c>
      <c r="G79" t="s">
        <v>25</v>
      </c>
      <c r="H79" t="s">
        <v>25</v>
      </c>
      <c r="I79" t="s">
        <v>25</v>
      </c>
      <c r="J79" t="s">
        <v>25</v>
      </c>
      <c r="K79" s="1">
        <v>44255</v>
      </c>
      <c r="L79" s="2">
        <v>1</v>
      </c>
      <c r="M79" t="s">
        <v>40</v>
      </c>
      <c r="N79" s="2">
        <v>2021</v>
      </c>
      <c r="O79" t="s">
        <v>81</v>
      </c>
      <c r="P79" s="3">
        <v>120</v>
      </c>
      <c r="Q79" s="3">
        <v>0</v>
      </c>
      <c r="R79" s="2">
        <v>490</v>
      </c>
      <c r="S79" t="s">
        <v>81</v>
      </c>
      <c r="T79" t="s">
        <v>82</v>
      </c>
      <c r="U79" t="s">
        <v>29</v>
      </c>
    </row>
    <row r="80" spans="1:21" x14ac:dyDescent="0.35">
      <c r="A80" t="s">
        <v>25</v>
      </c>
      <c r="B80" t="s">
        <v>25</v>
      </c>
      <c r="C80" t="s">
        <v>25</v>
      </c>
      <c r="D80" t="s">
        <v>25</v>
      </c>
      <c r="E80" t="s">
        <v>25</v>
      </c>
      <c r="F80" t="s">
        <v>25</v>
      </c>
      <c r="G80" t="s">
        <v>25</v>
      </c>
      <c r="H80" t="s">
        <v>25</v>
      </c>
      <c r="I80" t="s">
        <v>25</v>
      </c>
      <c r="J80" t="s">
        <v>25</v>
      </c>
      <c r="K80" s="1">
        <v>44255</v>
      </c>
      <c r="L80" s="2">
        <v>1</v>
      </c>
      <c r="M80" t="s">
        <v>40</v>
      </c>
      <c r="N80" s="2">
        <v>2021</v>
      </c>
      <c r="O80" t="s">
        <v>81</v>
      </c>
      <c r="P80" s="3">
        <v>109</v>
      </c>
      <c r="Q80" s="3">
        <v>0</v>
      </c>
      <c r="R80" s="2">
        <v>490</v>
      </c>
      <c r="S80" t="s">
        <v>81</v>
      </c>
      <c r="T80" t="s">
        <v>82</v>
      </c>
      <c r="U80" t="s">
        <v>29</v>
      </c>
    </row>
    <row r="81" spans="1:21" x14ac:dyDescent="0.35">
      <c r="A81" t="s">
        <v>25</v>
      </c>
      <c r="B81" t="s">
        <v>25</v>
      </c>
      <c r="C81" t="s">
        <v>25</v>
      </c>
      <c r="D81" t="s">
        <v>25</v>
      </c>
      <c r="E81" t="s">
        <v>25</v>
      </c>
      <c r="F81" t="s">
        <v>25</v>
      </c>
      <c r="G81" t="s">
        <v>25</v>
      </c>
      <c r="H81" t="s">
        <v>25</v>
      </c>
      <c r="I81" t="s">
        <v>25</v>
      </c>
      <c r="J81" t="s">
        <v>25</v>
      </c>
      <c r="K81" s="1">
        <v>44255</v>
      </c>
      <c r="L81" s="2">
        <v>1</v>
      </c>
      <c r="M81" t="s">
        <v>40</v>
      </c>
      <c r="N81" s="2">
        <v>2021</v>
      </c>
      <c r="O81" t="s">
        <v>81</v>
      </c>
      <c r="P81" s="3">
        <v>250</v>
      </c>
      <c r="Q81" s="3">
        <v>0</v>
      </c>
      <c r="R81" s="2">
        <v>490</v>
      </c>
      <c r="S81" t="s">
        <v>81</v>
      </c>
      <c r="T81" t="s">
        <v>82</v>
      </c>
      <c r="U81" t="s">
        <v>29</v>
      </c>
    </row>
    <row r="82" spans="1:21" x14ac:dyDescent="0.35">
      <c r="A82" t="s">
        <v>25</v>
      </c>
      <c r="B82" t="s">
        <v>25</v>
      </c>
      <c r="C82" t="s">
        <v>25</v>
      </c>
      <c r="D82" t="s">
        <v>25</v>
      </c>
      <c r="E82" t="s">
        <v>25</v>
      </c>
      <c r="F82" t="s">
        <v>25</v>
      </c>
      <c r="G82" t="s">
        <v>25</v>
      </c>
      <c r="H82" t="s">
        <v>25</v>
      </c>
      <c r="I82" t="s">
        <v>25</v>
      </c>
      <c r="J82" t="s">
        <v>25</v>
      </c>
      <c r="K82" s="1">
        <v>44255</v>
      </c>
      <c r="L82" s="2">
        <v>1</v>
      </c>
      <c r="M82" t="s">
        <v>40</v>
      </c>
      <c r="N82" s="2">
        <v>2021</v>
      </c>
      <c r="O82" t="s">
        <v>81</v>
      </c>
      <c r="P82" s="3">
        <v>90</v>
      </c>
      <c r="Q82" s="3">
        <v>0</v>
      </c>
      <c r="R82" s="2">
        <v>490</v>
      </c>
      <c r="S82" t="s">
        <v>81</v>
      </c>
      <c r="T82" t="s">
        <v>82</v>
      </c>
      <c r="U82" t="s">
        <v>29</v>
      </c>
    </row>
    <row r="83" spans="1:21" x14ac:dyDescent="0.35">
      <c r="A83" t="s">
        <v>25</v>
      </c>
      <c r="B83" t="s">
        <v>25</v>
      </c>
      <c r="C83" t="s">
        <v>25</v>
      </c>
      <c r="D83" t="s">
        <v>25</v>
      </c>
      <c r="E83" t="s">
        <v>25</v>
      </c>
      <c r="F83" t="s">
        <v>25</v>
      </c>
      <c r="G83" t="s">
        <v>25</v>
      </c>
      <c r="H83" t="s">
        <v>25</v>
      </c>
      <c r="I83" t="s">
        <v>25</v>
      </c>
      <c r="J83" t="s">
        <v>25</v>
      </c>
      <c r="K83" s="1">
        <v>44255</v>
      </c>
      <c r="L83" s="2">
        <v>1</v>
      </c>
      <c r="M83" t="s">
        <v>40</v>
      </c>
      <c r="N83" s="2">
        <v>2021</v>
      </c>
      <c r="O83" t="s">
        <v>81</v>
      </c>
      <c r="P83" s="3">
        <v>109</v>
      </c>
      <c r="Q83" s="3">
        <v>0</v>
      </c>
      <c r="R83" s="2">
        <v>490</v>
      </c>
      <c r="S83" t="s">
        <v>81</v>
      </c>
      <c r="T83" t="s">
        <v>82</v>
      </c>
      <c r="U83" t="s">
        <v>29</v>
      </c>
    </row>
    <row r="84" spans="1:21" x14ac:dyDescent="0.35">
      <c r="A84" t="s">
        <v>25</v>
      </c>
      <c r="B84" t="s">
        <v>25</v>
      </c>
      <c r="C84" t="s">
        <v>25</v>
      </c>
      <c r="D84" t="s">
        <v>25</v>
      </c>
      <c r="E84" t="s">
        <v>25</v>
      </c>
      <c r="F84" t="s">
        <v>25</v>
      </c>
      <c r="G84" t="s">
        <v>25</v>
      </c>
      <c r="H84" t="s">
        <v>25</v>
      </c>
      <c r="I84" t="s">
        <v>25</v>
      </c>
      <c r="J84" t="s">
        <v>25</v>
      </c>
      <c r="K84" s="1">
        <v>44255</v>
      </c>
      <c r="L84" s="2">
        <v>1</v>
      </c>
      <c r="M84" t="s">
        <v>40</v>
      </c>
      <c r="N84" s="2">
        <v>2021</v>
      </c>
      <c r="O84" t="s">
        <v>81</v>
      </c>
      <c r="P84" s="3">
        <v>210</v>
      </c>
      <c r="Q84" s="3">
        <v>0</v>
      </c>
      <c r="R84" s="2">
        <v>490</v>
      </c>
      <c r="S84" t="s">
        <v>81</v>
      </c>
      <c r="T84" t="s">
        <v>82</v>
      </c>
      <c r="U84" t="s">
        <v>29</v>
      </c>
    </row>
    <row r="85" spans="1:21" x14ac:dyDescent="0.35">
      <c r="A85" t="s">
        <v>25</v>
      </c>
      <c r="B85" t="s">
        <v>25</v>
      </c>
      <c r="C85" t="s">
        <v>25</v>
      </c>
      <c r="D85" t="s">
        <v>25</v>
      </c>
      <c r="E85" t="s">
        <v>25</v>
      </c>
      <c r="F85" t="s">
        <v>25</v>
      </c>
      <c r="G85" t="s">
        <v>25</v>
      </c>
      <c r="H85" t="s">
        <v>25</v>
      </c>
      <c r="I85" t="s">
        <v>25</v>
      </c>
      <c r="J85" t="s">
        <v>25</v>
      </c>
      <c r="K85" s="1">
        <v>44255</v>
      </c>
      <c r="L85" s="2">
        <v>1</v>
      </c>
      <c r="M85" t="s">
        <v>40</v>
      </c>
      <c r="N85" s="2">
        <v>2021</v>
      </c>
      <c r="O85" t="s">
        <v>81</v>
      </c>
      <c r="P85" s="3">
        <v>160</v>
      </c>
      <c r="Q85" s="3">
        <v>0</v>
      </c>
      <c r="R85" s="2">
        <v>490</v>
      </c>
      <c r="S85" t="s">
        <v>81</v>
      </c>
      <c r="T85" t="s">
        <v>82</v>
      </c>
      <c r="U85" t="s">
        <v>29</v>
      </c>
    </row>
    <row r="86" spans="1:21" x14ac:dyDescent="0.35">
      <c r="A86" t="s">
        <v>25</v>
      </c>
      <c r="B86" t="s">
        <v>25</v>
      </c>
      <c r="C86" t="s">
        <v>25</v>
      </c>
      <c r="D86" t="s">
        <v>25</v>
      </c>
      <c r="E86" t="s">
        <v>25</v>
      </c>
      <c r="F86" t="s">
        <v>25</v>
      </c>
      <c r="G86" t="s">
        <v>25</v>
      </c>
      <c r="H86" t="s">
        <v>25</v>
      </c>
      <c r="I86" t="s">
        <v>25</v>
      </c>
      <c r="J86" t="s">
        <v>25</v>
      </c>
      <c r="K86" s="1">
        <v>44272</v>
      </c>
      <c r="L86" s="2">
        <v>1</v>
      </c>
      <c r="M86" t="s">
        <v>35</v>
      </c>
      <c r="N86" s="2">
        <v>2021</v>
      </c>
      <c r="O86" t="s">
        <v>81</v>
      </c>
      <c r="P86" s="3">
        <v>100</v>
      </c>
      <c r="Q86" s="3">
        <v>0</v>
      </c>
      <c r="R86" s="2">
        <v>490</v>
      </c>
      <c r="S86" t="s">
        <v>81</v>
      </c>
      <c r="T86" t="s">
        <v>82</v>
      </c>
      <c r="U86" t="s">
        <v>29</v>
      </c>
    </row>
    <row r="87" spans="1:21" x14ac:dyDescent="0.35">
      <c r="A87" t="s">
        <v>25</v>
      </c>
      <c r="B87" t="s">
        <v>25</v>
      </c>
      <c r="C87" t="s">
        <v>25</v>
      </c>
      <c r="D87" t="s">
        <v>25</v>
      </c>
      <c r="E87" t="s">
        <v>25</v>
      </c>
      <c r="F87" t="s">
        <v>25</v>
      </c>
      <c r="G87" t="s">
        <v>25</v>
      </c>
      <c r="H87" t="s">
        <v>25</v>
      </c>
      <c r="I87" t="s">
        <v>25</v>
      </c>
      <c r="J87" t="s">
        <v>25</v>
      </c>
      <c r="K87" s="1">
        <v>44272</v>
      </c>
      <c r="L87" s="2">
        <v>1</v>
      </c>
      <c r="M87" t="s">
        <v>35</v>
      </c>
      <c r="N87" s="2">
        <v>2021</v>
      </c>
      <c r="O87" t="s">
        <v>81</v>
      </c>
      <c r="P87" s="3">
        <v>190</v>
      </c>
      <c r="Q87" s="3">
        <v>0</v>
      </c>
      <c r="R87" s="2">
        <v>490</v>
      </c>
      <c r="S87" t="s">
        <v>81</v>
      </c>
      <c r="T87" t="s">
        <v>82</v>
      </c>
      <c r="U87" t="s">
        <v>29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27"/>
  <sheetViews>
    <sheetView showGridLines="0" workbookViewId="0"/>
  </sheetViews>
  <sheetFormatPr defaultRowHeight="14.5" x14ac:dyDescent="0.35"/>
  <cols>
    <col min="2" max="2" width="5.7265625" style="33" bestFit="1" customWidth="1"/>
    <col min="3" max="3" width="36.81640625" style="33" customWidth="1"/>
    <col min="4" max="4" width="16.08984375" style="33" bestFit="1" customWidth="1"/>
    <col min="5" max="5" width="15.26953125" style="33" bestFit="1" customWidth="1"/>
    <col min="6" max="6" width="15.54296875" style="33" bestFit="1" customWidth="1"/>
    <col min="7" max="7" width="17.81640625" style="33" customWidth="1"/>
    <col min="8" max="8" width="16.7265625" style="33" customWidth="1"/>
    <col min="9" max="10" width="13.81640625" style="33" bestFit="1" customWidth="1"/>
  </cols>
  <sheetData>
    <row r="1" spans="2:10" ht="15" thickBot="1" x14ac:dyDescent="0.4"/>
    <row r="2" spans="2:10" ht="15" thickBot="1" x14ac:dyDescent="0.4">
      <c r="B2" s="35" t="str">
        <f>'404'!B2</f>
        <v>okres:</v>
      </c>
      <c r="C2" s="19" t="str">
        <f>'404'!C2</f>
        <v>marzec</v>
      </c>
      <c r="D2" s="20">
        <f>'404'!D2</f>
        <v>2021</v>
      </c>
    </row>
    <row r="3" spans="2:10" ht="15" thickBot="1" x14ac:dyDescent="0.4"/>
    <row r="4" spans="2:10" ht="15" thickBot="1" x14ac:dyDescent="0.4">
      <c r="D4" s="21" t="s">
        <v>2550</v>
      </c>
      <c r="E4" s="22">
        <f>SUBTOTAL(9,E6:E27)</f>
        <v>0</v>
      </c>
      <c r="F4" s="22">
        <f t="shared" ref="F4:J4" si="0">SUBTOTAL(9,F6:F27)</f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</row>
    <row r="5" spans="2:10" ht="26" x14ac:dyDescent="0.35">
      <c r="C5" s="23" t="s">
        <v>2363</v>
      </c>
      <c r="D5" s="23" t="str">
        <f>'405'!D5</f>
        <v>konto Agencji</v>
      </c>
      <c r="E5" s="27" t="str">
        <f>'Obroty 4'!F5</f>
        <v>Obroty Wn</v>
      </c>
      <c r="F5" s="27" t="str">
        <f>'Obroty 4'!G5</f>
        <v xml:space="preserve">Obroty Ma </v>
      </c>
      <c r="G5" s="36" t="str">
        <f>'Obroty 4'!H5</f>
        <v>Obroty Narastająco Wn</v>
      </c>
      <c r="H5" s="36" t="str">
        <f>'Obroty 4'!I5</f>
        <v>Obroty Narastająco Ma</v>
      </c>
      <c r="I5" s="27" t="str">
        <f>'Obroty 4'!J5</f>
        <v>Saldo Wn</v>
      </c>
      <c r="J5" s="27" t="str">
        <f>'Obroty 4'!K5</f>
        <v>Saldo Ma</v>
      </c>
    </row>
    <row r="6" spans="2:10" x14ac:dyDescent="0.35">
      <c r="C6" s="16" t="str">
        <f>VLOOKUP(D6,slowniki!T:U,2,FALSE)</f>
        <v>Pozostałe koszty rodzajowe - refaktury (przypisanie rodzaju pozostałych kosztów według potrzeb świadczeniodawcy)</v>
      </c>
      <c r="D6" s="16" t="str">
        <f>'Obroty 4'!E1149</f>
        <v>406-00-01</v>
      </c>
      <c r="E6" s="17">
        <f>'Obroty 4'!F1149</f>
        <v>0</v>
      </c>
      <c r="F6" s="17">
        <f>'Obroty 4'!G1149</f>
        <v>0</v>
      </c>
      <c r="G6" s="17">
        <f>'Obroty 4'!H1149</f>
        <v>0</v>
      </c>
      <c r="H6" s="17">
        <f>'Obroty 4'!I1149</f>
        <v>0</v>
      </c>
      <c r="I6" s="17">
        <f>'Obroty 4'!J1149</f>
        <v>0</v>
      </c>
      <c r="J6" s="17">
        <f>'Obroty 4'!K1149</f>
        <v>0</v>
      </c>
    </row>
    <row r="7" spans="2:10" x14ac:dyDescent="0.35">
      <c r="C7" s="16" t="str">
        <f>VLOOKUP(D7,slowniki!T:U,2,FALSE)</f>
        <v>Pozostałe koszty rodzajowe - refaktury (przypisanie rodzaju pozostałych kosztów według potrzeb świadczeniodawcy)</v>
      </c>
      <c r="D7" s="16" t="str">
        <f>'Obroty 4'!E1150</f>
        <v>406-00-99</v>
      </c>
      <c r="E7" s="17">
        <f>'Obroty 4'!F1150</f>
        <v>0</v>
      </c>
      <c r="F7" s="17">
        <f>'Obroty 4'!G1150</f>
        <v>0</v>
      </c>
      <c r="G7" s="17">
        <f>'Obroty 4'!H1150</f>
        <v>0</v>
      </c>
      <c r="H7" s="17">
        <f>'Obroty 4'!I1150</f>
        <v>0</v>
      </c>
      <c r="I7" s="17">
        <f>'Obroty 4'!J1150</f>
        <v>0</v>
      </c>
      <c r="J7" s="17">
        <f>'Obroty 4'!K1150</f>
        <v>0</v>
      </c>
    </row>
    <row r="8" spans="2:10" x14ac:dyDescent="0.35">
      <c r="C8" s="16" t="str">
        <f>VLOOKUP(D8,slowniki!T:U,2,FALSE)</f>
        <v>Koszty krajowych i zagranicznych podróży służbowych - NKUP</v>
      </c>
      <c r="D8" s="16" t="str">
        <f>'Obroty 4'!E1151</f>
        <v>406-01-00</v>
      </c>
      <c r="E8" s="17">
        <f>'Obroty 4'!F1151</f>
        <v>0</v>
      </c>
      <c r="F8" s="17">
        <f>'Obroty 4'!G1151</f>
        <v>0</v>
      </c>
      <c r="G8" s="17">
        <f>'Obroty 4'!H1151</f>
        <v>0</v>
      </c>
      <c r="H8" s="17">
        <f>'Obroty 4'!I1151</f>
        <v>0</v>
      </c>
      <c r="I8" s="17">
        <f>'Obroty 4'!J1151</f>
        <v>0</v>
      </c>
      <c r="J8" s="17">
        <f>'Obroty 4'!K1151</f>
        <v>0</v>
      </c>
    </row>
    <row r="9" spans="2:10" x14ac:dyDescent="0.35">
      <c r="C9" s="16" t="str">
        <f>VLOOKUP(D9,slowniki!T:U,2,FALSE)</f>
        <v>Koszty krajowych podróży służbowych</v>
      </c>
      <c r="D9" s="16" t="str">
        <f>'Obroty 4'!E1152</f>
        <v>406-01-01</v>
      </c>
      <c r="E9" s="17">
        <f>'Obroty 4'!F1152</f>
        <v>0</v>
      </c>
      <c r="F9" s="17">
        <f>'Obroty 4'!G1152</f>
        <v>0</v>
      </c>
      <c r="G9" s="17">
        <f>'Obroty 4'!H1152</f>
        <v>0</v>
      </c>
      <c r="H9" s="17">
        <f>'Obroty 4'!I1152</f>
        <v>0</v>
      </c>
      <c r="I9" s="17">
        <f>'Obroty 4'!J1152</f>
        <v>0</v>
      </c>
      <c r="J9" s="17">
        <f>'Obroty 4'!K1152</f>
        <v>0</v>
      </c>
    </row>
    <row r="10" spans="2:10" x14ac:dyDescent="0.35">
      <c r="C10" s="16" t="str">
        <f>VLOOKUP(D10,slowniki!T:U,2,FALSE)</f>
        <v>Koszty zagranicznych podróży służbowych</v>
      </c>
      <c r="D10" s="16" t="str">
        <f>'Obroty 4'!E1153</f>
        <v>406-01-02</v>
      </c>
      <c r="E10" s="17">
        <f>'Obroty 4'!F1153</f>
        <v>0</v>
      </c>
      <c r="F10" s="17">
        <f>'Obroty 4'!G1153</f>
        <v>0</v>
      </c>
      <c r="G10" s="17">
        <f>'Obroty 4'!H1153</f>
        <v>0</v>
      </c>
      <c r="H10" s="17">
        <f>'Obroty 4'!I1153</f>
        <v>0</v>
      </c>
      <c r="I10" s="17">
        <f>'Obroty 4'!J1153</f>
        <v>0</v>
      </c>
      <c r="J10" s="17">
        <f>'Obroty 4'!K1153</f>
        <v>0</v>
      </c>
    </row>
    <row r="11" spans="2:10" x14ac:dyDescent="0.35">
      <c r="C11" s="16" t="str">
        <f>VLOOKUP(D11,slowniki!T:U,2,FALSE)</f>
        <v>Koszty ubezpieczeń majątkowych, OC, komunikacyjnych - NKUP</v>
      </c>
      <c r="D11" s="16" t="str">
        <f>'Obroty 4'!E1154</f>
        <v>406-02-00</v>
      </c>
      <c r="E11" s="17">
        <f>'Obroty 4'!F1154</f>
        <v>0</v>
      </c>
      <c r="F11" s="17">
        <f>'Obroty 4'!G1154</f>
        <v>0</v>
      </c>
      <c r="G11" s="17">
        <f>'Obroty 4'!H1154</f>
        <v>0</v>
      </c>
      <c r="H11" s="17">
        <f>'Obroty 4'!I1154</f>
        <v>0</v>
      </c>
      <c r="I11" s="17">
        <f>'Obroty 4'!J1154</f>
        <v>0</v>
      </c>
      <c r="J11" s="17">
        <f>'Obroty 4'!K1154</f>
        <v>0</v>
      </c>
    </row>
    <row r="12" spans="2:10" x14ac:dyDescent="0.35">
      <c r="C12" s="16" t="str">
        <f>VLOOKUP(D12,slowniki!T:U,2,FALSE)</f>
        <v>Koszty ubezpieczeń nieruchomości (budynki, budowle)</v>
      </c>
      <c r="D12" s="16" t="str">
        <f>'Obroty 4'!E1155</f>
        <v>406-02-01</v>
      </c>
      <c r="E12" s="17">
        <f>'Obroty 4'!F1155</f>
        <v>0</v>
      </c>
      <c r="F12" s="17">
        <f>'Obroty 4'!G1155</f>
        <v>0</v>
      </c>
      <c r="G12" s="17">
        <f>'Obroty 4'!H1155</f>
        <v>0</v>
      </c>
      <c r="H12" s="17">
        <f>'Obroty 4'!I1155</f>
        <v>0</v>
      </c>
      <c r="I12" s="17">
        <f>'Obroty 4'!J1155</f>
        <v>0</v>
      </c>
      <c r="J12" s="17">
        <f>'Obroty 4'!K1155</f>
        <v>0</v>
      </c>
    </row>
    <row r="13" spans="2:10" x14ac:dyDescent="0.35">
      <c r="C13" s="16" t="str">
        <f>VLOOKUP(D13,slowniki!T:U,2,FALSE)</f>
        <v>Koszty ubezpieczeń ruchomości (sprzęt, wyposażenie)</v>
      </c>
      <c r="D13" s="16" t="str">
        <f>'Obroty 4'!E1156</f>
        <v>406-02-02</v>
      </c>
      <c r="E13" s="17">
        <f>'Obroty 4'!F1156</f>
        <v>0</v>
      </c>
      <c r="F13" s="17">
        <f>'Obroty 4'!G1156</f>
        <v>0</v>
      </c>
      <c r="G13" s="17">
        <f>'Obroty 4'!H1156</f>
        <v>0</v>
      </c>
      <c r="H13" s="17">
        <f>'Obroty 4'!I1156</f>
        <v>0</v>
      </c>
      <c r="I13" s="17">
        <f>'Obroty 4'!J1156</f>
        <v>0</v>
      </c>
      <c r="J13" s="17">
        <f>'Obroty 4'!K1156</f>
        <v>0</v>
      </c>
    </row>
    <row r="14" spans="2:10" x14ac:dyDescent="0.35">
      <c r="C14" s="16" t="str">
        <f>VLOOKUP(D14,slowniki!T:U,2,FALSE)</f>
        <v>Koszty obowiązkowego ubezpieczenia OC</v>
      </c>
      <c r="D14" s="16" t="str">
        <f>'Obroty 4'!E1157</f>
        <v>406-02-03</v>
      </c>
      <c r="E14" s="17">
        <f>'Obroty 4'!F1157</f>
        <v>0</v>
      </c>
      <c r="F14" s="17">
        <f>'Obroty 4'!G1157</f>
        <v>0</v>
      </c>
      <c r="G14" s="17">
        <f>'Obroty 4'!H1157</f>
        <v>0</v>
      </c>
      <c r="H14" s="17">
        <f>'Obroty 4'!I1157</f>
        <v>0</v>
      </c>
      <c r="I14" s="17">
        <f>'Obroty 4'!J1157</f>
        <v>0</v>
      </c>
      <c r="J14" s="17">
        <f>'Obroty 4'!K1157</f>
        <v>0</v>
      </c>
    </row>
    <row r="15" spans="2:10" x14ac:dyDescent="0.35">
      <c r="C15" s="16" t="str">
        <f>VLOOKUP(D15,slowniki!T:U,2,FALSE)</f>
        <v>Koszty uzupełniającego ubezpieczenia OC</v>
      </c>
      <c r="D15" s="16" t="str">
        <f>'Obroty 4'!E1158</f>
        <v>406-02-04</v>
      </c>
      <c r="E15" s="17">
        <f>'Obroty 4'!F1158</f>
        <v>0</v>
      </c>
      <c r="F15" s="17">
        <f>'Obroty 4'!G1158</f>
        <v>0</v>
      </c>
      <c r="G15" s="17">
        <f>'Obroty 4'!H1158</f>
        <v>0</v>
      </c>
      <c r="H15" s="17">
        <f>'Obroty 4'!I1158</f>
        <v>0</v>
      </c>
      <c r="I15" s="17">
        <f>'Obroty 4'!J1158</f>
        <v>0</v>
      </c>
      <c r="J15" s="17">
        <f>'Obroty 4'!K1158</f>
        <v>0</v>
      </c>
    </row>
    <row r="16" spans="2:10" x14ac:dyDescent="0.35">
      <c r="C16" s="16" t="str">
        <f>VLOOKUP(D16,slowniki!T:U,2,FALSE)</f>
        <v>Koszty ubezpieczenia komunikacyjnego</v>
      </c>
      <c r="D16" s="16" t="str">
        <f>'Obroty 4'!E1159</f>
        <v>406-02-05</v>
      </c>
      <c r="E16" s="17">
        <f>'Obroty 4'!F1159</f>
        <v>0</v>
      </c>
      <c r="F16" s="17">
        <f>'Obroty 4'!G1159</f>
        <v>0</v>
      </c>
      <c r="G16" s="17">
        <f>'Obroty 4'!H1159</f>
        <v>0</v>
      </c>
      <c r="H16" s="17">
        <f>'Obroty 4'!I1159</f>
        <v>0</v>
      </c>
      <c r="I16" s="17">
        <f>'Obroty 4'!J1159</f>
        <v>0</v>
      </c>
      <c r="J16" s="17">
        <f>'Obroty 4'!K1159</f>
        <v>0</v>
      </c>
    </row>
    <row r="17" spans="3:10" x14ac:dyDescent="0.35">
      <c r="C17" s="16" t="str">
        <f>VLOOKUP(D17,slowniki!T:U,2,FALSE)</f>
        <v>Koszty innych ubezpieczeń</v>
      </c>
      <c r="D17" s="16" t="str">
        <f>'Obroty 4'!E1160</f>
        <v>406-02-06</v>
      </c>
      <c r="E17" s="17">
        <f>'Obroty 4'!F1160</f>
        <v>0</v>
      </c>
      <c r="F17" s="17">
        <f>'Obroty 4'!G1160</f>
        <v>0</v>
      </c>
      <c r="G17" s="17">
        <f>'Obroty 4'!H1160</f>
        <v>0</v>
      </c>
      <c r="H17" s="17">
        <f>'Obroty 4'!I1160</f>
        <v>0</v>
      </c>
      <c r="I17" s="17">
        <f>'Obroty 4'!J1160</f>
        <v>0</v>
      </c>
      <c r="J17" s="17">
        <f>'Obroty 4'!K1160</f>
        <v>0</v>
      </c>
    </row>
    <row r="18" spans="3:10" x14ac:dyDescent="0.35">
      <c r="C18" s="16" t="str">
        <f>VLOOKUP(D18,slowniki!T:U,2,FALSE)</f>
        <v>Koszty reprezentacji i reklamy - NKUP</v>
      </c>
      <c r="D18" s="16" t="str">
        <f>'Obroty 4'!E1161</f>
        <v>406-03-00</v>
      </c>
      <c r="E18" s="17">
        <f>'Obroty 4'!F1161</f>
        <v>0</v>
      </c>
      <c r="F18" s="17">
        <f>'Obroty 4'!G1161</f>
        <v>0</v>
      </c>
      <c r="G18" s="17">
        <f>'Obroty 4'!H1161</f>
        <v>0</v>
      </c>
      <c r="H18" s="17">
        <f>'Obroty 4'!I1161</f>
        <v>0</v>
      </c>
      <c r="I18" s="17">
        <f>'Obroty 4'!J1161</f>
        <v>0</v>
      </c>
      <c r="J18" s="17">
        <f>'Obroty 4'!K1161</f>
        <v>0</v>
      </c>
    </row>
    <row r="19" spans="3:10" x14ac:dyDescent="0.35">
      <c r="C19" s="16" t="str">
        <f>VLOOKUP(D19,slowniki!T:U,2,FALSE)</f>
        <v>Koszty reprezentacji i reklamy</v>
      </c>
      <c r="D19" s="16" t="str">
        <f>'Obroty 4'!E1162</f>
        <v>406-03-01</v>
      </c>
      <c r="E19" s="17">
        <f>'Obroty 4'!F1162</f>
        <v>0</v>
      </c>
      <c r="F19" s="17">
        <f>'Obroty 4'!G1162</f>
        <v>0</v>
      </c>
      <c r="G19" s="17">
        <f>'Obroty 4'!H1162</f>
        <v>0</v>
      </c>
      <c r="H19" s="17">
        <f>'Obroty 4'!I1162</f>
        <v>0</v>
      </c>
      <c r="I19" s="17">
        <f>'Obroty 4'!J1162</f>
        <v>0</v>
      </c>
      <c r="J19" s="17">
        <f>'Obroty 4'!K1162</f>
        <v>0</v>
      </c>
    </row>
    <row r="20" spans="3:10" x14ac:dyDescent="0.35">
      <c r="C20" s="16" t="str">
        <f>VLOOKUP(D20,slowniki!T:U,2,FALSE)</f>
        <v>Nieobowiązkowe składki na rzecz organizacji, zrzeszeń, klastrów - NKUP</v>
      </c>
      <c r="D20" s="16" t="str">
        <f>'Obroty 4'!E1163</f>
        <v>406-04-00</v>
      </c>
      <c r="E20" s="17">
        <f>'Obroty 4'!F1163</f>
        <v>0</v>
      </c>
      <c r="F20" s="17">
        <f>'Obroty 4'!G1163</f>
        <v>0</v>
      </c>
      <c r="G20" s="17">
        <f>'Obroty 4'!H1163</f>
        <v>0</v>
      </c>
      <c r="H20" s="17">
        <f>'Obroty 4'!I1163</f>
        <v>0</v>
      </c>
      <c r="I20" s="17">
        <f>'Obroty 4'!J1163</f>
        <v>0</v>
      </c>
      <c r="J20" s="17">
        <f>'Obroty 4'!K1163</f>
        <v>0</v>
      </c>
    </row>
    <row r="21" spans="3:10" x14ac:dyDescent="0.35">
      <c r="C21" s="16" t="str">
        <f>VLOOKUP(D21,slowniki!T:U,2,FALSE)</f>
        <v>Obowiązkowe składki na rzecz organizacji, zrzeszeń, klastrów</v>
      </c>
      <c r="D21" s="16" t="str">
        <f>'Obroty 4'!E1164</f>
        <v>406-04-01</v>
      </c>
      <c r="E21" s="17">
        <f>'Obroty 4'!F1164</f>
        <v>0</v>
      </c>
      <c r="F21" s="17">
        <f>'Obroty 4'!G1164</f>
        <v>0</v>
      </c>
      <c r="G21" s="17">
        <f>'Obroty 4'!H1164</f>
        <v>0</v>
      </c>
      <c r="H21" s="17">
        <f>'Obroty 4'!I1164</f>
        <v>0</v>
      </c>
      <c r="I21" s="17">
        <f>'Obroty 4'!J1164</f>
        <v>0</v>
      </c>
      <c r="J21" s="17">
        <f>'Obroty 4'!K1164</f>
        <v>0</v>
      </c>
    </row>
    <row r="22" spans="3:10" x14ac:dyDescent="0.35">
      <c r="C22" s="16" t="str">
        <f>VLOOKUP(D22,slowniki!T:U,2,FALSE)</f>
        <v>Koszty przejazdów do celów służbowych - NKUP</v>
      </c>
      <c r="D22" s="16" t="str">
        <f>'Obroty 4'!E1165</f>
        <v>406-05-00</v>
      </c>
      <c r="E22" s="17">
        <f>'Obroty 4'!F1165</f>
        <v>0</v>
      </c>
      <c r="F22" s="17">
        <f>'Obroty 4'!G1165</f>
        <v>0</v>
      </c>
      <c r="G22" s="17">
        <f>'Obroty 4'!H1165</f>
        <v>0</v>
      </c>
      <c r="H22" s="17">
        <f>'Obroty 4'!I1165</f>
        <v>0</v>
      </c>
      <c r="I22" s="17">
        <f>'Obroty 4'!J1165</f>
        <v>0</v>
      </c>
      <c r="J22" s="17">
        <f>'Obroty 4'!K1165</f>
        <v>0</v>
      </c>
    </row>
    <row r="23" spans="3:10" x14ac:dyDescent="0.35">
      <c r="C23" s="16" t="str">
        <f>VLOOKUP(D23,slowniki!T:U,2,FALSE)</f>
        <v>Ryczałty samochodowe za używanie prywatnych samochodów do celów służbowych</v>
      </c>
      <c r="D23" s="16" t="str">
        <f>'Obroty 4'!E1166</f>
        <v>406-05-01</v>
      </c>
      <c r="E23" s="17">
        <f>'Obroty 4'!F1166</f>
        <v>0</v>
      </c>
      <c r="F23" s="17">
        <f>'Obroty 4'!G1166</f>
        <v>0</v>
      </c>
      <c r="G23" s="17">
        <f>'Obroty 4'!H1166</f>
        <v>0</v>
      </c>
      <c r="H23" s="17">
        <f>'Obroty 4'!I1166</f>
        <v>0</v>
      </c>
      <c r="I23" s="17">
        <f>'Obroty 4'!J1166</f>
        <v>0</v>
      </c>
      <c r="J23" s="17">
        <f>'Obroty 4'!K1166</f>
        <v>0</v>
      </c>
    </row>
    <row r="24" spans="3:10" x14ac:dyDescent="0.35">
      <c r="C24" s="16" t="str">
        <f>VLOOKUP(D24,slowniki!T:U,2,FALSE)</f>
        <v>Inne koszty przejazdów w celach służbowych</v>
      </c>
      <c r="D24" s="16" t="str">
        <f>'Obroty 4'!E1167</f>
        <v>406-05-02</v>
      </c>
      <c r="E24" s="17">
        <f>'Obroty 4'!F1167</f>
        <v>0</v>
      </c>
      <c r="F24" s="17">
        <f>'Obroty 4'!G1167</f>
        <v>0</v>
      </c>
      <c r="G24" s="17">
        <f>'Obroty 4'!H1167</f>
        <v>0</v>
      </c>
      <c r="H24" s="17">
        <f>'Obroty 4'!I1167</f>
        <v>0</v>
      </c>
      <c r="I24" s="17">
        <f>'Obroty 4'!J1167</f>
        <v>0</v>
      </c>
      <c r="J24" s="17">
        <f>'Obroty 4'!K1167</f>
        <v>0</v>
      </c>
    </row>
    <row r="25" spans="3:10" x14ac:dyDescent="0.35">
      <c r="C25" s="16" t="str">
        <f>VLOOKUP(D25,slowniki!T:U,2,FALSE)</f>
        <v>Inne koszty - NKUP</v>
      </c>
      <c r="D25" s="16" t="str">
        <f>'Obroty 4'!E1168</f>
        <v>406-06-00</v>
      </c>
      <c r="E25" s="17">
        <f>'Obroty 4'!F1168</f>
        <v>0</v>
      </c>
      <c r="F25" s="17">
        <f>'Obroty 4'!G1168</f>
        <v>0</v>
      </c>
      <c r="G25" s="17">
        <f>'Obroty 4'!H1168</f>
        <v>0</v>
      </c>
      <c r="H25" s="17">
        <f>'Obroty 4'!I1168</f>
        <v>0</v>
      </c>
      <c r="I25" s="17">
        <f>'Obroty 4'!J1168</f>
        <v>0</v>
      </c>
      <c r="J25" s="17">
        <f>'Obroty 4'!K1168</f>
        <v>0</v>
      </c>
    </row>
    <row r="26" spans="3:10" x14ac:dyDescent="0.35">
      <c r="C26" s="16" t="str">
        <f>VLOOKUP(D26,slowniki!T:U,2,FALSE)</f>
        <v>Odprawy pośmiertne dla członków rodzin po zmarłym pracowniku</v>
      </c>
      <c r="D26" s="16" t="str">
        <f>'Obroty 4'!E1169</f>
        <v>406-06-01</v>
      </c>
      <c r="E26" s="17">
        <f>'Obroty 4'!F1169</f>
        <v>0</v>
      </c>
      <c r="F26" s="17">
        <f>'Obroty 4'!G1169</f>
        <v>0</v>
      </c>
      <c r="G26" s="17">
        <f>'Obroty 4'!H1169</f>
        <v>0</v>
      </c>
      <c r="H26" s="17">
        <f>'Obroty 4'!I1169</f>
        <v>0</v>
      </c>
      <c r="I26" s="17">
        <f>'Obroty 4'!J1169</f>
        <v>0</v>
      </c>
      <c r="J26" s="17">
        <f>'Obroty 4'!K1169</f>
        <v>0</v>
      </c>
    </row>
    <row r="27" spans="3:10" x14ac:dyDescent="0.35">
      <c r="C27" s="16" t="str">
        <f>VLOOKUP(D27,slowniki!T:U,2,FALSE)</f>
        <v>Inne koszty</v>
      </c>
      <c r="D27" s="16" t="str">
        <f>'Obroty 4'!E1170</f>
        <v>406-06-02</v>
      </c>
      <c r="E27" s="17">
        <f>'Obroty 4'!F1170</f>
        <v>0</v>
      </c>
      <c r="F27" s="17">
        <f>'Obroty 4'!G1170</f>
        <v>0</v>
      </c>
      <c r="G27" s="17">
        <f>'Obroty 4'!H1170</f>
        <v>0</v>
      </c>
      <c r="H27" s="17">
        <f>'Obroty 4'!I1170</f>
        <v>0</v>
      </c>
      <c r="I27" s="17">
        <f>'Obroty 4'!J1170</f>
        <v>0</v>
      </c>
      <c r="J27" s="17">
        <f>'Obroty 4'!K1170</f>
        <v>0</v>
      </c>
    </row>
  </sheetData>
  <autoFilter ref="C5:J5" xr:uid="{00000000-0009-0000-0000-000009000000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K7004"/>
  <sheetViews>
    <sheetView workbookViewId="0">
      <selection activeCell="A3" sqref="A3"/>
    </sheetView>
  </sheetViews>
  <sheetFormatPr defaultRowHeight="14.5" x14ac:dyDescent="0.35"/>
  <cols>
    <col min="1" max="1" width="9.7265625" style="33" bestFit="1" customWidth="1"/>
    <col min="2" max="2" width="11.7265625" style="33" bestFit="1" customWidth="1"/>
    <col min="3" max="3" width="80.7265625" style="33" bestFit="1" customWidth="1"/>
    <col min="4" max="4" width="9.81640625" style="33" bestFit="1" customWidth="1"/>
    <col min="5" max="5" width="11.7265625" style="33" bestFit="1" customWidth="1"/>
    <col min="6" max="6" width="87.08984375" style="33" bestFit="1" customWidth="1"/>
    <col min="7" max="7" width="9.81640625" style="33" bestFit="1" customWidth="1"/>
    <col min="9" max="9" width="21.26953125" style="33" customWidth="1"/>
    <col min="13" max="13" width="9.81640625" style="33" bestFit="1" customWidth="1"/>
    <col min="14" max="14" width="11.7265625" style="33" bestFit="1" customWidth="1"/>
    <col min="16" max="16" width="13.08984375" style="33" bestFit="1" customWidth="1"/>
    <col min="17" max="17" width="11.7265625" style="33" bestFit="1" customWidth="1"/>
    <col min="19" max="19" width="9.81640625" style="33" bestFit="1" customWidth="1"/>
    <col min="20" max="20" width="8.81640625" style="33" customWidth="1"/>
    <col min="31" max="31" width="8.7265625" style="37"/>
  </cols>
  <sheetData>
    <row r="2" spans="1:37" x14ac:dyDescent="0.35">
      <c r="A2" s="33" t="s">
        <v>3366</v>
      </c>
      <c r="B2" s="33" t="s">
        <v>3367</v>
      </c>
      <c r="C2" s="33" t="s">
        <v>3368</v>
      </c>
      <c r="D2" s="33" t="s">
        <v>3366</v>
      </c>
      <c r="E2" s="33" t="s">
        <v>3367</v>
      </c>
      <c r="F2" s="33" t="s">
        <v>3368</v>
      </c>
      <c r="G2" s="33" t="s">
        <v>3366</v>
      </c>
      <c r="H2" s="33" t="s">
        <v>3367</v>
      </c>
      <c r="I2" s="33" t="s">
        <v>3368</v>
      </c>
      <c r="J2" s="33" t="s">
        <v>3366</v>
      </c>
      <c r="K2" s="33" t="s">
        <v>3367</v>
      </c>
      <c r="L2" s="33" t="s">
        <v>3368</v>
      </c>
      <c r="M2" s="33" t="s">
        <v>3366</v>
      </c>
      <c r="N2" s="33" t="s">
        <v>3367</v>
      </c>
      <c r="O2" s="33" t="s">
        <v>3368</v>
      </c>
      <c r="P2" s="33" t="s">
        <v>3366</v>
      </c>
      <c r="Q2" s="33" t="s">
        <v>3367</v>
      </c>
      <c r="R2" s="33" t="s">
        <v>3368</v>
      </c>
      <c r="S2" s="33" t="s">
        <v>3366</v>
      </c>
      <c r="T2" s="33" t="s">
        <v>3367</v>
      </c>
      <c r="U2" s="33" t="s">
        <v>3368</v>
      </c>
      <c r="AE2" s="37">
        <v>1</v>
      </c>
      <c r="AF2" s="33" t="s">
        <v>24</v>
      </c>
      <c r="AJ2" s="33">
        <f>IF(AK2="styczeń",1,IF(AK2="luty",2,IF(AK2="marzec",3,IF(AK2="kwiecień",4,IF(AK2="maj",5,IF(AK2="czerwiec",6,IF(AK2="lipiec",7,IF(AK2="sierpień",8,IF(AK2="wrzesień",9,IF(AK2="październik",10,IF(AK2="listopad",11,IF(AK2="listopad",12,""))))))))))))</f>
        <v>1</v>
      </c>
      <c r="AK2" s="33" t="str">
        <f>IF(Dane!M2&lt;&gt;"",Dane!M2,"")</f>
        <v>styczeń</v>
      </c>
    </row>
    <row r="3" spans="1:37" x14ac:dyDescent="0.35">
      <c r="A3" s="33" t="s">
        <v>101</v>
      </c>
      <c r="B3" s="38" t="s">
        <v>102</v>
      </c>
      <c r="C3" s="38" t="s">
        <v>2364</v>
      </c>
      <c r="D3" s="33" t="s">
        <v>3369</v>
      </c>
      <c r="E3" s="38" t="s">
        <v>147</v>
      </c>
      <c r="F3" s="38" t="s">
        <v>2387</v>
      </c>
      <c r="G3" s="33" t="s">
        <v>205</v>
      </c>
      <c r="H3" s="38" t="s">
        <v>206</v>
      </c>
      <c r="I3" s="38" t="s">
        <v>2445</v>
      </c>
      <c r="J3" s="33" t="s">
        <v>419</v>
      </c>
      <c r="K3" s="38" t="s">
        <v>420</v>
      </c>
      <c r="L3" s="38" t="s">
        <v>2551</v>
      </c>
      <c r="M3" s="33" t="s">
        <v>58</v>
      </c>
      <c r="N3" s="38" t="s">
        <v>439</v>
      </c>
      <c r="O3" s="38" t="s">
        <v>57</v>
      </c>
      <c r="P3" s="33" t="s">
        <v>1375</v>
      </c>
      <c r="Q3" s="38" t="s">
        <v>1376</v>
      </c>
      <c r="R3" s="38" t="s">
        <v>2873</v>
      </c>
      <c r="S3" s="33" t="s">
        <v>2318</v>
      </c>
      <c r="T3" s="38" t="s">
        <v>2319</v>
      </c>
      <c r="U3" s="38" t="s">
        <v>3345</v>
      </c>
      <c r="AE3" s="37">
        <v>2</v>
      </c>
      <c r="AF3" s="33" t="s">
        <v>2407</v>
      </c>
      <c r="AJ3" s="33">
        <f t="shared" ref="AJ3:AJ66" si="0">IF(AK3="styczeń",1,IF(AK3="luty",2,IF(AK3="marzec",3,IF(AK3="kwiecień",4,IF(AK3="maj",5,IF(AK3="czerwiec",6,IF(AK3="lipiec",7,IF(AK3="sierpień",8,IF(AK3="wrzesień",9,IF(AK3="październik",10,IF(AK3="listopad",11,IF(AK3="listopad",12,""))))))))))))</f>
        <v>1</v>
      </c>
      <c r="AK3" s="33" t="str">
        <f>IF(Dane!M3&lt;&gt;"",Dane!M3,"")</f>
        <v>styczeń</v>
      </c>
    </row>
    <row r="4" spans="1:37" x14ac:dyDescent="0.35">
      <c r="A4" s="33" t="s">
        <v>103</v>
      </c>
      <c r="B4" s="38" t="s">
        <v>104</v>
      </c>
      <c r="C4" s="38" t="s">
        <v>2365</v>
      </c>
      <c r="D4" s="33" t="s">
        <v>3370</v>
      </c>
      <c r="E4" s="38" t="s">
        <v>148</v>
      </c>
      <c r="F4" s="38" t="s">
        <v>2388</v>
      </c>
      <c r="G4" s="33" t="s">
        <v>207</v>
      </c>
      <c r="H4" s="38" t="s">
        <v>208</v>
      </c>
      <c r="I4" s="38" t="s">
        <v>2446</v>
      </c>
      <c r="J4" s="33" t="s">
        <v>421</v>
      </c>
      <c r="K4" s="38" t="s">
        <v>422</v>
      </c>
      <c r="L4" s="38" t="s">
        <v>2552</v>
      </c>
      <c r="M4" s="33" t="s">
        <v>62</v>
      </c>
      <c r="N4" s="38" t="s">
        <v>440</v>
      </c>
      <c r="O4" s="38" t="s">
        <v>61</v>
      </c>
      <c r="P4" s="33" t="s">
        <v>1377</v>
      </c>
      <c r="Q4" s="38" t="s">
        <v>1378</v>
      </c>
      <c r="R4" s="38" t="s">
        <v>2874</v>
      </c>
      <c r="S4" s="33" t="s">
        <v>2320</v>
      </c>
      <c r="T4" s="38" t="s">
        <v>2321</v>
      </c>
      <c r="U4" s="38" t="s">
        <v>3345</v>
      </c>
      <c r="AE4" s="37">
        <v>3</v>
      </c>
      <c r="AF4" s="33" t="s">
        <v>2408</v>
      </c>
      <c r="AJ4" s="33">
        <f t="shared" si="0"/>
        <v>3</v>
      </c>
      <c r="AK4" s="33" t="str">
        <f>IF(Dane!M4&lt;&gt;"",Dane!M4,"")</f>
        <v>marzec</v>
      </c>
    </row>
    <row r="5" spans="1:37" x14ac:dyDescent="0.35">
      <c r="A5" s="33" t="s">
        <v>105</v>
      </c>
      <c r="B5" s="38" t="s">
        <v>106</v>
      </c>
      <c r="C5" s="38" t="s">
        <v>2366</v>
      </c>
      <c r="D5" s="33" t="s">
        <v>3371</v>
      </c>
      <c r="E5" s="38" t="s">
        <v>149</v>
      </c>
      <c r="F5" s="38" t="s">
        <v>2389</v>
      </c>
      <c r="G5" s="33" t="s">
        <v>209</v>
      </c>
      <c r="H5" s="38" t="s">
        <v>210</v>
      </c>
      <c r="I5" s="38" t="s">
        <v>2447</v>
      </c>
      <c r="J5" s="33" t="s">
        <v>423</v>
      </c>
      <c r="K5" s="38" t="s">
        <v>424</v>
      </c>
      <c r="L5" s="38" t="s">
        <v>2553</v>
      </c>
      <c r="M5" s="33" t="s">
        <v>65</v>
      </c>
      <c r="N5" s="38" t="s">
        <v>441</v>
      </c>
      <c r="O5" s="38" t="s">
        <v>64</v>
      </c>
      <c r="P5" s="33" t="s">
        <v>1379</v>
      </c>
      <c r="Q5" s="38" t="s">
        <v>1380</v>
      </c>
      <c r="R5" s="38" t="s">
        <v>2875</v>
      </c>
      <c r="S5" s="33" t="s">
        <v>2322</v>
      </c>
      <c r="T5" s="38" t="s">
        <v>2323</v>
      </c>
      <c r="U5" s="38" t="s">
        <v>3346</v>
      </c>
      <c r="AE5" s="37">
        <v>4</v>
      </c>
      <c r="AF5" s="33" t="s">
        <v>2409</v>
      </c>
      <c r="AJ5" s="33">
        <f t="shared" si="0"/>
        <v>1</v>
      </c>
      <c r="AK5" s="33" t="str">
        <f>IF(Dane!M5&lt;&gt;"",Dane!M5,"")</f>
        <v>styczeń</v>
      </c>
    </row>
    <row r="6" spans="1:37" x14ac:dyDescent="0.35">
      <c r="A6" s="33" t="s">
        <v>107</v>
      </c>
      <c r="B6" s="38" t="s">
        <v>108</v>
      </c>
      <c r="C6" s="38" t="s">
        <v>2367</v>
      </c>
      <c r="D6" s="33" t="s">
        <v>3372</v>
      </c>
      <c r="E6" s="38" t="s">
        <v>150</v>
      </c>
      <c r="F6" s="38" t="s">
        <v>2390</v>
      </c>
      <c r="G6" s="33" t="s">
        <v>211</v>
      </c>
      <c r="H6" s="38" t="s">
        <v>212</v>
      </c>
      <c r="I6" s="38" t="s">
        <v>2448</v>
      </c>
      <c r="J6" s="33" t="s">
        <v>425</v>
      </c>
      <c r="K6" s="38" t="s">
        <v>426</v>
      </c>
      <c r="L6" s="38" t="s">
        <v>2554</v>
      </c>
      <c r="M6" s="33" t="s">
        <v>442</v>
      </c>
      <c r="N6" s="38" t="s">
        <v>443</v>
      </c>
      <c r="O6" s="38" t="s">
        <v>2561</v>
      </c>
      <c r="P6" s="33" t="s">
        <v>1381</v>
      </c>
      <c r="Q6" s="38" t="s">
        <v>1382</v>
      </c>
      <c r="R6" s="38" t="s">
        <v>2876</v>
      </c>
      <c r="S6" s="33" t="s">
        <v>2324</v>
      </c>
      <c r="T6" s="38" t="s">
        <v>2325</v>
      </c>
      <c r="U6" s="38" t="s">
        <v>3347</v>
      </c>
      <c r="AE6" s="37">
        <v>5</v>
      </c>
      <c r="AF6" s="33" t="s">
        <v>2410</v>
      </c>
      <c r="AJ6" s="33">
        <f t="shared" si="0"/>
        <v>1</v>
      </c>
      <c r="AK6" s="33" t="str">
        <f>IF(Dane!M6&lt;&gt;"",Dane!M6,"")</f>
        <v>styczeń</v>
      </c>
    </row>
    <row r="7" spans="1:37" x14ac:dyDescent="0.35">
      <c r="A7" s="33" t="s">
        <v>109</v>
      </c>
      <c r="B7" s="38" t="s">
        <v>110</v>
      </c>
      <c r="C7" s="38" t="s">
        <v>2368</v>
      </c>
      <c r="D7" s="33" t="s">
        <v>3373</v>
      </c>
      <c r="E7" s="38" t="s">
        <v>151</v>
      </c>
      <c r="F7" s="38" t="s">
        <v>2391</v>
      </c>
      <c r="G7" s="33" t="s">
        <v>213</v>
      </c>
      <c r="H7" s="38" t="s">
        <v>214</v>
      </c>
      <c r="I7" s="38" t="s">
        <v>2449</v>
      </c>
      <c r="J7" s="33" t="s">
        <v>427</v>
      </c>
      <c r="K7" s="38" t="s">
        <v>428</v>
      </c>
      <c r="L7" s="38" t="s">
        <v>2555</v>
      </c>
      <c r="M7" s="33" t="s">
        <v>444</v>
      </c>
      <c r="N7" s="38" t="s">
        <v>445</v>
      </c>
      <c r="O7" s="38" t="s">
        <v>2562</v>
      </c>
      <c r="P7" s="33" t="s">
        <v>1383</v>
      </c>
      <c r="Q7" s="38" t="s">
        <v>1384</v>
      </c>
      <c r="R7" s="38" t="s">
        <v>2877</v>
      </c>
      <c r="S7" s="33" t="s">
        <v>2326</v>
      </c>
      <c r="T7" s="38" t="s">
        <v>2327</v>
      </c>
      <c r="U7" s="38" t="s">
        <v>3348</v>
      </c>
      <c r="AE7" s="37">
        <v>6</v>
      </c>
      <c r="AF7" s="33" t="s">
        <v>2411</v>
      </c>
      <c r="AJ7" s="33">
        <f t="shared" si="0"/>
        <v>2</v>
      </c>
      <c r="AK7" s="33" t="str">
        <f>IF(Dane!M7&lt;&gt;"",Dane!M7,"")</f>
        <v>luty</v>
      </c>
    </row>
    <row r="8" spans="1:37" x14ac:dyDescent="0.35">
      <c r="A8" s="33" t="s">
        <v>111</v>
      </c>
      <c r="B8" s="38" t="s">
        <v>112</v>
      </c>
      <c r="C8" s="38" t="s">
        <v>2369</v>
      </c>
      <c r="D8" s="33" t="s">
        <v>3374</v>
      </c>
      <c r="E8" s="38" t="s">
        <v>152</v>
      </c>
      <c r="F8" s="38" t="s">
        <v>2392</v>
      </c>
      <c r="G8" s="33" t="s">
        <v>215</v>
      </c>
      <c r="H8" s="38" t="s">
        <v>216</v>
      </c>
      <c r="I8" s="38" t="s">
        <v>2450</v>
      </c>
      <c r="J8" s="33" t="s">
        <v>429</v>
      </c>
      <c r="K8" s="38" t="s">
        <v>430</v>
      </c>
      <c r="L8" s="38" t="s">
        <v>2556</v>
      </c>
      <c r="M8" s="33" t="s">
        <v>446</v>
      </c>
      <c r="N8" s="38" t="s">
        <v>447</v>
      </c>
      <c r="O8" s="38" t="s">
        <v>2563</v>
      </c>
      <c r="P8" s="33" t="s">
        <v>1385</v>
      </c>
      <c r="Q8" s="38" t="s">
        <v>1386</v>
      </c>
      <c r="R8" s="38" t="s">
        <v>2878</v>
      </c>
      <c r="S8" s="33" t="s">
        <v>2328</v>
      </c>
      <c r="T8" s="38" t="s">
        <v>2329</v>
      </c>
      <c r="U8" s="38" t="s">
        <v>3349</v>
      </c>
      <c r="AE8" s="37">
        <v>7</v>
      </c>
      <c r="AF8" s="33" t="s">
        <v>2412</v>
      </c>
      <c r="AJ8" s="33">
        <f t="shared" si="0"/>
        <v>1</v>
      </c>
      <c r="AK8" s="33" t="str">
        <f>IF(Dane!M8&lt;&gt;"",Dane!M8,"")</f>
        <v>styczeń</v>
      </c>
    </row>
    <row r="9" spans="1:37" x14ac:dyDescent="0.35">
      <c r="A9" s="33" t="s">
        <v>113</v>
      </c>
      <c r="B9" s="38" t="s">
        <v>114</v>
      </c>
      <c r="C9" s="38" t="s">
        <v>2370</v>
      </c>
      <c r="D9" s="33" t="s">
        <v>3375</v>
      </c>
      <c r="E9" s="38" t="s">
        <v>153</v>
      </c>
      <c r="F9" s="38" t="s">
        <v>2393</v>
      </c>
      <c r="G9" s="33" t="s">
        <v>217</v>
      </c>
      <c r="H9" s="38" t="s">
        <v>218</v>
      </c>
      <c r="I9" s="38" t="s">
        <v>2451</v>
      </c>
      <c r="J9" s="33" t="s">
        <v>431</v>
      </c>
      <c r="K9" s="38" t="s">
        <v>432</v>
      </c>
      <c r="L9" s="38" t="s">
        <v>2557</v>
      </c>
      <c r="M9" s="33" t="s">
        <v>448</v>
      </c>
      <c r="N9" s="38" t="s">
        <v>449</v>
      </c>
      <c r="O9" s="38" t="s">
        <v>2564</v>
      </c>
      <c r="P9" s="33" t="s">
        <v>1387</v>
      </c>
      <c r="Q9" s="38" t="s">
        <v>1388</v>
      </c>
      <c r="R9" s="38" t="s">
        <v>2879</v>
      </c>
      <c r="S9" s="33" t="s">
        <v>2330</v>
      </c>
      <c r="T9" s="38" t="s">
        <v>2331</v>
      </c>
      <c r="U9" s="38" t="s">
        <v>3350</v>
      </c>
      <c r="AE9" s="37">
        <v>8</v>
      </c>
      <c r="AF9" s="33" t="s">
        <v>2413</v>
      </c>
      <c r="AJ9" s="33">
        <f t="shared" si="0"/>
        <v>1</v>
      </c>
      <c r="AK9" s="33" t="str">
        <f>IF(Dane!M9&lt;&gt;"",Dane!M9,"")</f>
        <v>styczeń</v>
      </c>
    </row>
    <row r="10" spans="1:37" x14ac:dyDescent="0.35">
      <c r="A10" s="33" t="s">
        <v>115</v>
      </c>
      <c r="B10" s="38" t="s">
        <v>116</v>
      </c>
      <c r="C10" s="38" t="s">
        <v>2371</v>
      </c>
      <c r="D10" s="33" t="s">
        <v>3376</v>
      </c>
      <c r="E10" s="38" t="s">
        <v>154</v>
      </c>
      <c r="F10" s="38" t="s">
        <v>2394</v>
      </c>
      <c r="G10" s="33" t="s">
        <v>219</v>
      </c>
      <c r="H10" s="38" t="s">
        <v>220</v>
      </c>
      <c r="I10" s="38" t="s">
        <v>2452</v>
      </c>
      <c r="J10" s="33" t="s">
        <v>433</v>
      </c>
      <c r="K10" s="38" t="s">
        <v>434</v>
      </c>
      <c r="L10" s="38" t="s">
        <v>2558</v>
      </c>
      <c r="M10" s="33" t="s">
        <v>450</v>
      </c>
      <c r="N10" s="38" t="s">
        <v>451</v>
      </c>
      <c r="O10" s="38" t="s">
        <v>2565</v>
      </c>
      <c r="P10" s="33" t="s">
        <v>1389</v>
      </c>
      <c r="Q10" s="38" t="s">
        <v>1390</v>
      </c>
      <c r="R10" s="38" t="s">
        <v>2880</v>
      </c>
      <c r="S10" s="33" t="s">
        <v>2332</v>
      </c>
      <c r="T10" s="38" t="s">
        <v>2333</v>
      </c>
      <c r="U10" s="38" t="s">
        <v>3351</v>
      </c>
      <c r="AE10" s="37">
        <v>9</v>
      </c>
      <c r="AF10" s="33" t="s">
        <v>2414</v>
      </c>
      <c r="AJ10" s="33">
        <f t="shared" si="0"/>
        <v>2</v>
      </c>
      <c r="AK10" s="33" t="str">
        <f>IF(Dane!M10&lt;&gt;"",Dane!M10,"")</f>
        <v>luty</v>
      </c>
    </row>
    <row r="11" spans="1:37" x14ac:dyDescent="0.35">
      <c r="A11" s="33" t="s">
        <v>117</v>
      </c>
      <c r="B11" s="38" t="s">
        <v>118</v>
      </c>
      <c r="C11" s="38" t="s">
        <v>2372</v>
      </c>
      <c r="D11" s="33" t="s">
        <v>3377</v>
      </c>
      <c r="E11" s="38" t="s">
        <v>155</v>
      </c>
      <c r="F11" s="38" t="s">
        <v>22</v>
      </c>
      <c r="G11" s="33" t="s">
        <v>221</v>
      </c>
      <c r="H11" s="38" t="s">
        <v>222</v>
      </c>
      <c r="I11" s="38" t="s">
        <v>2453</v>
      </c>
      <c r="J11" s="33" t="s">
        <v>435</v>
      </c>
      <c r="K11" s="38" t="s">
        <v>436</v>
      </c>
      <c r="L11" s="38" t="s">
        <v>2559</v>
      </c>
      <c r="M11" s="33" t="s">
        <v>452</v>
      </c>
      <c r="N11" s="38" t="s">
        <v>453</v>
      </c>
      <c r="O11" s="38" t="s">
        <v>2566</v>
      </c>
      <c r="P11" s="33" t="s">
        <v>1391</v>
      </c>
      <c r="Q11" s="38" t="s">
        <v>1392</v>
      </c>
      <c r="R11" s="38" t="s">
        <v>2881</v>
      </c>
      <c r="S11" s="33" t="s">
        <v>2334</v>
      </c>
      <c r="T11" s="38" t="s">
        <v>2335</v>
      </c>
      <c r="U11" s="38" t="s">
        <v>3352</v>
      </c>
      <c r="AE11" s="37">
        <v>10</v>
      </c>
      <c r="AF11" s="33" t="s">
        <v>3378</v>
      </c>
      <c r="AJ11" s="33">
        <f t="shared" si="0"/>
        <v>3</v>
      </c>
      <c r="AK11" s="33" t="str">
        <f>IF(Dane!M11&lt;&gt;"",Dane!M11,"")</f>
        <v>marzec</v>
      </c>
    </row>
    <row r="12" spans="1:37" x14ac:dyDescent="0.35">
      <c r="A12" s="33" t="s">
        <v>119</v>
      </c>
      <c r="B12" s="38" t="s">
        <v>120</v>
      </c>
      <c r="C12" s="38" t="s">
        <v>2373</v>
      </c>
      <c r="D12" s="33" t="s">
        <v>3379</v>
      </c>
      <c r="E12" s="38" t="s">
        <v>156</v>
      </c>
      <c r="F12" s="38" t="s">
        <v>31</v>
      </c>
      <c r="G12" s="33" t="s">
        <v>223</v>
      </c>
      <c r="H12" s="38" t="s">
        <v>224</v>
      </c>
      <c r="I12" s="38" t="s">
        <v>2454</v>
      </c>
      <c r="J12" s="33" t="s">
        <v>437</v>
      </c>
      <c r="K12" s="38" t="s">
        <v>438</v>
      </c>
      <c r="L12" s="38" t="s">
        <v>2560</v>
      </c>
      <c r="M12" s="33" t="s">
        <v>454</v>
      </c>
      <c r="N12" s="38" t="s">
        <v>455</v>
      </c>
      <c r="O12" s="38" t="s">
        <v>2567</v>
      </c>
      <c r="P12" s="33" t="s">
        <v>1393</v>
      </c>
      <c r="Q12" s="38" t="s">
        <v>1394</v>
      </c>
      <c r="R12" s="38" t="s">
        <v>2882</v>
      </c>
      <c r="S12" s="33" t="s">
        <v>2336</v>
      </c>
      <c r="T12" s="38" t="s">
        <v>2337</v>
      </c>
      <c r="U12" s="38" t="s">
        <v>3353</v>
      </c>
      <c r="AJ12" s="33">
        <f t="shared" si="0"/>
        <v>2</v>
      </c>
      <c r="AK12" s="33" t="str">
        <f>IF(Dane!M12&lt;&gt;"",Dane!M12,"")</f>
        <v>luty</v>
      </c>
    </row>
    <row r="13" spans="1:37" x14ac:dyDescent="0.35">
      <c r="A13" s="33" t="s">
        <v>121</v>
      </c>
      <c r="B13" s="38" t="s">
        <v>122</v>
      </c>
      <c r="C13" s="38" t="s">
        <v>2374</v>
      </c>
      <c r="D13" s="33" t="s">
        <v>3380</v>
      </c>
      <c r="E13" s="38" t="s">
        <v>157</v>
      </c>
      <c r="F13" s="38" t="s">
        <v>2395</v>
      </c>
      <c r="G13" s="33" t="s">
        <v>225</v>
      </c>
      <c r="H13" s="38" t="s">
        <v>226</v>
      </c>
      <c r="I13" s="38" t="s">
        <v>2455</v>
      </c>
      <c r="M13" s="33" t="s">
        <v>456</v>
      </c>
      <c r="N13" s="38" t="s">
        <v>457</v>
      </c>
      <c r="O13" s="38" t="s">
        <v>2568</v>
      </c>
      <c r="P13" s="33" t="s">
        <v>1395</v>
      </c>
      <c r="Q13" s="38" t="s">
        <v>1396</v>
      </c>
      <c r="R13" s="38" t="s">
        <v>2883</v>
      </c>
      <c r="S13" s="33" t="s">
        <v>2338</v>
      </c>
      <c r="T13" s="38" t="s">
        <v>2339</v>
      </c>
      <c r="U13" s="38" t="s">
        <v>3354</v>
      </c>
      <c r="AJ13" s="33">
        <f t="shared" si="0"/>
        <v>1</v>
      </c>
      <c r="AK13" s="33" t="str">
        <f>IF(Dane!M13&lt;&gt;"",Dane!M13,"")</f>
        <v>styczeń</v>
      </c>
    </row>
    <row r="14" spans="1:37" x14ac:dyDescent="0.35">
      <c r="A14" s="33" t="s">
        <v>123</v>
      </c>
      <c r="B14" s="38" t="s">
        <v>124</v>
      </c>
      <c r="C14" s="38" t="s">
        <v>2375</v>
      </c>
      <c r="D14" s="33" t="s">
        <v>3381</v>
      </c>
      <c r="E14" s="38" t="s">
        <v>158</v>
      </c>
      <c r="F14" s="38" t="s">
        <v>2396</v>
      </c>
      <c r="G14" s="33" t="s">
        <v>227</v>
      </c>
      <c r="H14" s="38" t="s">
        <v>228</v>
      </c>
      <c r="I14" s="38" t="s">
        <v>2456</v>
      </c>
      <c r="M14" s="33" t="s">
        <v>68</v>
      </c>
      <c r="N14" s="38" t="s">
        <v>458</v>
      </c>
      <c r="O14" s="38" t="s">
        <v>67</v>
      </c>
      <c r="P14" s="33" t="s">
        <v>1397</v>
      </c>
      <c r="Q14" s="38" t="s">
        <v>1398</v>
      </c>
      <c r="R14" s="38" t="s">
        <v>2884</v>
      </c>
      <c r="S14" s="33" t="s">
        <v>2340</v>
      </c>
      <c r="T14" s="38" t="s">
        <v>2341</v>
      </c>
      <c r="U14" s="38" t="s">
        <v>3355</v>
      </c>
      <c r="AJ14" s="33">
        <f t="shared" si="0"/>
        <v>1</v>
      </c>
      <c r="AK14" s="33" t="str">
        <f>IF(Dane!M14&lt;&gt;"",Dane!M14,"")</f>
        <v>styczeń</v>
      </c>
    </row>
    <row r="15" spans="1:37" x14ac:dyDescent="0.35">
      <c r="A15" s="33" t="s">
        <v>125</v>
      </c>
      <c r="B15" s="38" t="s">
        <v>126</v>
      </c>
      <c r="C15" s="38" t="s">
        <v>2376</v>
      </c>
      <c r="D15" s="33" t="s">
        <v>3382</v>
      </c>
      <c r="E15" s="38" t="s">
        <v>159</v>
      </c>
      <c r="F15" s="38" t="s">
        <v>2397</v>
      </c>
      <c r="G15" s="33" t="s">
        <v>229</v>
      </c>
      <c r="H15" s="38" t="s">
        <v>230</v>
      </c>
      <c r="I15" s="38" t="s">
        <v>2457</v>
      </c>
      <c r="M15" s="33" t="s">
        <v>459</v>
      </c>
      <c r="N15" s="38" t="s">
        <v>460</v>
      </c>
      <c r="O15" s="38" t="s">
        <v>2569</v>
      </c>
      <c r="P15" s="33" t="s">
        <v>1399</v>
      </c>
      <c r="Q15" s="38" t="s">
        <v>1400</v>
      </c>
      <c r="R15" s="38" t="s">
        <v>2885</v>
      </c>
      <c r="S15" s="33" t="s">
        <v>2342</v>
      </c>
      <c r="T15" s="38" t="s">
        <v>2343</v>
      </c>
      <c r="U15" s="38" t="s">
        <v>3356</v>
      </c>
      <c r="AJ15" s="33">
        <f t="shared" si="0"/>
        <v>1</v>
      </c>
      <c r="AK15" s="33" t="str">
        <f>IF(Dane!M15&lt;&gt;"",Dane!M15,"")</f>
        <v>styczeń</v>
      </c>
    </row>
    <row r="16" spans="1:37" x14ac:dyDescent="0.35">
      <c r="A16" s="33" t="s">
        <v>127</v>
      </c>
      <c r="B16" s="38" t="s">
        <v>128</v>
      </c>
      <c r="C16" s="38" t="s">
        <v>2377</v>
      </c>
      <c r="D16" s="33" t="s">
        <v>3383</v>
      </c>
      <c r="E16" s="38" t="s">
        <v>160</v>
      </c>
      <c r="F16" s="38" t="s">
        <v>2398</v>
      </c>
      <c r="G16" s="33" t="s">
        <v>231</v>
      </c>
      <c r="H16" s="38" t="s">
        <v>232</v>
      </c>
      <c r="I16" s="38" t="s">
        <v>2458</v>
      </c>
      <c r="M16" s="33" t="s">
        <v>461</v>
      </c>
      <c r="N16" s="38" t="s">
        <v>462</v>
      </c>
      <c r="O16" s="38" t="s">
        <v>2570</v>
      </c>
      <c r="P16" s="33" t="s">
        <v>1401</v>
      </c>
      <c r="Q16" s="38" t="s">
        <v>1402</v>
      </c>
      <c r="R16" s="38" t="s">
        <v>2886</v>
      </c>
      <c r="S16" s="33" t="s">
        <v>2344</v>
      </c>
      <c r="T16" s="38" t="s">
        <v>2345</v>
      </c>
      <c r="U16" s="38" t="s">
        <v>3357</v>
      </c>
      <c r="AJ16" s="33">
        <f t="shared" si="0"/>
        <v>1</v>
      </c>
      <c r="AK16" s="33" t="str">
        <f>IF(Dane!M16&lt;&gt;"",Dane!M16,"")</f>
        <v>styczeń</v>
      </c>
    </row>
    <row r="17" spans="1:37" x14ac:dyDescent="0.35">
      <c r="A17" s="33" t="s">
        <v>129</v>
      </c>
      <c r="B17" s="38" t="s">
        <v>130</v>
      </c>
      <c r="C17" s="38" t="s">
        <v>2378</v>
      </c>
      <c r="D17" s="33" t="s">
        <v>3384</v>
      </c>
      <c r="E17" s="38" t="s">
        <v>161</v>
      </c>
      <c r="F17" s="38" t="s">
        <v>2399</v>
      </c>
      <c r="G17" s="33" t="s">
        <v>233</v>
      </c>
      <c r="H17" s="38" t="s">
        <v>234</v>
      </c>
      <c r="I17" s="38" t="s">
        <v>2459</v>
      </c>
      <c r="M17" s="33" t="s">
        <v>463</v>
      </c>
      <c r="N17" s="38" t="s">
        <v>464</v>
      </c>
      <c r="O17" s="38" t="s">
        <v>2571</v>
      </c>
      <c r="P17" s="33" t="s">
        <v>1403</v>
      </c>
      <c r="Q17" s="38" t="s">
        <v>1404</v>
      </c>
      <c r="R17" s="38" t="s">
        <v>2887</v>
      </c>
      <c r="S17" s="33" t="s">
        <v>2346</v>
      </c>
      <c r="T17" s="38" t="s">
        <v>2347</v>
      </c>
      <c r="U17" s="38" t="s">
        <v>3358</v>
      </c>
      <c r="AJ17" s="33">
        <f t="shared" si="0"/>
        <v>2</v>
      </c>
      <c r="AK17" s="33" t="str">
        <f>IF(Dane!M17&lt;&gt;"",Dane!M17,"")</f>
        <v>luty</v>
      </c>
    </row>
    <row r="18" spans="1:37" x14ac:dyDescent="0.35">
      <c r="A18" s="33" t="s">
        <v>131</v>
      </c>
      <c r="B18" s="38" t="s">
        <v>132</v>
      </c>
      <c r="C18" s="38" t="s">
        <v>2379</v>
      </c>
      <c r="D18" s="33" t="s">
        <v>3385</v>
      </c>
      <c r="E18" s="38" t="s">
        <v>162</v>
      </c>
      <c r="F18" s="38" t="s">
        <v>2400</v>
      </c>
      <c r="G18" s="33" t="s">
        <v>235</v>
      </c>
      <c r="H18" s="38" t="s">
        <v>236</v>
      </c>
      <c r="I18" s="38" t="s">
        <v>2460</v>
      </c>
      <c r="M18" s="33" t="s">
        <v>465</v>
      </c>
      <c r="N18" s="38" t="s">
        <v>466</v>
      </c>
      <c r="O18" s="38" t="s">
        <v>2572</v>
      </c>
      <c r="P18" s="33" t="s">
        <v>1405</v>
      </c>
      <c r="Q18" s="38" t="s">
        <v>1406</v>
      </c>
      <c r="R18" s="38" t="s">
        <v>2888</v>
      </c>
      <c r="S18" s="33" t="s">
        <v>2348</v>
      </c>
      <c r="T18" s="38" t="s">
        <v>2349</v>
      </c>
      <c r="U18" s="38" t="s">
        <v>3359</v>
      </c>
      <c r="AJ18" s="33">
        <f t="shared" si="0"/>
        <v>2</v>
      </c>
      <c r="AK18" s="33" t="str">
        <f>IF(Dane!M18&lt;&gt;"",Dane!M18,"")</f>
        <v>luty</v>
      </c>
    </row>
    <row r="19" spans="1:37" x14ac:dyDescent="0.35">
      <c r="A19" s="33" t="s">
        <v>133</v>
      </c>
      <c r="B19" s="38" t="s">
        <v>134</v>
      </c>
      <c r="C19" s="38" t="s">
        <v>2380</v>
      </c>
      <c r="D19" s="33" t="s">
        <v>3386</v>
      </c>
      <c r="E19" s="38" t="s">
        <v>163</v>
      </c>
      <c r="F19" s="38" t="s">
        <v>2401</v>
      </c>
      <c r="G19" s="33" t="s">
        <v>237</v>
      </c>
      <c r="H19" s="38" t="s">
        <v>238</v>
      </c>
      <c r="I19" s="38" t="s">
        <v>2461</v>
      </c>
      <c r="M19" s="33" t="s">
        <v>71</v>
      </c>
      <c r="N19" s="38" t="s">
        <v>467</v>
      </c>
      <c r="O19" s="38" t="s">
        <v>70</v>
      </c>
      <c r="P19" s="33" t="s">
        <v>1407</v>
      </c>
      <c r="Q19" s="38" t="s">
        <v>1408</v>
      </c>
      <c r="R19" s="38" t="s">
        <v>2889</v>
      </c>
      <c r="S19" s="33" t="s">
        <v>2350</v>
      </c>
      <c r="T19" s="38" t="s">
        <v>2351</v>
      </c>
      <c r="U19" s="38" t="s">
        <v>3360</v>
      </c>
      <c r="AJ19" s="33">
        <f t="shared" si="0"/>
        <v>2</v>
      </c>
      <c r="AK19" s="33" t="str">
        <f>IF(Dane!M19&lt;&gt;"",Dane!M19,"")</f>
        <v>luty</v>
      </c>
    </row>
    <row r="20" spans="1:37" x14ac:dyDescent="0.35">
      <c r="A20" s="33" t="s">
        <v>135</v>
      </c>
      <c r="B20" s="38" t="s">
        <v>136</v>
      </c>
      <c r="C20" s="38" t="s">
        <v>2381</v>
      </c>
      <c r="D20" s="33" t="s">
        <v>3387</v>
      </c>
      <c r="E20" s="38" t="s">
        <v>164</v>
      </c>
      <c r="F20" s="38" t="s">
        <v>2402</v>
      </c>
      <c r="G20" s="33" t="s">
        <v>239</v>
      </c>
      <c r="H20" s="38" t="s">
        <v>240</v>
      </c>
      <c r="I20" s="38" t="s">
        <v>45</v>
      </c>
      <c r="M20" s="33" t="s">
        <v>74</v>
      </c>
      <c r="N20" s="38" t="s">
        <v>468</v>
      </c>
      <c r="O20" s="38" t="s">
        <v>73</v>
      </c>
      <c r="P20" s="33" t="s">
        <v>1409</v>
      </c>
      <c r="Q20" s="38" t="s">
        <v>1410</v>
      </c>
      <c r="R20" s="38" t="s">
        <v>2890</v>
      </c>
      <c r="S20" s="33" t="s">
        <v>2352</v>
      </c>
      <c r="T20" s="38" t="s">
        <v>2353</v>
      </c>
      <c r="U20" s="38" t="s">
        <v>3361</v>
      </c>
      <c r="AJ20" s="33">
        <f t="shared" si="0"/>
        <v>2</v>
      </c>
      <c r="AK20" s="33" t="str">
        <f>IF(Dane!M20&lt;&gt;"",Dane!M20,"")</f>
        <v>luty</v>
      </c>
    </row>
    <row r="21" spans="1:37" x14ac:dyDescent="0.35">
      <c r="A21" s="33" t="s">
        <v>137</v>
      </c>
      <c r="B21" s="38" t="s">
        <v>138</v>
      </c>
      <c r="C21" s="38" t="s">
        <v>2382</v>
      </c>
      <c r="D21" s="33" t="s">
        <v>3388</v>
      </c>
      <c r="E21" s="38" t="s">
        <v>165</v>
      </c>
      <c r="F21" s="38" t="s">
        <v>2403</v>
      </c>
      <c r="G21" s="33" t="s">
        <v>241</v>
      </c>
      <c r="H21" s="38" t="s">
        <v>242</v>
      </c>
      <c r="I21" s="38" t="s">
        <v>2462</v>
      </c>
      <c r="M21" s="33" t="s">
        <v>77</v>
      </c>
      <c r="N21" s="38" t="s">
        <v>469</v>
      </c>
      <c r="O21" s="38" t="s">
        <v>76</v>
      </c>
      <c r="P21" s="33" t="s">
        <v>1411</v>
      </c>
      <c r="Q21" s="38" t="s">
        <v>1412</v>
      </c>
      <c r="R21" s="38" t="s">
        <v>2891</v>
      </c>
      <c r="S21" s="33" t="s">
        <v>2354</v>
      </c>
      <c r="T21" s="38" t="s">
        <v>2355</v>
      </c>
      <c r="U21" s="38" t="s">
        <v>3362</v>
      </c>
      <c r="AJ21" s="33">
        <f t="shared" si="0"/>
        <v>1</v>
      </c>
      <c r="AK21" s="33" t="str">
        <f>IF(Dane!M21&lt;&gt;"",Dane!M21,"")</f>
        <v>styczeń</v>
      </c>
    </row>
    <row r="22" spans="1:37" x14ac:dyDescent="0.35">
      <c r="A22" s="33" t="s">
        <v>139</v>
      </c>
      <c r="B22" s="38" t="s">
        <v>140</v>
      </c>
      <c r="C22" s="38" t="s">
        <v>2383</v>
      </c>
      <c r="D22" s="33" t="s">
        <v>3389</v>
      </c>
      <c r="E22" s="38" t="s">
        <v>166</v>
      </c>
      <c r="F22" s="38" t="s">
        <v>2404</v>
      </c>
      <c r="G22" s="33" t="s">
        <v>243</v>
      </c>
      <c r="H22" s="38" t="s">
        <v>244</v>
      </c>
      <c r="I22" s="38" t="s">
        <v>2463</v>
      </c>
      <c r="M22" s="33" t="s">
        <v>470</v>
      </c>
      <c r="N22" s="38" t="s">
        <v>471</v>
      </c>
      <c r="O22" s="38" t="s">
        <v>2573</v>
      </c>
      <c r="P22" s="33" t="s">
        <v>1413</v>
      </c>
      <c r="Q22" s="38" t="s">
        <v>1414</v>
      </c>
      <c r="R22" s="38" t="s">
        <v>2892</v>
      </c>
      <c r="S22" s="33" t="s">
        <v>2356</v>
      </c>
      <c r="T22" s="38" t="s">
        <v>2357</v>
      </c>
      <c r="U22" s="38" t="s">
        <v>3363</v>
      </c>
      <c r="AJ22" s="33">
        <f t="shared" si="0"/>
        <v>1</v>
      </c>
      <c r="AK22" s="33" t="str">
        <f>IF(Dane!M22&lt;&gt;"",Dane!M22,"")</f>
        <v>styczeń</v>
      </c>
    </row>
    <row r="23" spans="1:37" x14ac:dyDescent="0.35">
      <c r="A23" s="33" t="s">
        <v>141</v>
      </c>
      <c r="B23" s="38" t="s">
        <v>142</v>
      </c>
      <c r="C23" s="38" t="s">
        <v>2384</v>
      </c>
      <c r="D23" s="33" t="s">
        <v>3390</v>
      </c>
      <c r="E23" s="38" t="s">
        <v>167</v>
      </c>
      <c r="F23" s="38" t="s">
        <v>2405</v>
      </c>
      <c r="G23" s="33" t="s">
        <v>245</v>
      </c>
      <c r="H23" s="38" t="s">
        <v>246</v>
      </c>
      <c r="I23" s="38" t="s">
        <v>2464</v>
      </c>
      <c r="M23" s="33" t="s">
        <v>472</v>
      </c>
      <c r="N23" s="38" t="s">
        <v>473</v>
      </c>
      <c r="O23" s="38" t="s">
        <v>2574</v>
      </c>
      <c r="P23" s="33" t="s">
        <v>1415</v>
      </c>
      <c r="Q23" s="38" t="s">
        <v>1416</v>
      </c>
      <c r="R23" s="38" t="s">
        <v>2893</v>
      </c>
      <c r="S23" s="33" t="s">
        <v>2358</v>
      </c>
      <c r="T23" s="38" t="s">
        <v>2359</v>
      </c>
      <c r="U23" s="38" t="s">
        <v>3364</v>
      </c>
      <c r="AJ23" s="33">
        <f t="shared" si="0"/>
        <v>1</v>
      </c>
      <c r="AK23" s="33" t="str">
        <f>IF(Dane!M23&lt;&gt;"",Dane!M23,"")</f>
        <v>styczeń</v>
      </c>
    </row>
    <row r="24" spans="1:37" x14ac:dyDescent="0.35">
      <c r="A24" s="33" t="s">
        <v>143</v>
      </c>
      <c r="B24" s="38" t="s">
        <v>144</v>
      </c>
      <c r="C24" s="38" t="s">
        <v>2385</v>
      </c>
      <c r="D24" s="33" t="s">
        <v>3391</v>
      </c>
      <c r="E24" s="38" t="s">
        <v>168</v>
      </c>
      <c r="F24" s="38" t="s">
        <v>2406</v>
      </c>
      <c r="G24" s="33" t="s">
        <v>247</v>
      </c>
      <c r="H24" s="38" t="s">
        <v>248</v>
      </c>
      <c r="I24" s="38" t="s">
        <v>2465</v>
      </c>
      <c r="M24" s="33" t="s">
        <v>474</v>
      </c>
      <c r="N24" s="38" t="s">
        <v>475</v>
      </c>
      <c r="O24" s="38" t="s">
        <v>2575</v>
      </c>
      <c r="P24" s="33" t="s">
        <v>1417</v>
      </c>
      <c r="Q24" s="38" t="s">
        <v>1418</v>
      </c>
      <c r="R24" s="38" t="s">
        <v>2894</v>
      </c>
      <c r="S24" s="33" t="s">
        <v>2360</v>
      </c>
      <c r="T24" s="38" t="s">
        <v>2361</v>
      </c>
      <c r="U24" s="38" t="s">
        <v>3365</v>
      </c>
      <c r="AJ24" s="33">
        <f t="shared" si="0"/>
        <v>1</v>
      </c>
      <c r="AK24" s="33" t="str">
        <f>IF(Dane!M24&lt;&gt;"",Dane!M24,"")</f>
        <v>styczeń</v>
      </c>
    </row>
    <row r="25" spans="1:37" x14ac:dyDescent="0.35">
      <c r="A25" s="33" t="s">
        <v>145</v>
      </c>
      <c r="B25" s="38" t="s">
        <v>146</v>
      </c>
      <c r="C25" s="38" t="s">
        <v>2386</v>
      </c>
      <c r="D25" s="33" t="s">
        <v>3392</v>
      </c>
      <c r="E25" s="38" t="s">
        <v>169</v>
      </c>
      <c r="F25" s="38" t="s">
        <v>3393</v>
      </c>
      <c r="G25" s="33" t="s">
        <v>249</v>
      </c>
      <c r="H25" s="38" t="s">
        <v>250</v>
      </c>
      <c r="I25" s="38" t="s">
        <v>2466</v>
      </c>
      <c r="M25" s="33" t="s">
        <v>476</v>
      </c>
      <c r="N25" s="38" t="s">
        <v>477</v>
      </c>
      <c r="O25" s="38" t="s">
        <v>2576</v>
      </c>
      <c r="P25" s="33" t="s">
        <v>1419</v>
      </c>
      <c r="Q25" s="38" t="s">
        <v>1420</v>
      </c>
      <c r="R25" s="38" t="s">
        <v>2895</v>
      </c>
      <c r="AJ25" s="33">
        <f t="shared" si="0"/>
        <v>2</v>
      </c>
      <c r="AK25" s="33" t="str">
        <f>IF(Dane!M25&lt;&gt;"",Dane!M25,"")</f>
        <v>luty</v>
      </c>
    </row>
    <row r="26" spans="1:37" x14ac:dyDescent="0.35">
      <c r="D26" s="33" t="s">
        <v>3394</v>
      </c>
      <c r="E26" s="38" t="s">
        <v>170</v>
      </c>
      <c r="F26" s="38" t="s">
        <v>3393</v>
      </c>
      <c r="G26" s="33" t="s">
        <v>251</v>
      </c>
      <c r="H26" s="38" t="s">
        <v>252</v>
      </c>
      <c r="I26" s="38" t="s">
        <v>2467</v>
      </c>
      <c r="M26" s="33" t="s">
        <v>478</v>
      </c>
      <c r="N26" s="38" t="s">
        <v>479</v>
      </c>
      <c r="O26" s="38" t="s">
        <v>2577</v>
      </c>
      <c r="P26" s="33" t="s">
        <v>1421</v>
      </c>
      <c r="Q26" s="38" t="s">
        <v>1422</v>
      </c>
      <c r="R26" s="38" t="s">
        <v>2896</v>
      </c>
      <c r="AJ26" s="33">
        <f t="shared" si="0"/>
        <v>2</v>
      </c>
      <c r="AK26" s="33" t="str">
        <f>IF(Dane!M26&lt;&gt;"",Dane!M26,"")</f>
        <v>luty</v>
      </c>
    </row>
    <row r="27" spans="1:37" x14ac:dyDescent="0.35">
      <c r="D27" s="33" t="s">
        <v>3395</v>
      </c>
      <c r="E27" s="38" t="s">
        <v>171</v>
      </c>
      <c r="F27" s="38" t="s">
        <v>3396</v>
      </c>
      <c r="G27" s="33" t="s">
        <v>52</v>
      </c>
      <c r="H27" s="38" t="s">
        <v>253</v>
      </c>
      <c r="I27" s="38" t="s">
        <v>51</v>
      </c>
      <c r="M27" s="33" t="s">
        <v>480</v>
      </c>
      <c r="N27" s="38" t="s">
        <v>481</v>
      </c>
      <c r="O27" s="38" t="s">
        <v>2578</v>
      </c>
      <c r="P27" s="33" t="s">
        <v>1423</v>
      </c>
      <c r="Q27" s="38" t="s">
        <v>1424</v>
      </c>
      <c r="R27" s="38" t="s">
        <v>2897</v>
      </c>
      <c r="AJ27" s="33">
        <f t="shared" si="0"/>
        <v>2</v>
      </c>
      <c r="AK27" s="33" t="str">
        <f>IF(Dane!M27&lt;&gt;"",Dane!M27,"")</f>
        <v>luty</v>
      </c>
    </row>
    <row r="28" spans="1:37" x14ac:dyDescent="0.35">
      <c r="D28" s="33" t="s">
        <v>3397</v>
      </c>
      <c r="E28" s="38" t="s">
        <v>172</v>
      </c>
      <c r="F28" s="38" t="s">
        <v>2415</v>
      </c>
      <c r="G28" s="33" t="s">
        <v>55</v>
      </c>
      <c r="H28" s="38" t="s">
        <v>254</v>
      </c>
      <c r="I28" s="38" t="s">
        <v>54</v>
      </c>
      <c r="M28" s="33" t="s">
        <v>482</v>
      </c>
      <c r="N28" s="38" t="s">
        <v>483</v>
      </c>
      <c r="O28" s="38" t="s">
        <v>2579</v>
      </c>
      <c r="P28" s="33" t="s">
        <v>1425</v>
      </c>
      <c r="Q28" s="38" t="s">
        <v>1426</v>
      </c>
      <c r="R28" s="38" t="s">
        <v>2898</v>
      </c>
      <c r="AJ28" s="33">
        <f t="shared" si="0"/>
        <v>2</v>
      </c>
      <c r="AK28" s="33" t="str">
        <f>IF(Dane!M28&lt;&gt;"",Dane!M28,"")</f>
        <v>luty</v>
      </c>
    </row>
    <row r="29" spans="1:37" x14ac:dyDescent="0.35">
      <c r="D29" s="33" t="s">
        <v>3398</v>
      </c>
      <c r="E29" s="38" t="s">
        <v>173</v>
      </c>
      <c r="F29" s="38" t="s">
        <v>2416</v>
      </c>
      <c r="G29" s="33" t="s">
        <v>255</v>
      </c>
      <c r="H29" s="38" t="s">
        <v>256</v>
      </c>
      <c r="I29" s="38" t="s">
        <v>2468</v>
      </c>
      <c r="M29" s="33" t="s">
        <v>484</v>
      </c>
      <c r="N29" s="38" t="s">
        <v>485</v>
      </c>
      <c r="O29" s="38" t="s">
        <v>2580</v>
      </c>
      <c r="P29" s="33" t="s">
        <v>1427</v>
      </c>
      <c r="Q29" s="38" t="s">
        <v>1428</v>
      </c>
      <c r="R29" s="38" t="s">
        <v>2899</v>
      </c>
      <c r="AJ29" s="33">
        <f t="shared" si="0"/>
        <v>1</v>
      </c>
      <c r="AK29" s="33" t="str">
        <f>IF(Dane!M29&lt;&gt;"",Dane!M29,"")</f>
        <v>styczeń</v>
      </c>
    </row>
    <row r="30" spans="1:37" x14ac:dyDescent="0.35">
      <c r="D30" s="33" t="s">
        <v>3399</v>
      </c>
      <c r="E30" s="38" t="s">
        <v>174</v>
      </c>
      <c r="F30" s="38" t="s">
        <v>2417</v>
      </c>
      <c r="G30" s="33" t="s">
        <v>257</v>
      </c>
      <c r="H30" s="38" t="s">
        <v>258</v>
      </c>
      <c r="I30" s="38" t="s">
        <v>2469</v>
      </c>
      <c r="M30" s="33" t="s">
        <v>80</v>
      </c>
      <c r="N30" s="38" t="s">
        <v>486</v>
      </c>
      <c r="O30" s="38" t="s">
        <v>79</v>
      </c>
      <c r="P30" s="33" t="s">
        <v>1429</v>
      </c>
      <c r="Q30" s="38" t="s">
        <v>1430</v>
      </c>
      <c r="R30" s="38" t="s">
        <v>2900</v>
      </c>
      <c r="AJ30" s="33">
        <f t="shared" si="0"/>
        <v>1</v>
      </c>
      <c r="AK30" s="33" t="str">
        <f>IF(Dane!M30&lt;&gt;"",Dane!M30,"")</f>
        <v>styczeń</v>
      </c>
    </row>
    <row r="31" spans="1:37" x14ac:dyDescent="0.35">
      <c r="D31" s="33" t="s">
        <v>3400</v>
      </c>
      <c r="E31" s="38" t="s">
        <v>175</v>
      </c>
      <c r="F31" s="38" t="s">
        <v>2418</v>
      </c>
      <c r="G31" s="33" t="s">
        <v>259</v>
      </c>
      <c r="H31" s="38" t="s">
        <v>260</v>
      </c>
      <c r="I31" s="38" t="s">
        <v>2470</v>
      </c>
      <c r="M31" s="33" t="s">
        <v>487</v>
      </c>
      <c r="N31" s="38" t="s">
        <v>488</v>
      </c>
      <c r="O31" s="38" t="s">
        <v>2581</v>
      </c>
      <c r="P31" s="33" t="s">
        <v>1431</v>
      </c>
      <c r="Q31" s="38" t="s">
        <v>1432</v>
      </c>
      <c r="R31" s="38" t="s">
        <v>2901</v>
      </c>
      <c r="AJ31" s="33">
        <f t="shared" si="0"/>
        <v>1</v>
      </c>
      <c r="AK31" s="33" t="str">
        <f>IF(Dane!M31&lt;&gt;"",Dane!M31,"")</f>
        <v>styczeń</v>
      </c>
    </row>
    <row r="32" spans="1:37" x14ac:dyDescent="0.35">
      <c r="D32" s="33" t="s">
        <v>3401</v>
      </c>
      <c r="E32" s="38" t="s">
        <v>176</v>
      </c>
      <c r="F32" s="38" t="s">
        <v>2419</v>
      </c>
      <c r="G32" s="33" t="s">
        <v>261</v>
      </c>
      <c r="H32" s="38" t="s">
        <v>262</v>
      </c>
      <c r="I32" s="38" t="s">
        <v>2471</v>
      </c>
      <c r="M32" s="33" t="s">
        <v>489</v>
      </c>
      <c r="N32" s="38" t="s">
        <v>490</v>
      </c>
      <c r="O32" s="38" t="s">
        <v>2582</v>
      </c>
      <c r="P32" s="33" t="s">
        <v>1433</v>
      </c>
      <c r="Q32" s="38" t="s">
        <v>1434</v>
      </c>
      <c r="R32" s="38" t="s">
        <v>2902</v>
      </c>
      <c r="AJ32" s="33">
        <f t="shared" si="0"/>
        <v>1</v>
      </c>
      <c r="AK32" s="33" t="str">
        <f>IF(Dane!M32&lt;&gt;"",Dane!M32,"")</f>
        <v>styczeń</v>
      </c>
    </row>
    <row r="33" spans="4:37" x14ac:dyDescent="0.35">
      <c r="D33" s="33" t="s">
        <v>3402</v>
      </c>
      <c r="E33" s="38" t="s">
        <v>177</v>
      </c>
      <c r="F33" s="38" t="s">
        <v>2420</v>
      </c>
      <c r="G33" s="33" t="s">
        <v>263</v>
      </c>
      <c r="H33" s="38" t="s">
        <v>264</v>
      </c>
      <c r="I33" s="38" t="s">
        <v>2472</v>
      </c>
      <c r="M33" s="33" t="s">
        <v>491</v>
      </c>
      <c r="N33" s="38" t="s">
        <v>492</v>
      </c>
      <c r="O33" s="38" t="s">
        <v>2583</v>
      </c>
      <c r="P33" s="33" t="s">
        <v>1435</v>
      </c>
      <c r="Q33" s="38" t="s">
        <v>1436</v>
      </c>
      <c r="R33" s="38" t="s">
        <v>2903</v>
      </c>
      <c r="AJ33" s="33">
        <f t="shared" si="0"/>
        <v>2</v>
      </c>
      <c r="AK33" s="33" t="str">
        <f>IF(Dane!M33&lt;&gt;"",Dane!M33,"")</f>
        <v>luty</v>
      </c>
    </row>
    <row r="34" spans="4:37" x14ac:dyDescent="0.35">
      <c r="D34" s="33" t="s">
        <v>3403</v>
      </c>
      <c r="E34" s="38" t="s">
        <v>178</v>
      </c>
      <c r="F34" s="38" t="s">
        <v>2421</v>
      </c>
      <c r="G34" s="33" t="s">
        <v>265</v>
      </c>
      <c r="H34" s="38" t="s">
        <v>266</v>
      </c>
      <c r="I34" s="38" t="s">
        <v>2473</v>
      </c>
      <c r="M34" s="33" t="s">
        <v>493</v>
      </c>
      <c r="N34" s="38" t="s">
        <v>494</v>
      </c>
      <c r="O34" s="38" t="s">
        <v>2584</v>
      </c>
      <c r="P34" s="33" t="s">
        <v>1437</v>
      </c>
      <c r="Q34" s="38" t="s">
        <v>1438</v>
      </c>
      <c r="R34" s="38" t="s">
        <v>2904</v>
      </c>
      <c r="AJ34" s="33">
        <f t="shared" si="0"/>
        <v>2</v>
      </c>
      <c r="AK34" s="33" t="str">
        <f>IF(Dane!M34&lt;&gt;"",Dane!M34,"")</f>
        <v>luty</v>
      </c>
    </row>
    <row r="35" spans="4:37" x14ac:dyDescent="0.35">
      <c r="D35" s="33" t="s">
        <v>3404</v>
      </c>
      <c r="E35" s="38" t="s">
        <v>179</v>
      </c>
      <c r="F35" s="38" t="s">
        <v>2422</v>
      </c>
      <c r="G35" s="33" t="s">
        <v>267</v>
      </c>
      <c r="H35" s="38" t="s">
        <v>268</v>
      </c>
      <c r="I35" s="38" t="s">
        <v>2474</v>
      </c>
      <c r="M35" s="33" t="s">
        <v>495</v>
      </c>
      <c r="N35" s="38" t="s">
        <v>496</v>
      </c>
      <c r="O35" s="38" t="s">
        <v>2585</v>
      </c>
      <c r="P35" s="33" t="s">
        <v>1439</v>
      </c>
      <c r="Q35" s="38" t="s">
        <v>1440</v>
      </c>
      <c r="R35" s="38" t="s">
        <v>2905</v>
      </c>
      <c r="AJ35" s="33">
        <f t="shared" si="0"/>
        <v>2</v>
      </c>
      <c r="AK35" s="33" t="str">
        <f>IF(Dane!M35&lt;&gt;"",Dane!M35,"")</f>
        <v>luty</v>
      </c>
    </row>
    <row r="36" spans="4:37" x14ac:dyDescent="0.35">
      <c r="D36" s="33" t="s">
        <v>3405</v>
      </c>
      <c r="E36" s="38" t="s">
        <v>180</v>
      </c>
      <c r="F36" s="38" t="s">
        <v>2423</v>
      </c>
      <c r="G36" s="33" t="s">
        <v>269</v>
      </c>
      <c r="H36" s="38" t="s">
        <v>270</v>
      </c>
      <c r="I36" s="38" t="s">
        <v>2475</v>
      </c>
      <c r="M36" s="33" t="s">
        <v>497</v>
      </c>
      <c r="N36" s="38" t="s">
        <v>498</v>
      </c>
      <c r="O36" s="38" t="s">
        <v>2586</v>
      </c>
      <c r="P36" s="33" t="s">
        <v>1441</v>
      </c>
      <c r="Q36" s="38" t="s">
        <v>1442</v>
      </c>
      <c r="R36" s="38" t="s">
        <v>2906</v>
      </c>
      <c r="AJ36" s="33">
        <f t="shared" si="0"/>
        <v>2</v>
      </c>
      <c r="AK36" s="33" t="str">
        <f>IF(Dane!M36&lt;&gt;"",Dane!M36,"")</f>
        <v>luty</v>
      </c>
    </row>
    <row r="37" spans="4:37" x14ac:dyDescent="0.35">
      <c r="D37" s="33" t="s">
        <v>3406</v>
      </c>
      <c r="E37" s="38" t="s">
        <v>181</v>
      </c>
      <c r="F37" s="38" t="s">
        <v>2424</v>
      </c>
      <c r="G37" s="33" t="s">
        <v>271</v>
      </c>
      <c r="H37" s="38" t="s">
        <v>272</v>
      </c>
      <c r="I37" s="38" t="s">
        <v>2476</v>
      </c>
      <c r="M37" s="33" t="s">
        <v>499</v>
      </c>
      <c r="N37" s="38" t="s">
        <v>500</v>
      </c>
      <c r="O37" s="38" t="s">
        <v>2587</v>
      </c>
      <c r="P37" s="33" t="s">
        <v>1443</v>
      </c>
      <c r="Q37" s="38" t="s">
        <v>1444</v>
      </c>
      <c r="R37" s="38" t="s">
        <v>2907</v>
      </c>
      <c r="AJ37" s="33">
        <f t="shared" si="0"/>
        <v>1</v>
      </c>
      <c r="AK37" s="33" t="str">
        <f>IF(Dane!M37&lt;&gt;"",Dane!M37,"")</f>
        <v>styczeń</v>
      </c>
    </row>
    <row r="38" spans="4:37" x14ac:dyDescent="0.35">
      <c r="D38" s="33" t="s">
        <v>3407</v>
      </c>
      <c r="E38" s="38" t="s">
        <v>182</v>
      </c>
      <c r="F38" s="38" t="s">
        <v>2425</v>
      </c>
      <c r="G38" s="33" t="s">
        <v>273</v>
      </c>
      <c r="H38" s="38" t="s">
        <v>274</v>
      </c>
      <c r="I38" s="38" t="s">
        <v>2477</v>
      </c>
      <c r="M38" s="33" t="s">
        <v>501</v>
      </c>
      <c r="N38" s="38" t="s">
        <v>502</v>
      </c>
      <c r="O38" s="38" t="s">
        <v>2588</v>
      </c>
      <c r="P38" s="33" t="s">
        <v>1445</v>
      </c>
      <c r="Q38" s="38" t="s">
        <v>1446</v>
      </c>
      <c r="R38" s="38" t="s">
        <v>2908</v>
      </c>
      <c r="AJ38" s="33">
        <f t="shared" si="0"/>
        <v>1</v>
      </c>
      <c r="AK38" s="33" t="str">
        <f>IF(Dane!M38&lt;&gt;"",Dane!M38,"")</f>
        <v>styczeń</v>
      </c>
    </row>
    <row r="39" spans="4:37" x14ac:dyDescent="0.35">
      <c r="D39" s="33" t="s">
        <v>3408</v>
      </c>
      <c r="E39" s="38" t="s">
        <v>183</v>
      </c>
      <c r="F39" s="38" t="s">
        <v>2426</v>
      </c>
      <c r="G39" s="33" t="s">
        <v>275</v>
      </c>
      <c r="H39" s="38" t="s">
        <v>276</v>
      </c>
      <c r="I39" s="38" t="s">
        <v>2478</v>
      </c>
      <c r="M39" s="33" t="s">
        <v>503</v>
      </c>
      <c r="N39" s="38" t="s">
        <v>504</v>
      </c>
      <c r="O39" s="38" t="s">
        <v>2589</v>
      </c>
      <c r="P39" s="33" t="s">
        <v>1447</v>
      </c>
      <c r="Q39" s="38" t="s">
        <v>1448</v>
      </c>
      <c r="R39" s="38" t="s">
        <v>2909</v>
      </c>
      <c r="AJ39" s="33">
        <f t="shared" si="0"/>
        <v>1</v>
      </c>
      <c r="AK39" s="33" t="str">
        <f>IF(Dane!M39&lt;&gt;"",Dane!M39,"")</f>
        <v>styczeń</v>
      </c>
    </row>
    <row r="40" spans="4:37" x14ac:dyDescent="0.35">
      <c r="D40" s="33" t="s">
        <v>3409</v>
      </c>
      <c r="E40" s="38" t="s">
        <v>184</v>
      </c>
      <c r="F40" s="38" t="s">
        <v>2427</v>
      </c>
      <c r="G40" s="33" t="s">
        <v>277</v>
      </c>
      <c r="H40" s="38" t="s">
        <v>278</v>
      </c>
      <c r="I40" s="38" t="s">
        <v>2479</v>
      </c>
      <c r="M40" s="33" t="s">
        <v>505</v>
      </c>
      <c r="N40" s="38" t="s">
        <v>506</v>
      </c>
      <c r="O40" s="38" t="s">
        <v>2590</v>
      </c>
      <c r="P40" s="33" t="s">
        <v>1449</v>
      </c>
      <c r="Q40" s="38" t="s">
        <v>1450</v>
      </c>
      <c r="R40" s="38" t="s">
        <v>2910</v>
      </c>
      <c r="AJ40" s="33">
        <f t="shared" si="0"/>
        <v>1</v>
      </c>
      <c r="AK40" s="33" t="str">
        <f>IF(Dane!M40&lt;&gt;"",Dane!M40,"")</f>
        <v>styczeń</v>
      </c>
    </row>
    <row r="41" spans="4:37" x14ac:dyDescent="0.35">
      <c r="D41" s="33" t="s">
        <v>3410</v>
      </c>
      <c r="E41" s="38" t="s">
        <v>185</v>
      </c>
      <c r="F41" s="38" t="s">
        <v>34</v>
      </c>
      <c r="G41" s="33" t="s">
        <v>279</v>
      </c>
      <c r="H41" s="38" t="s">
        <v>280</v>
      </c>
      <c r="I41" s="38" t="s">
        <v>2480</v>
      </c>
      <c r="M41" s="33" t="s">
        <v>507</v>
      </c>
      <c r="N41" s="38" t="s">
        <v>508</v>
      </c>
      <c r="O41" s="38" t="s">
        <v>2591</v>
      </c>
      <c r="P41" s="33" t="s">
        <v>1451</v>
      </c>
      <c r="Q41" s="38" t="s">
        <v>1452</v>
      </c>
      <c r="R41" s="38" t="s">
        <v>2911</v>
      </c>
      <c r="AJ41" s="33">
        <f t="shared" si="0"/>
        <v>2</v>
      </c>
      <c r="AK41" s="33" t="str">
        <f>IF(Dane!M41&lt;&gt;"",Dane!M41,"")</f>
        <v>luty</v>
      </c>
    </row>
    <row r="42" spans="4:37" x14ac:dyDescent="0.35">
      <c r="D42" s="33" t="s">
        <v>3411</v>
      </c>
      <c r="E42" s="38" t="s">
        <v>186</v>
      </c>
      <c r="F42" s="38" t="s">
        <v>2428</v>
      </c>
      <c r="G42" s="33" t="s">
        <v>281</v>
      </c>
      <c r="H42" s="38" t="s">
        <v>282</v>
      </c>
      <c r="I42" s="38" t="s">
        <v>2481</v>
      </c>
      <c r="M42" s="33" t="s">
        <v>509</v>
      </c>
      <c r="N42" s="38" t="s">
        <v>510</v>
      </c>
      <c r="O42" s="38" t="s">
        <v>2592</v>
      </c>
      <c r="P42" s="33" t="s">
        <v>1453</v>
      </c>
      <c r="Q42" s="38" t="s">
        <v>1454</v>
      </c>
      <c r="R42" s="38" t="s">
        <v>2912</v>
      </c>
      <c r="AJ42" s="33">
        <f t="shared" si="0"/>
        <v>2</v>
      </c>
      <c r="AK42" s="33" t="str">
        <f>IF(Dane!M42&lt;&gt;"",Dane!M42,"")</f>
        <v>luty</v>
      </c>
    </row>
    <row r="43" spans="4:37" x14ac:dyDescent="0.35">
      <c r="D43" s="33" t="s">
        <v>3412</v>
      </c>
      <c r="E43" s="38" t="s">
        <v>187</v>
      </c>
      <c r="F43" s="38" t="s">
        <v>2429</v>
      </c>
      <c r="G43" s="33" t="s">
        <v>283</v>
      </c>
      <c r="H43" s="38" t="s">
        <v>284</v>
      </c>
      <c r="I43" s="38" t="s">
        <v>2482</v>
      </c>
      <c r="M43" s="33" t="s">
        <v>511</v>
      </c>
      <c r="N43" s="38" t="s">
        <v>512</v>
      </c>
      <c r="O43" s="38" t="s">
        <v>2593</v>
      </c>
      <c r="P43" s="33" t="s">
        <v>1455</v>
      </c>
      <c r="Q43" s="38" t="s">
        <v>1456</v>
      </c>
      <c r="R43" s="38" t="s">
        <v>2913</v>
      </c>
      <c r="AJ43" s="33">
        <f t="shared" si="0"/>
        <v>2</v>
      </c>
      <c r="AK43" s="33" t="str">
        <f>IF(Dane!M43&lt;&gt;"",Dane!M43,"")</f>
        <v>luty</v>
      </c>
    </row>
    <row r="44" spans="4:37" x14ac:dyDescent="0.35">
      <c r="D44" s="33" t="s">
        <v>3413</v>
      </c>
      <c r="E44" s="38" t="s">
        <v>188</v>
      </c>
      <c r="F44" s="38" t="s">
        <v>2430</v>
      </c>
      <c r="G44" s="33" t="s">
        <v>285</v>
      </c>
      <c r="H44" s="38" t="s">
        <v>286</v>
      </c>
      <c r="I44" s="38" t="s">
        <v>2483</v>
      </c>
      <c r="M44" s="33" t="s">
        <v>513</v>
      </c>
      <c r="N44" s="38" t="s">
        <v>514</v>
      </c>
      <c r="O44" s="38" t="s">
        <v>2594</v>
      </c>
      <c r="P44" s="33" t="s">
        <v>1457</v>
      </c>
      <c r="Q44" s="38" t="s">
        <v>1458</v>
      </c>
      <c r="R44" s="38" t="s">
        <v>2914</v>
      </c>
      <c r="AJ44" s="33">
        <f t="shared" si="0"/>
        <v>2</v>
      </c>
      <c r="AK44" s="33" t="str">
        <f>IF(Dane!M44&lt;&gt;"",Dane!M44,"")</f>
        <v>luty</v>
      </c>
    </row>
    <row r="45" spans="4:37" x14ac:dyDescent="0.35">
      <c r="D45" s="33" t="s">
        <v>3414</v>
      </c>
      <c r="E45" s="38" t="s">
        <v>189</v>
      </c>
      <c r="F45" s="38" t="s">
        <v>2431</v>
      </c>
      <c r="G45" s="33" t="s">
        <v>287</v>
      </c>
      <c r="H45" s="38" t="s">
        <v>288</v>
      </c>
      <c r="I45" s="38" t="s">
        <v>2484</v>
      </c>
      <c r="M45" s="33" t="s">
        <v>515</v>
      </c>
      <c r="N45" s="38" t="s">
        <v>516</v>
      </c>
      <c r="O45" s="38" t="s">
        <v>2595</v>
      </c>
      <c r="P45" s="33" t="s">
        <v>1459</v>
      </c>
      <c r="Q45" s="38" t="s">
        <v>1460</v>
      </c>
      <c r="R45" s="38" t="s">
        <v>2915</v>
      </c>
      <c r="AJ45" s="33">
        <f t="shared" si="0"/>
        <v>1</v>
      </c>
      <c r="AK45" s="33" t="str">
        <f>IF(Dane!M45&lt;&gt;"",Dane!M45,"")</f>
        <v>styczeń</v>
      </c>
    </row>
    <row r="46" spans="4:37" x14ac:dyDescent="0.35">
      <c r="D46" s="33" t="s">
        <v>3415</v>
      </c>
      <c r="E46" s="38" t="s">
        <v>190</v>
      </c>
      <c r="F46" s="38" t="s">
        <v>2432</v>
      </c>
      <c r="G46" s="33" t="s">
        <v>289</v>
      </c>
      <c r="H46" s="38" t="s">
        <v>290</v>
      </c>
      <c r="I46" s="38" t="s">
        <v>2485</v>
      </c>
      <c r="M46" s="33" t="s">
        <v>517</v>
      </c>
      <c r="N46" s="38" t="s">
        <v>518</v>
      </c>
      <c r="O46" s="38" t="s">
        <v>2596</v>
      </c>
      <c r="P46" s="33" t="s">
        <v>1461</v>
      </c>
      <c r="Q46" s="38" t="s">
        <v>1462</v>
      </c>
      <c r="R46" s="38" t="s">
        <v>2916</v>
      </c>
      <c r="AJ46" s="33">
        <f t="shared" si="0"/>
        <v>1</v>
      </c>
      <c r="AK46" s="33" t="str">
        <f>IF(Dane!M46&lt;&gt;"",Dane!M46,"")</f>
        <v>styczeń</v>
      </c>
    </row>
    <row r="47" spans="4:37" x14ac:dyDescent="0.35">
      <c r="D47" s="33" t="s">
        <v>3416</v>
      </c>
      <c r="E47" s="38" t="s">
        <v>191</v>
      </c>
      <c r="F47" s="38" t="s">
        <v>2433</v>
      </c>
      <c r="G47" s="33" t="s">
        <v>291</v>
      </c>
      <c r="H47" s="38" t="s">
        <v>292</v>
      </c>
      <c r="I47" s="38" t="s">
        <v>2486</v>
      </c>
      <c r="M47" s="33" t="s">
        <v>519</v>
      </c>
      <c r="N47" s="38" t="s">
        <v>520</v>
      </c>
      <c r="O47" s="38" t="s">
        <v>2597</v>
      </c>
      <c r="P47" s="33" t="s">
        <v>1463</v>
      </c>
      <c r="Q47" s="38" t="s">
        <v>1464</v>
      </c>
      <c r="R47" s="38" t="s">
        <v>2917</v>
      </c>
      <c r="AJ47" s="33">
        <f t="shared" si="0"/>
        <v>1</v>
      </c>
      <c r="AK47" s="33" t="str">
        <f>IF(Dane!M47&lt;&gt;"",Dane!M47,"")</f>
        <v>styczeń</v>
      </c>
    </row>
    <row r="48" spans="4:37" x14ac:dyDescent="0.35">
      <c r="D48" s="33" t="s">
        <v>3417</v>
      </c>
      <c r="E48" s="38" t="s">
        <v>192</v>
      </c>
      <c r="F48" s="38" t="s">
        <v>2434</v>
      </c>
      <c r="G48" s="33" t="s">
        <v>293</v>
      </c>
      <c r="H48" s="38" t="s">
        <v>294</v>
      </c>
      <c r="I48" s="38" t="s">
        <v>2487</v>
      </c>
      <c r="M48" s="33" t="s">
        <v>521</v>
      </c>
      <c r="N48" s="38" t="s">
        <v>522</v>
      </c>
      <c r="O48" s="38" t="s">
        <v>2598</v>
      </c>
      <c r="P48" s="33" t="s">
        <v>1465</v>
      </c>
      <c r="Q48" s="38" t="s">
        <v>1466</v>
      </c>
      <c r="R48" s="38" t="s">
        <v>2918</v>
      </c>
      <c r="AJ48" s="33">
        <f t="shared" si="0"/>
        <v>1</v>
      </c>
      <c r="AK48" s="33" t="str">
        <f>IF(Dane!M48&lt;&gt;"",Dane!M48,"")</f>
        <v>styczeń</v>
      </c>
    </row>
    <row r="49" spans="4:37" x14ac:dyDescent="0.35">
      <c r="D49" s="33" t="s">
        <v>3418</v>
      </c>
      <c r="E49" s="38" t="s">
        <v>193</v>
      </c>
      <c r="F49" s="38" t="s">
        <v>2435</v>
      </c>
      <c r="G49" s="33" t="s">
        <v>295</v>
      </c>
      <c r="H49" s="38" t="s">
        <v>296</v>
      </c>
      <c r="I49" s="38" t="s">
        <v>2488</v>
      </c>
      <c r="M49" s="33" t="s">
        <v>523</v>
      </c>
      <c r="N49" s="38" t="s">
        <v>524</v>
      </c>
      <c r="O49" s="38" t="s">
        <v>2599</v>
      </c>
      <c r="P49" s="33" t="s">
        <v>1467</v>
      </c>
      <c r="Q49" s="38" t="s">
        <v>1468</v>
      </c>
      <c r="R49" s="38" t="s">
        <v>2919</v>
      </c>
      <c r="AJ49" s="33">
        <f t="shared" si="0"/>
        <v>1</v>
      </c>
      <c r="AK49" s="33" t="str">
        <f>IF(Dane!M49&lt;&gt;"",Dane!M49,"")</f>
        <v>styczeń</v>
      </c>
    </row>
    <row r="50" spans="4:37" x14ac:dyDescent="0.35">
      <c r="D50" s="33" t="s">
        <v>3419</v>
      </c>
      <c r="E50" s="38" t="s">
        <v>194</v>
      </c>
      <c r="F50" s="38" t="s">
        <v>2436</v>
      </c>
      <c r="G50" s="33" t="s">
        <v>297</v>
      </c>
      <c r="H50" s="38" t="s">
        <v>298</v>
      </c>
      <c r="I50" s="38" t="s">
        <v>2489</v>
      </c>
      <c r="M50" s="33" t="s">
        <v>525</v>
      </c>
      <c r="N50" s="38" t="s">
        <v>526</v>
      </c>
      <c r="O50" s="38" t="s">
        <v>2600</v>
      </c>
      <c r="P50" s="33" t="s">
        <v>1469</v>
      </c>
      <c r="Q50" s="38" t="s">
        <v>1470</v>
      </c>
      <c r="R50" s="38" t="s">
        <v>2920</v>
      </c>
      <c r="AJ50" s="33">
        <f t="shared" si="0"/>
        <v>1</v>
      </c>
      <c r="AK50" s="33" t="str">
        <f>IF(Dane!M50&lt;&gt;"",Dane!M50,"")</f>
        <v>styczeń</v>
      </c>
    </row>
    <row r="51" spans="4:37" x14ac:dyDescent="0.35">
      <c r="D51" s="33" t="s">
        <v>3420</v>
      </c>
      <c r="E51" s="38" t="s">
        <v>195</v>
      </c>
      <c r="F51" s="38" t="s">
        <v>2437</v>
      </c>
      <c r="G51" s="33" t="s">
        <v>299</v>
      </c>
      <c r="H51" s="38" t="s">
        <v>300</v>
      </c>
      <c r="I51" s="38" t="s">
        <v>2490</v>
      </c>
      <c r="M51" s="33" t="s">
        <v>527</v>
      </c>
      <c r="N51" s="38" t="s">
        <v>528</v>
      </c>
      <c r="O51" s="38" t="s">
        <v>2601</v>
      </c>
      <c r="P51" s="33" t="s">
        <v>1471</v>
      </c>
      <c r="Q51" s="38" t="s">
        <v>1472</v>
      </c>
      <c r="R51" s="38" t="s">
        <v>2921</v>
      </c>
      <c r="AJ51" s="33">
        <f t="shared" si="0"/>
        <v>1</v>
      </c>
      <c r="AK51" s="33" t="str">
        <f>IF(Dane!M51&lt;&gt;"",Dane!M51,"")</f>
        <v>styczeń</v>
      </c>
    </row>
    <row r="52" spans="4:37" x14ac:dyDescent="0.35">
      <c r="D52" s="33" t="s">
        <v>3421</v>
      </c>
      <c r="E52" s="38" t="s">
        <v>196</v>
      </c>
      <c r="F52" s="38" t="s">
        <v>2438</v>
      </c>
      <c r="G52" s="33" t="s">
        <v>301</v>
      </c>
      <c r="H52" s="38" t="s">
        <v>302</v>
      </c>
      <c r="I52" s="38" t="s">
        <v>2491</v>
      </c>
      <c r="M52" s="33" t="s">
        <v>529</v>
      </c>
      <c r="N52" s="38" t="s">
        <v>530</v>
      </c>
      <c r="O52" s="38" t="s">
        <v>2602</v>
      </c>
      <c r="P52" s="33" t="s">
        <v>1473</v>
      </c>
      <c r="Q52" s="38" t="s">
        <v>1474</v>
      </c>
      <c r="R52" s="38" t="s">
        <v>2922</v>
      </c>
      <c r="AJ52" s="33">
        <f t="shared" si="0"/>
        <v>1</v>
      </c>
      <c r="AK52" s="33" t="str">
        <f>IF(Dane!M52&lt;&gt;"",Dane!M52,"")</f>
        <v>styczeń</v>
      </c>
    </row>
    <row r="53" spans="4:37" x14ac:dyDescent="0.35">
      <c r="D53" s="33" t="s">
        <v>3422</v>
      </c>
      <c r="E53" s="38" t="s">
        <v>197</v>
      </c>
      <c r="F53" s="38" t="s">
        <v>2439</v>
      </c>
      <c r="G53" s="33" t="s">
        <v>303</v>
      </c>
      <c r="H53" s="38" t="s">
        <v>304</v>
      </c>
      <c r="I53" s="38" t="s">
        <v>2492</v>
      </c>
      <c r="M53" s="33" t="s">
        <v>531</v>
      </c>
      <c r="N53" s="38" t="s">
        <v>532</v>
      </c>
      <c r="O53" s="38" t="s">
        <v>2603</v>
      </c>
      <c r="P53" s="33" t="s">
        <v>1475</v>
      </c>
      <c r="Q53" s="38" t="s">
        <v>1476</v>
      </c>
      <c r="R53" s="38" t="s">
        <v>2923</v>
      </c>
      <c r="AJ53" s="33">
        <f t="shared" si="0"/>
        <v>1</v>
      </c>
      <c r="AK53" s="33" t="str">
        <f>IF(Dane!M53&lt;&gt;"",Dane!M53,"")</f>
        <v>styczeń</v>
      </c>
    </row>
    <row r="54" spans="4:37" x14ac:dyDescent="0.35">
      <c r="D54" s="33" t="s">
        <v>3423</v>
      </c>
      <c r="E54" s="38" t="s">
        <v>198</v>
      </c>
      <c r="F54" s="38" t="s">
        <v>2440</v>
      </c>
      <c r="G54" s="33" t="s">
        <v>305</v>
      </c>
      <c r="H54" s="38" t="s">
        <v>306</v>
      </c>
      <c r="I54" s="38" t="s">
        <v>2493</v>
      </c>
      <c r="M54" s="33" t="s">
        <v>533</v>
      </c>
      <c r="N54" s="38" t="s">
        <v>534</v>
      </c>
      <c r="O54" s="38" t="s">
        <v>2604</v>
      </c>
      <c r="P54" s="33" t="s">
        <v>1477</v>
      </c>
      <c r="Q54" s="38" t="s">
        <v>1478</v>
      </c>
      <c r="R54" s="38" t="s">
        <v>2924</v>
      </c>
      <c r="AJ54" s="33">
        <f t="shared" si="0"/>
        <v>1</v>
      </c>
      <c r="AK54" s="33" t="str">
        <f>IF(Dane!M54&lt;&gt;"",Dane!M54,"")</f>
        <v>styczeń</v>
      </c>
    </row>
    <row r="55" spans="4:37" x14ac:dyDescent="0.35">
      <c r="D55" s="33" t="s">
        <v>3424</v>
      </c>
      <c r="E55" s="38" t="s">
        <v>199</v>
      </c>
      <c r="F55" s="38" t="s">
        <v>38</v>
      </c>
      <c r="G55" s="33" t="s">
        <v>307</v>
      </c>
      <c r="H55" s="38" t="s">
        <v>308</v>
      </c>
      <c r="I55" s="38" t="s">
        <v>2494</v>
      </c>
      <c r="M55" s="33" t="s">
        <v>535</v>
      </c>
      <c r="N55" s="38" t="s">
        <v>536</v>
      </c>
      <c r="O55" s="38" t="s">
        <v>2605</v>
      </c>
      <c r="P55" s="33" t="s">
        <v>1479</v>
      </c>
      <c r="Q55" s="38" t="s">
        <v>1480</v>
      </c>
      <c r="R55" s="38" t="s">
        <v>2925</v>
      </c>
      <c r="AJ55" s="33">
        <f t="shared" si="0"/>
        <v>2</v>
      </c>
      <c r="AK55" s="33" t="str">
        <f>IF(Dane!M55&lt;&gt;"",Dane!M55,"")</f>
        <v>luty</v>
      </c>
    </row>
    <row r="56" spans="4:37" x14ac:dyDescent="0.35">
      <c r="D56" s="33" t="s">
        <v>3425</v>
      </c>
      <c r="E56" s="38" t="s">
        <v>200</v>
      </c>
      <c r="F56" s="38" t="s">
        <v>2441</v>
      </c>
      <c r="G56" s="33" t="s">
        <v>309</v>
      </c>
      <c r="H56" s="38" t="s">
        <v>310</v>
      </c>
      <c r="I56" s="38" t="s">
        <v>2495</v>
      </c>
      <c r="M56" s="33" t="s">
        <v>537</v>
      </c>
      <c r="N56" s="38" t="s">
        <v>538</v>
      </c>
      <c r="O56" s="38" t="s">
        <v>2606</v>
      </c>
      <c r="P56" s="33" t="s">
        <v>1481</v>
      </c>
      <c r="Q56" s="38" t="s">
        <v>1482</v>
      </c>
      <c r="R56" s="38" t="s">
        <v>2926</v>
      </c>
      <c r="AJ56" s="33">
        <f t="shared" si="0"/>
        <v>2</v>
      </c>
      <c r="AK56" s="33" t="str">
        <f>IF(Dane!M56&lt;&gt;"",Dane!M56,"")</f>
        <v>luty</v>
      </c>
    </row>
    <row r="57" spans="4:37" x14ac:dyDescent="0.35">
      <c r="D57" s="33" t="s">
        <v>3426</v>
      </c>
      <c r="E57" s="38" t="s">
        <v>201</v>
      </c>
      <c r="F57" s="38" t="s">
        <v>42</v>
      </c>
      <c r="G57" s="33" t="s">
        <v>311</v>
      </c>
      <c r="H57" s="38" t="s">
        <v>312</v>
      </c>
      <c r="I57" s="38" t="s">
        <v>2496</v>
      </c>
      <c r="M57" s="33" t="s">
        <v>539</v>
      </c>
      <c r="N57" s="38" t="s">
        <v>540</v>
      </c>
      <c r="O57" s="38" t="s">
        <v>2607</v>
      </c>
      <c r="P57" s="33" t="s">
        <v>1483</v>
      </c>
      <c r="Q57" s="38" t="s">
        <v>1484</v>
      </c>
      <c r="R57" s="38" t="s">
        <v>2927</v>
      </c>
      <c r="AJ57" s="33">
        <f t="shared" si="0"/>
        <v>2</v>
      </c>
      <c r="AK57" s="33" t="str">
        <f>IF(Dane!M57&lt;&gt;"",Dane!M57,"")</f>
        <v>luty</v>
      </c>
    </row>
    <row r="58" spans="4:37" x14ac:dyDescent="0.35">
      <c r="D58" s="33" t="s">
        <v>3427</v>
      </c>
      <c r="E58" s="38" t="s">
        <v>202</v>
      </c>
      <c r="F58" s="38" t="s">
        <v>2442</v>
      </c>
      <c r="G58" s="33" t="s">
        <v>313</v>
      </c>
      <c r="H58" s="38" t="s">
        <v>314</v>
      </c>
      <c r="I58" s="38" t="s">
        <v>2497</v>
      </c>
      <c r="M58" s="33" t="s">
        <v>541</v>
      </c>
      <c r="N58" s="38" t="s">
        <v>542</v>
      </c>
      <c r="O58" s="38" t="s">
        <v>2608</v>
      </c>
      <c r="P58" s="33" t="s">
        <v>1485</v>
      </c>
      <c r="Q58" s="38" t="s">
        <v>1486</v>
      </c>
      <c r="R58" s="38" t="s">
        <v>2928</v>
      </c>
      <c r="AJ58" s="33">
        <f t="shared" si="0"/>
        <v>2</v>
      </c>
      <c r="AK58" s="33" t="str">
        <f>IF(Dane!M58&lt;&gt;"",Dane!M58,"")</f>
        <v>luty</v>
      </c>
    </row>
    <row r="59" spans="4:37" x14ac:dyDescent="0.35">
      <c r="D59" s="33" t="s">
        <v>3428</v>
      </c>
      <c r="E59" s="38" t="s">
        <v>203</v>
      </c>
      <c r="F59" s="38" t="s">
        <v>2443</v>
      </c>
      <c r="G59" s="33" t="s">
        <v>315</v>
      </c>
      <c r="H59" s="38" t="s">
        <v>316</v>
      </c>
      <c r="I59" s="38" t="s">
        <v>2498</v>
      </c>
      <c r="M59" s="33" t="s">
        <v>543</v>
      </c>
      <c r="N59" s="38" t="s">
        <v>544</v>
      </c>
      <c r="O59" s="38" t="s">
        <v>2609</v>
      </c>
      <c r="P59" s="33" t="s">
        <v>1487</v>
      </c>
      <c r="Q59" s="38" t="s">
        <v>1488</v>
      </c>
      <c r="R59" s="38" t="s">
        <v>2929</v>
      </c>
      <c r="AJ59" s="33">
        <f t="shared" si="0"/>
        <v>2</v>
      </c>
      <c r="AK59" s="33" t="str">
        <f>IF(Dane!M59&lt;&gt;"",Dane!M59,"")</f>
        <v>luty</v>
      </c>
    </row>
    <row r="60" spans="4:37" x14ac:dyDescent="0.35">
      <c r="D60" s="33" t="s">
        <v>3429</v>
      </c>
      <c r="E60" s="38" t="s">
        <v>204</v>
      </c>
      <c r="F60" s="38" t="s">
        <v>2444</v>
      </c>
      <c r="G60" s="33" t="s">
        <v>317</v>
      </c>
      <c r="H60" s="38" t="s">
        <v>318</v>
      </c>
      <c r="I60" s="38" t="s">
        <v>2499</v>
      </c>
      <c r="M60" s="33" t="s">
        <v>545</v>
      </c>
      <c r="N60" s="38" t="s">
        <v>546</v>
      </c>
      <c r="O60" s="38" t="s">
        <v>2610</v>
      </c>
      <c r="P60" s="33" t="s">
        <v>1489</v>
      </c>
      <c r="Q60" s="38" t="s">
        <v>1490</v>
      </c>
      <c r="R60" s="38" t="s">
        <v>2930</v>
      </c>
      <c r="AJ60" s="33">
        <f t="shared" si="0"/>
        <v>2</v>
      </c>
      <c r="AK60" s="33" t="str">
        <f>IF(Dane!M60&lt;&gt;"",Dane!M60,"")</f>
        <v>luty</v>
      </c>
    </row>
    <row r="61" spans="4:37" x14ac:dyDescent="0.35">
      <c r="G61" s="33" t="s">
        <v>319</v>
      </c>
      <c r="H61" s="38" t="s">
        <v>320</v>
      </c>
      <c r="I61" s="38" t="s">
        <v>2500</v>
      </c>
      <c r="M61" s="33" t="s">
        <v>547</v>
      </c>
      <c r="N61" s="38" t="s">
        <v>548</v>
      </c>
      <c r="O61" s="38" t="s">
        <v>2611</v>
      </c>
      <c r="P61" s="33" t="s">
        <v>1491</v>
      </c>
      <c r="Q61" s="38" t="s">
        <v>1492</v>
      </c>
      <c r="R61" s="38" t="s">
        <v>2931</v>
      </c>
      <c r="AJ61" s="33">
        <f t="shared" si="0"/>
        <v>2</v>
      </c>
      <c r="AK61" s="33" t="str">
        <f>IF(Dane!M61&lt;&gt;"",Dane!M61,"")</f>
        <v>luty</v>
      </c>
    </row>
    <row r="62" spans="4:37" x14ac:dyDescent="0.35">
      <c r="G62" s="33" t="s">
        <v>321</v>
      </c>
      <c r="H62" s="38" t="s">
        <v>322</v>
      </c>
      <c r="I62" s="38" t="s">
        <v>2501</v>
      </c>
      <c r="M62" s="33" t="s">
        <v>549</v>
      </c>
      <c r="N62" s="38" t="s">
        <v>550</v>
      </c>
      <c r="O62" s="38" t="s">
        <v>2612</v>
      </c>
      <c r="P62" s="33" t="s">
        <v>1493</v>
      </c>
      <c r="Q62" s="38" t="s">
        <v>1494</v>
      </c>
      <c r="R62" s="38" t="s">
        <v>2932</v>
      </c>
      <c r="AJ62" s="33">
        <f t="shared" si="0"/>
        <v>2</v>
      </c>
      <c r="AK62" s="33" t="str">
        <f>IF(Dane!M62&lt;&gt;"",Dane!M62,"")</f>
        <v>luty</v>
      </c>
    </row>
    <row r="63" spans="4:37" x14ac:dyDescent="0.35">
      <c r="G63" s="33" t="s">
        <v>323</v>
      </c>
      <c r="H63" s="38" t="s">
        <v>324</v>
      </c>
      <c r="I63" s="38" t="s">
        <v>2502</v>
      </c>
      <c r="M63" s="33" t="s">
        <v>551</v>
      </c>
      <c r="N63" s="38" t="s">
        <v>552</v>
      </c>
      <c r="O63" s="38" t="s">
        <v>2613</v>
      </c>
      <c r="P63" s="33" t="s">
        <v>1495</v>
      </c>
      <c r="Q63" s="38" t="s">
        <v>1496</v>
      </c>
      <c r="R63" s="38" t="s">
        <v>2933</v>
      </c>
      <c r="AJ63" s="33">
        <f t="shared" si="0"/>
        <v>1</v>
      </c>
      <c r="AK63" s="33" t="str">
        <f>IF(Dane!M63&lt;&gt;"",Dane!M63,"")</f>
        <v>styczeń</v>
      </c>
    </row>
    <row r="64" spans="4:37" x14ac:dyDescent="0.35">
      <c r="G64" s="33" t="s">
        <v>325</v>
      </c>
      <c r="H64" s="38" t="s">
        <v>326</v>
      </c>
      <c r="I64" s="38" t="s">
        <v>2503</v>
      </c>
      <c r="M64" s="33" t="s">
        <v>553</v>
      </c>
      <c r="N64" s="38" t="s">
        <v>554</v>
      </c>
      <c r="O64" s="38" t="s">
        <v>2614</v>
      </c>
      <c r="P64" s="33" t="s">
        <v>1497</v>
      </c>
      <c r="Q64" s="38" t="s">
        <v>1498</v>
      </c>
      <c r="R64" s="38" t="s">
        <v>2934</v>
      </c>
      <c r="AJ64" s="33">
        <f t="shared" si="0"/>
        <v>1</v>
      </c>
      <c r="AK64" s="33" t="str">
        <f>IF(Dane!M64&lt;&gt;"",Dane!M64,"")</f>
        <v>styczeń</v>
      </c>
    </row>
    <row r="65" spans="7:37" x14ac:dyDescent="0.35">
      <c r="G65" s="33" t="s">
        <v>327</v>
      </c>
      <c r="H65" s="38" t="s">
        <v>328</v>
      </c>
      <c r="I65" s="38" t="s">
        <v>2504</v>
      </c>
      <c r="M65" s="33" t="s">
        <v>555</v>
      </c>
      <c r="N65" s="38" t="s">
        <v>556</v>
      </c>
      <c r="O65" s="38" t="s">
        <v>2615</v>
      </c>
      <c r="P65" s="33" t="s">
        <v>1499</v>
      </c>
      <c r="Q65" s="38" t="s">
        <v>1500</v>
      </c>
      <c r="R65" s="38" t="s">
        <v>2935</v>
      </c>
      <c r="AJ65" s="33">
        <f t="shared" si="0"/>
        <v>1</v>
      </c>
      <c r="AK65" s="33" t="str">
        <f>IF(Dane!M65&lt;&gt;"",Dane!M65,"")</f>
        <v>styczeń</v>
      </c>
    </row>
    <row r="66" spans="7:37" x14ac:dyDescent="0.35">
      <c r="G66" s="33" t="s">
        <v>329</v>
      </c>
      <c r="H66" s="38" t="s">
        <v>330</v>
      </c>
      <c r="I66" s="38" t="s">
        <v>2505</v>
      </c>
      <c r="M66" s="33" t="s">
        <v>557</v>
      </c>
      <c r="N66" s="38" t="s">
        <v>558</v>
      </c>
      <c r="O66" s="38" t="s">
        <v>2616</v>
      </c>
      <c r="P66" s="33" t="s">
        <v>1501</v>
      </c>
      <c r="Q66" s="38" t="s">
        <v>1502</v>
      </c>
      <c r="R66" s="38" t="s">
        <v>2936</v>
      </c>
      <c r="AJ66" s="33">
        <f t="shared" si="0"/>
        <v>1</v>
      </c>
      <c r="AK66" s="33" t="str">
        <f>IF(Dane!M66&lt;&gt;"",Dane!M66,"")</f>
        <v>styczeń</v>
      </c>
    </row>
    <row r="67" spans="7:37" x14ac:dyDescent="0.35">
      <c r="G67" s="33" t="s">
        <v>331</v>
      </c>
      <c r="H67" s="38" t="s">
        <v>332</v>
      </c>
      <c r="I67" s="38" t="s">
        <v>2506</v>
      </c>
      <c r="M67" s="33" t="s">
        <v>559</v>
      </c>
      <c r="N67" s="38" t="s">
        <v>560</v>
      </c>
      <c r="O67" s="38" t="s">
        <v>2617</v>
      </c>
      <c r="P67" s="33" t="s">
        <v>1503</v>
      </c>
      <c r="Q67" s="38" t="s">
        <v>1504</v>
      </c>
      <c r="R67" s="38" t="s">
        <v>2937</v>
      </c>
      <c r="AJ67" s="33">
        <f t="shared" ref="AJ67:AJ85" si="1">IF(AK67="styczeń",1,IF(AK67="luty",2,IF(AK67="marzec",3,IF(AK67="kwiecień",4,IF(AK67="maj",5,IF(AK67="czerwiec",6,IF(AK67="lipiec",7,IF(AK67="sierpień",8,IF(AK67="wrzesień",9,IF(AK67="październik",10,IF(AK67="listopad",11,IF(AK67="listopad",12,""))))))))))))</f>
        <v>1</v>
      </c>
      <c r="AK67" s="33" t="str">
        <f>IF(Dane!M67&lt;&gt;"",Dane!M67,"")</f>
        <v>styczeń</v>
      </c>
    </row>
    <row r="68" spans="7:37" x14ac:dyDescent="0.35">
      <c r="G68" s="33" t="s">
        <v>333</v>
      </c>
      <c r="H68" s="38" t="s">
        <v>334</v>
      </c>
      <c r="I68" s="38" t="s">
        <v>2507</v>
      </c>
      <c r="M68" s="33" t="s">
        <v>561</v>
      </c>
      <c r="N68" s="38" t="s">
        <v>562</v>
      </c>
      <c r="O68" s="38" t="s">
        <v>2618</v>
      </c>
      <c r="P68" s="33" t="s">
        <v>1505</v>
      </c>
      <c r="Q68" s="38" t="s">
        <v>1506</v>
      </c>
      <c r="R68" s="38" t="s">
        <v>2938</v>
      </c>
      <c r="AJ68" s="33">
        <f t="shared" si="1"/>
        <v>1</v>
      </c>
      <c r="AK68" s="33" t="str">
        <f>IF(Dane!M68&lt;&gt;"",Dane!M68,"")</f>
        <v>styczeń</v>
      </c>
    </row>
    <row r="69" spans="7:37" x14ac:dyDescent="0.35">
      <c r="G69" s="33" t="s">
        <v>335</v>
      </c>
      <c r="H69" s="38" t="s">
        <v>336</v>
      </c>
      <c r="I69" s="38" t="s">
        <v>2508</v>
      </c>
      <c r="M69" s="33" t="s">
        <v>563</v>
      </c>
      <c r="N69" s="38" t="s">
        <v>564</v>
      </c>
      <c r="O69" s="38" t="s">
        <v>2619</v>
      </c>
      <c r="P69" s="33" t="s">
        <v>1507</v>
      </c>
      <c r="Q69" s="38" t="s">
        <v>1508</v>
      </c>
      <c r="R69" s="38" t="s">
        <v>2939</v>
      </c>
      <c r="AJ69" s="33">
        <f t="shared" si="1"/>
        <v>1</v>
      </c>
      <c r="AK69" s="33" t="str">
        <f>IF(Dane!M69&lt;&gt;"",Dane!M69,"")</f>
        <v>styczeń</v>
      </c>
    </row>
    <row r="70" spans="7:37" x14ac:dyDescent="0.35">
      <c r="G70" s="33" t="s">
        <v>337</v>
      </c>
      <c r="H70" s="38" t="s">
        <v>338</v>
      </c>
      <c r="I70" s="38" t="s">
        <v>2509</v>
      </c>
      <c r="M70" s="33" t="s">
        <v>565</v>
      </c>
      <c r="N70" s="38" t="s">
        <v>566</v>
      </c>
      <c r="O70" s="38" t="s">
        <v>2620</v>
      </c>
      <c r="P70" s="33" t="s">
        <v>1509</v>
      </c>
      <c r="Q70" s="38" t="s">
        <v>1510</v>
      </c>
      <c r="R70" s="38" t="s">
        <v>2940</v>
      </c>
      <c r="AJ70" s="33">
        <f t="shared" si="1"/>
        <v>1</v>
      </c>
      <c r="AK70" s="33" t="str">
        <f>IF(Dane!M70&lt;&gt;"",Dane!M70,"")</f>
        <v>styczeń</v>
      </c>
    </row>
    <row r="71" spans="7:37" x14ac:dyDescent="0.35">
      <c r="G71" s="33" t="s">
        <v>339</v>
      </c>
      <c r="H71" s="38" t="s">
        <v>340</v>
      </c>
      <c r="I71" s="38" t="s">
        <v>2510</v>
      </c>
      <c r="M71" s="33" t="s">
        <v>567</v>
      </c>
      <c r="N71" s="38" t="s">
        <v>568</v>
      </c>
      <c r="O71" s="38" t="s">
        <v>2621</v>
      </c>
      <c r="P71" s="33" t="s">
        <v>1511</v>
      </c>
      <c r="Q71" s="38" t="s">
        <v>1512</v>
      </c>
      <c r="R71" s="38" t="s">
        <v>2941</v>
      </c>
      <c r="AJ71" s="33">
        <f t="shared" si="1"/>
        <v>1</v>
      </c>
      <c r="AK71" s="33" t="str">
        <f>IF(Dane!M71&lt;&gt;"",Dane!M71,"")</f>
        <v>styczeń</v>
      </c>
    </row>
    <row r="72" spans="7:37" x14ac:dyDescent="0.35">
      <c r="G72" s="33" t="s">
        <v>341</v>
      </c>
      <c r="H72" s="38" t="s">
        <v>342</v>
      </c>
      <c r="I72" s="38" t="s">
        <v>2511</v>
      </c>
      <c r="M72" s="33" t="s">
        <v>569</v>
      </c>
      <c r="N72" s="38" t="s">
        <v>570</v>
      </c>
      <c r="O72" s="38" t="s">
        <v>2622</v>
      </c>
      <c r="P72" s="33" t="s">
        <v>1513</v>
      </c>
      <c r="Q72" s="38" t="s">
        <v>1514</v>
      </c>
      <c r="R72" s="38" t="s">
        <v>2942</v>
      </c>
      <c r="AJ72" s="33">
        <f t="shared" si="1"/>
        <v>1</v>
      </c>
      <c r="AK72" s="33" t="str">
        <f>IF(Dane!M72&lt;&gt;"",Dane!M72,"")</f>
        <v>styczeń</v>
      </c>
    </row>
    <row r="73" spans="7:37" x14ac:dyDescent="0.35">
      <c r="G73" s="33" t="s">
        <v>343</v>
      </c>
      <c r="H73" s="38" t="s">
        <v>344</v>
      </c>
      <c r="I73" s="38" t="s">
        <v>2512</v>
      </c>
      <c r="M73" s="33" t="s">
        <v>571</v>
      </c>
      <c r="N73" s="38" t="s">
        <v>572</v>
      </c>
      <c r="O73" s="38" t="s">
        <v>2623</v>
      </c>
      <c r="P73" s="33" t="s">
        <v>1515</v>
      </c>
      <c r="Q73" s="38" t="s">
        <v>1516</v>
      </c>
      <c r="R73" s="38" t="s">
        <v>2943</v>
      </c>
      <c r="AJ73" s="33">
        <f t="shared" si="1"/>
        <v>1</v>
      </c>
      <c r="AK73" s="33" t="str">
        <f>IF(Dane!M73&lt;&gt;"",Dane!M73,"")</f>
        <v>styczeń</v>
      </c>
    </row>
    <row r="74" spans="7:37" x14ac:dyDescent="0.35">
      <c r="G74" s="33" t="s">
        <v>345</v>
      </c>
      <c r="H74" s="38" t="s">
        <v>346</v>
      </c>
      <c r="I74" s="38" t="s">
        <v>2513</v>
      </c>
      <c r="M74" s="33" t="s">
        <v>573</v>
      </c>
      <c r="N74" s="38" t="s">
        <v>574</v>
      </c>
      <c r="O74" s="38" t="s">
        <v>2624</v>
      </c>
      <c r="P74" s="33" t="s">
        <v>1517</v>
      </c>
      <c r="Q74" s="38" t="s">
        <v>1518</v>
      </c>
      <c r="R74" s="38" t="s">
        <v>2944</v>
      </c>
      <c r="AJ74" s="33">
        <f t="shared" si="1"/>
        <v>1</v>
      </c>
      <c r="AK74" s="33" t="str">
        <f>IF(Dane!M74&lt;&gt;"",Dane!M74,"")</f>
        <v>styczeń</v>
      </c>
    </row>
    <row r="75" spans="7:37" x14ac:dyDescent="0.35">
      <c r="G75" s="33" t="s">
        <v>347</v>
      </c>
      <c r="H75" s="38" t="s">
        <v>348</v>
      </c>
      <c r="I75" s="38" t="s">
        <v>2514</v>
      </c>
      <c r="M75" s="33" t="s">
        <v>575</v>
      </c>
      <c r="N75" s="38" t="s">
        <v>576</v>
      </c>
      <c r="O75" s="38" t="s">
        <v>2625</v>
      </c>
      <c r="P75" s="33" t="s">
        <v>1519</v>
      </c>
      <c r="Q75" s="38" t="s">
        <v>1520</v>
      </c>
      <c r="R75" s="38" t="s">
        <v>2945</v>
      </c>
      <c r="AJ75" s="33">
        <f t="shared" si="1"/>
        <v>2</v>
      </c>
      <c r="AK75" s="33" t="str">
        <f>IF(Dane!M75&lt;&gt;"",Dane!M75,"")</f>
        <v>luty</v>
      </c>
    </row>
    <row r="76" spans="7:37" x14ac:dyDescent="0.35">
      <c r="G76" s="33" t="s">
        <v>349</v>
      </c>
      <c r="H76" s="38" t="s">
        <v>350</v>
      </c>
      <c r="I76" s="38" t="s">
        <v>2515</v>
      </c>
      <c r="M76" s="33" t="s">
        <v>577</v>
      </c>
      <c r="N76" s="38" t="s">
        <v>578</v>
      </c>
      <c r="O76" s="38" t="s">
        <v>2626</v>
      </c>
      <c r="P76" s="33" t="s">
        <v>1521</v>
      </c>
      <c r="Q76" s="38" t="s">
        <v>1522</v>
      </c>
      <c r="R76" s="38" t="s">
        <v>2946</v>
      </c>
      <c r="AJ76" s="33">
        <f t="shared" si="1"/>
        <v>2</v>
      </c>
      <c r="AK76" s="33" t="str">
        <f>IF(Dane!M76&lt;&gt;"",Dane!M76,"")</f>
        <v>luty</v>
      </c>
    </row>
    <row r="77" spans="7:37" x14ac:dyDescent="0.35">
      <c r="G77" s="33" t="s">
        <v>351</v>
      </c>
      <c r="H77" s="38" t="s">
        <v>352</v>
      </c>
      <c r="I77" s="38" t="s">
        <v>2516</v>
      </c>
      <c r="M77" s="33" t="s">
        <v>579</v>
      </c>
      <c r="N77" s="38" t="s">
        <v>580</v>
      </c>
      <c r="O77" s="38" t="s">
        <v>2627</v>
      </c>
      <c r="P77" s="33" t="s">
        <v>1523</v>
      </c>
      <c r="Q77" s="38" t="s">
        <v>1524</v>
      </c>
      <c r="R77" s="38" t="s">
        <v>2947</v>
      </c>
      <c r="AJ77" s="33">
        <f t="shared" si="1"/>
        <v>1</v>
      </c>
      <c r="AK77" s="33" t="str">
        <f>IF(Dane!M77&lt;&gt;"",Dane!M77,"")</f>
        <v>styczeń</v>
      </c>
    </row>
    <row r="78" spans="7:37" x14ac:dyDescent="0.35">
      <c r="G78" s="33" t="s">
        <v>353</v>
      </c>
      <c r="H78" s="38" t="s">
        <v>354</v>
      </c>
      <c r="I78" s="38" t="s">
        <v>2517</v>
      </c>
      <c r="M78" s="33" t="s">
        <v>581</v>
      </c>
      <c r="N78" s="38" t="s">
        <v>582</v>
      </c>
      <c r="O78" s="38" t="s">
        <v>2628</v>
      </c>
      <c r="P78" s="33" t="s">
        <v>1525</v>
      </c>
      <c r="Q78" s="38" t="s">
        <v>1526</v>
      </c>
      <c r="R78" s="38" t="s">
        <v>2948</v>
      </c>
      <c r="AJ78" s="33">
        <f t="shared" si="1"/>
        <v>2</v>
      </c>
      <c r="AK78" s="33" t="str">
        <f>IF(Dane!M78&lt;&gt;"",Dane!M78,"")</f>
        <v>luty</v>
      </c>
    </row>
    <row r="79" spans="7:37" x14ac:dyDescent="0.35">
      <c r="G79" s="33" t="s">
        <v>355</v>
      </c>
      <c r="H79" s="38" t="s">
        <v>356</v>
      </c>
      <c r="I79" s="38" t="s">
        <v>2518</v>
      </c>
      <c r="M79" s="33" t="s">
        <v>583</v>
      </c>
      <c r="N79" s="38" t="s">
        <v>584</v>
      </c>
      <c r="O79" s="38" t="s">
        <v>2629</v>
      </c>
      <c r="P79" s="33" t="s">
        <v>1527</v>
      </c>
      <c r="Q79" s="38" t="s">
        <v>1528</v>
      </c>
      <c r="R79" s="38" t="s">
        <v>2949</v>
      </c>
      <c r="AJ79" s="33">
        <f t="shared" si="1"/>
        <v>2</v>
      </c>
      <c r="AK79" s="33" t="str">
        <f>IF(Dane!M79&lt;&gt;"",Dane!M79,"")</f>
        <v>luty</v>
      </c>
    </row>
    <row r="80" spans="7:37" x14ac:dyDescent="0.35">
      <c r="G80" s="33" t="s">
        <v>357</v>
      </c>
      <c r="H80" s="38" t="s">
        <v>358</v>
      </c>
      <c r="I80" s="38" t="s">
        <v>2519</v>
      </c>
      <c r="M80" s="33" t="s">
        <v>585</v>
      </c>
      <c r="N80" s="38" t="s">
        <v>586</v>
      </c>
      <c r="O80" s="38" t="s">
        <v>2630</v>
      </c>
      <c r="P80" s="33" t="s">
        <v>1529</v>
      </c>
      <c r="Q80" s="38" t="s">
        <v>1530</v>
      </c>
      <c r="R80" s="38" t="s">
        <v>2950</v>
      </c>
      <c r="AJ80" s="33">
        <f t="shared" si="1"/>
        <v>2</v>
      </c>
      <c r="AK80" s="33" t="str">
        <f>IF(Dane!M80&lt;&gt;"",Dane!M80,"")</f>
        <v>luty</v>
      </c>
    </row>
    <row r="81" spans="7:37" x14ac:dyDescent="0.35">
      <c r="G81" s="33" t="s">
        <v>359</v>
      </c>
      <c r="H81" s="38" t="s">
        <v>360</v>
      </c>
      <c r="I81" s="38" t="s">
        <v>2520</v>
      </c>
      <c r="M81" s="33" t="s">
        <v>587</v>
      </c>
      <c r="N81" s="38" t="s">
        <v>588</v>
      </c>
      <c r="O81" s="38" t="s">
        <v>2631</v>
      </c>
      <c r="P81" s="33" t="s">
        <v>1531</v>
      </c>
      <c r="Q81" s="38" t="s">
        <v>1532</v>
      </c>
      <c r="R81" s="38" t="s">
        <v>2951</v>
      </c>
      <c r="AJ81" s="33">
        <f t="shared" si="1"/>
        <v>2</v>
      </c>
      <c r="AK81" s="33" t="str">
        <f>IF(Dane!M81&lt;&gt;"",Dane!M81,"")</f>
        <v>luty</v>
      </c>
    </row>
    <row r="82" spans="7:37" x14ac:dyDescent="0.35">
      <c r="G82" s="33" t="s">
        <v>361</v>
      </c>
      <c r="H82" s="38" t="s">
        <v>362</v>
      </c>
      <c r="I82" s="38" t="s">
        <v>2521</v>
      </c>
      <c r="M82" s="33" t="s">
        <v>589</v>
      </c>
      <c r="N82" s="38" t="s">
        <v>590</v>
      </c>
      <c r="O82" s="38" t="s">
        <v>2632</v>
      </c>
      <c r="P82" s="33" t="s">
        <v>1533</v>
      </c>
      <c r="Q82" s="38" t="s">
        <v>1534</v>
      </c>
      <c r="R82" s="38" t="s">
        <v>2952</v>
      </c>
      <c r="AJ82" s="33">
        <f t="shared" si="1"/>
        <v>2</v>
      </c>
      <c r="AK82" s="33" t="str">
        <f>IF(Dane!M82&lt;&gt;"",Dane!M82,"")</f>
        <v>luty</v>
      </c>
    </row>
    <row r="83" spans="7:37" x14ac:dyDescent="0.35">
      <c r="G83" s="33" t="s">
        <v>363</v>
      </c>
      <c r="H83" s="38" t="s">
        <v>364</v>
      </c>
      <c r="I83" s="38" t="s">
        <v>2522</v>
      </c>
      <c r="M83" s="33" t="s">
        <v>591</v>
      </c>
      <c r="N83" s="38" t="s">
        <v>592</v>
      </c>
      <c r="O83" s="38" t="s">
        <v>2633</v>
      </c>
      <c r="P83" s="33" t="s">
        <v>1535</v>
      </c>
      <c r="Q83" s="38" t="s">
        <v>1536</v>
      </c>
      <c r="R83" s="38" t="s">
        <v>2953</v>
      </c>
      <c r="AJ83" s="33">
        <f t="shared" si="1"/>
        <v>2</v>
      </c>
      <c r="AK83" s="33" t="str">
        <f>IF(Dane!M83&lt;&gt;"",Dane!M83,"")</f>
        <v>luty</v>
      </c>
    </row>
    <row r="84" spans="7:37" x14ac:dyDescent="0.35">
      <c r="G84" s="33" t="s">
        <v>365</v>
      </c>
      <c r="H84" s="38" t="s">
        <v>366</v>
      </c>
      <c r="I84" s="38" t="s">
        <v>2523</v>
      </c>
      <c r="M84" s="33" t="s">
        <v>593</v>
      </c>
      <c r="N84" s="38" t="s">
        <v>594</v>
      </c>
      <c r="O84" s="38" t="s">
        <v>2634</v>
      </c>
      <c r="P84" s="33" t="s">
        <v>1537</v>
      </c>
      <c r="Q84" s="38" t="s">
        <v>1538</v>
      </c>
      <c r="R84" s="38" t="s">
        <v>2954</v>
      </c>
      <c r="AJ84" s="33">
        <f t="shared" si="1"/>
        <v>2</v>
      </c>
      <c r="AK84" s="33" t="str">
        <f>IF(Dane!M84&lt;&gt;"",Dane!M84,"")</f>
        <v>luty</v>
      </c>
    </row>
    <row r="85" spans="7:37" x14ac:dyDescent="0.35">
      <c r="G85" s="33" t="s">
        <v>367</v>
      </c>
      <c r="H85" s="38" t="s">
        <v>368</v>
      </c>
      <c r="I85" s="38" t="s">
        <v>2524</v>
      </c>
      <c r="M85" s="33" t="s">
        <v>595</v>
      </c>
      <c r="N85" s="38" t="s">
        <v>596</v>
      </c>
      <c r="O85" s="38" t="s">
        <v>2635</v>
      </c>
      <c r="P85" s="33" t="s">
        <v>1539</v>
      </c>
      <c r="Q85" s="38" t="s">
        <v>1540</v>
      </c>
      <c r="R85" s="38" t="s">
        <v>2955</v>
      </c>
      <c r="AJ85" s="33">
        <f t="shared" si="1"/>
        <v>2</v>
      </c>
      <c r="AK85" s="33" t="str">
        <f>IF(Dane!M85&lt;&gt;"",Dane!M85,"")</f>
        <v>luty</v>
      </c>
    </row>
    <row r="86" spans="7:37" x14ac:dyDescent="0.35">
      <c r="G86" s="33" t="s">
        <v>369</v>
      </c>
      <c r="H86" s="38" t="s">
        <v>370</v>
      </c>
      <c r="I86" s="38" t="s">
        <v>2525</v>
      </c>
      <c r="M86" s="33" t="s">
        <v>597</v>
      </c>
      <c r="N86" s="38" t="s">
        <v>598</v>
      </c>
      <c r="O86" s="38" t="s">
        <v>2636</v>
      </c>
      <c r="P86" s="33" t="s">
        <v>1541</v>
      </c>
      <c r="Q86" s="38" t="s">
        <v>1542</v>
      </c>
      <c r="R86" s="38" t="s">
        <v>2956</v>
      </c>
      <c r="AJ86" s="33">
        <f t="shared" ref="AJ86:AJ149" si="2">IF(AK86="styczeń",1,IF(AK86="luty",2,IF(AK86="marzec",3,IF(AK86="kwiecień",4,IF(AK86="maj",5,IF(AK86="czerwiec",6,IF(AK86="lipiec",7,IF(AK86="sierpień",8,IF(AK86="wrzesień",9,IF(AK86="październik",10,IF(AK86="listopad",11,IF(AK86="listopad",12,""))))))))))))</f>
        <v>3</v>
      </c>
      <c r="AK86" s="33" t="str">
        <f>IF(Dane!M86&lt;&gt;"",Dane!M86,"")</f>
        <v>marzec</v>
      </c>
    </row>
    <row r="87" spans="7:37" x14ac:dyDescent="0.35">
      <c r="G87" s="33" t="s">
        <v>371</v>
      </c>
      <c r="H87" s="38" t="s">
        <v>372</v>
      </c>
      <c r="I87" s="38" t="s">
        <v>2526</v>
      </c>
      <c r="M87" s="33" t="s">
        <v>599</v>
      </c>
      <c r="N87" s="38" t="s">
        <v>600</v>
      </c>
      <c r="O87" s="38" t="s">
        <v>2637</v>
      </c>
      <c r="P87" s="33" t="s">
        <v>1543</v>
      </c>
      <c r="Q87" s="38" t="s">
        <v>1544</v>
      </c>
      <c r="R87" s="38" t="s">
        <v>2957</v>
      </c>
      <c r="AJ87" s="33">
        <f t="shared" si="2"/>
        <v>3</v>
      </c>
      <c r="AK87" s="33" t="str">
        <f>IF(Dane!M87&lt;&gt;"",Dane!M87,"")</f>
        <v>marzec</v>
      </c>
    </row>
    <row r="88" spans="7:37" x14ac:dyDescent="0.35">
      <c r="G88" s="33" t="s">
        <v>373</v>
      </c>
      <c r="H88" s="38" t="s">
        <v>374</v>
      </c>
      <c r="I88" s="38" t="s">
        <v>2527</v>
      </c>
      <c r="M88" s="33" t="s">
        <v>601</v>
      </c>
      <c r="N88" s="38" t="s">
        <v>602</v>
      </c>
      <c r="O88" s="38" t="s">
        <v>2638</v>
      </c>
      <c r="P88" s="33" t="s">
        <v>1545</v>
      </c>
      <c r="Q88" s="38" t="s">
        <v>1546</v>
      </c>
      <c r="R88" s="38" t="s">
        <v>2958</v>
      </c>
      <c r="AJ88" s="33" t="str">
        <f t="shared" si="2"/>
        <v/>
      </c>
      <c r="AK88" s="33" t="str">
        <f>IF(Dane!M88&lt;&gt;"",Dane!M88,"")</f>
        <v/>
      </c>
    </row>
    <row r="89" spans="7:37" x14ac:dyDescent="0.35">
      <c r="G89" s="33" t="s">
        <v>375</v>
      </c>
      <c r="H89" s="38" t="s">
        <v>376</v>
      </c>
      <c r="I89" s="38" t="s">
        <v>2528</v>
      </c>
      <c r="M89" s="33" t="s">
        <v>603</v>
      </c>
      <c r="N89" s="38" t="s">
        <v>604</v>
      </c>
      <c r="O89" s="38" t="s">
        <v>2639</v>
      </c>
      <c r="P89" s="33" t="s">
        <v>1547</v>
      </c>
      <c r="Q89" s="38" t="s">
        <v>1548</v>
      </c>
      <c r="R89" s="38" t="s">
        <v>2959</v>
      </c>
      <c r="AJ89" s="33" t="str">
        <f t="shared" si="2"/>
        <v/>
      </c>
      <c r="AK89" s="33" t="str">
        <f>IF(Dane!M89&lt;&gt;"",Dane!M89,"")</f>
        <v/>
      </c>
    </row>
    <row r="90" spans="7:37" x14ac:dyDescent="0.35">
      <c r="G90" s="33" t="s">
        <v>377</v>
      </c>
      <c r="H90" s="38" t="s">
        <v>378</v>
      </c>
      <c r="I90" s="38" t="s">
        <v>2529</v>
      </c>
      <c r="M90" s="33" t="s">
        <v>605</v>
      </c>
      <c r="N90" s="38" t="s">
        <v>606</v>
      </c>
      <c r="O90" s="38" t="s">
        <v>2640</v>
      </c>
      <c r="P90" s="33" t="s">
        <v>1549</v>
      </c>
      <c r="Q90" s="38" t="s">
        <v>1550</v>
      </c>
      <c r="R90" s="38" t="s">
        <v>2960</v>
      </c>
      <c r="AJ90" s="33" t="str">
        <f t="shared" si="2"/>
        <v/>
      </c>
      <c r="AK90" s="33" t="str">
        <f>IF(Dane!M90&lt;&gt;"",Dane!M90,"")</f>
        <v/>
      </c>
    </row>
    <row r="91" spans="7:37" x14ac:dyDescent="0.35">
      <c r="G91" s="33" t="s">
        <v>379</v>
      </c>
      <c r="H91" s="38" t="s">
        <v>380</v>
      </c>
      <c r="I91" s="38" t="s">
        <v>2530</v>
      </c>
      <c r="M91" s="33" t="s">
        <v>607</v>
      </c>
      <c r="N91" s="38" t="s">
        <v>608</v>
      </c>
      <c r="O91" s="38" t="s">
        <v>2641</v>
      </c>
      <c r="P91" s="33" t="s">
        <v>1551</v>
      </c>
      <c r="Q91" s="38" t="s">
        <v>1552</v>
      </c>
      <c r="R91" s="38" t="s">
        <v>2961</v>
      </c>
      <c r="AJ91" s="33" t="str">
        <f t="shared" si="2"/>
        <v/>
      </c>
      <c r="AK91" s="33" t="str">
        <f>IF(Dane!M91&lt;&gt;"",Dane!M91,"")</f>
        <v/>
      </c>
    </row>
    <row r="92" spans="7:37" x14ac:dyDescent="0.35">
      <c r="G92" s="33" t="s">
        <v>381</v>
      </c>
      <c r="H92" s="38" t="s">
        <v>382</v>
      </c>
      <c r="I92" s="38" t="s">
        <v>2531</v>
      </c>
      <c r="M92" s="33" t="s">
        <v>609</v>
      </c>
      <c r="N92" s="38" t="s">
        <v>610</v>
      </c>
      <c r="O92" s="38" t="s">
        <v>2642</v>
      </c>
      <c r="P92" s="33" t="s">
        <v>1553</v>
      </c>
      <c r="Q92" s="38" t="s">
        <v>1554</v>
      </c>
      <c r="R92" s="38" t="s">
        <v>2962</v>
      </c>
      <c r="AJ92" s="33" t="str">
        <f t="shared" si="2"/>
        <v/>
      </c>
      <c r="AK92" s="33" t="str">
        <f>IF(Dane!M92&lt;&gt;"",Dane!M92,"")</f>
        <v/>
      </c>
    </row>
    <row r="93" spans="7:37" x14ac:dyDescent="0.35">
      <c r="G93" s="33" t="s">
        <v>383</v>
      </c>
      <c r="H93" s="38" t="s">
        <v>384</v>
      </c>
      <c r="I93" s="38" t="s">
        <v>2532</v>
      </c>
      <c r="M93" s="33" t="s">
        <v>611</v>
      </c>
      <c r="N93" s="38" t="s">
        <v>612</v>
      </c>
      <c r="O93" s="38" t="s">
        <v>2643</v>
      </c>
      <c r="P93" s="33" t="s">
        <v>1555</v>
      </c>
      <c r="Q93" s="38" t="s">
        <v>1556</v>
      </c>
      <c r="R93" s="38" t="s">
        <v>2963</v>
      </c>
      <c r="AJ93" s="33" t="str">
        <f t="shared" si="2"/>
        <v/>
      </c>
      <c r="AK93" s="33" t="str">
        <f>IF(Dane!M93&lt;&gt;"",Dane!M93,"")</f>
        <v/>
      </c>
    </row>
    <row r="94" spans="7:37" x14ac:dyDescent="0.35">
      <c r="G94" s="33" t="s">
        <v>385</v>
      </c>
      <c r="H94" s="38" t="s">
        <v>386</v>
      </c>
      <c r="I94" s="38" t="s">
        <v>2533</v>
      </c>
      <c r="M94" s="33" t="s">
        <v>613</v>
      </c>
      <c r="N94" s="38" t="s">
        <v>614</v>
      </c>
      <c r="O94" s="38" t="s">
        <v>2644</v>
      </c>
      <c r="P94" s="33" t="s">
        <v>1557</v>
      </c>
      <c r="Q94" s="38" t="s">
        <v>1558</v>
      </c>
      <c r="R94" s="38" t="s">
        <v>2964</v>
      </c>
      <c r="AJ94" s="33" t="str">
        <f t="shared" si="2"/>
        <v/>
      </c>
      <c r="AK94" s="33" t="str">
        <f>IF(Dane!M94&lt;&gt;"",Dane!M94,"")</f>
        <v/>
      </c>
    </row>
    <row r="95" spans="7:37" x14ac:dyDescent="0.35">
      <c r="G95" s="33" t="s">
        <v>387</v>
      </c>
      <c r="H95" s="38" t="s">
        <v>388</v>
      </c>
      <c r="I95" s="38" t="s">
        <v>2534</v>
      </c>
      <c r="M95" s="33" t="s">
        <v>615</v>
      </c>
      <c r="N95" s="38" t="s">
        <v>616</v>
      </c>
      <c r="O95" s="38" t="s">
        <v>2645</v>
      </c>
      <c r="P95" s="33" t="s">
        <v>1559</v>
      </c>
      <c r="Q95" s="38" t="s">
        <v>1560</v>
      </c>
      <c r="R95" s="38" t="s">
        <v>2965</v>
      </c>
      <c r="AJ95" s="33" t="str">
        <f t="shared" si="2"/>
        <v/>
      </c>
      <c r="AK95" s="33" t="str">
        <f>IF(Dane!M95&lt;&gt;"",Dane!M95,"")</f>
        <v/>
      </c>
    </row>
    <row r="96" spans="7:37" x14ac:dyDescent="0.35">
      <c r="G96" s="33" t="s">
        <v>389</v>
      </c>
      <c r="H96" s="38" t="s">
        <v>390</v>
      </c>
      <c r="I96" s="38" t="s">
        <v>2535</v>
      </c>
      <c r="M96" s="33" t="s">
        <v>617</v>
      </c>
      <c r="N96" s="38" t="s">
        <v>618</v>
      </c>
      <c r="O96" s="38" t="s">
        <v>2646</v>
      </c>
      <c r="P96" s="33" t="s">
        <v>1561</v>
      </c>
      <c r="Q96" s="38" t="s">
        <v>1562</v>
      </c>
      <c r="R96" s="38" t="s">
        <v>2966</v>
      </c>
      <c r="AJ96" s="33" t="str">
        <f t="shared" si="2"/>
        <v/>
      </c>
      <c r="AK96" s="33" t="str">
        <f>IF(Dane!M96&lt;&gt;"",Dane!M96,"")</f>
        <v/>
      </c>
    </row>
    <row r="97" spans="7:37" x14ac:dyDescent="0.35">
      <c r="G97" s="33" t="s">
        <v>391</v>
      </c>
      <c r="H97" s="38" t="s">
        <v>392</v>
      </c>
      <c r="I97" s="38" t="s">
        <v>2536</v>
      </c>
      <c r="M97" s="33" t="s">
        <v>619</v>
      </c>
      <c r="N97" s="38" t="s">
        <v>620</v>
      </c>
      <c r="O97" s="38" t="s">
        <v>2647</v>
      </c>
      <c r="P97" s="33" t="s">
        <v>1563</v>
      </c>
      <c r="Q97" s="38" t="s">
        <v>1564</v>
      </c>
      <c r="R97" s="38" t="s">
        <v>2967</v>
      </c>
      <c r="AJ97" s="33" t="str">
        <f t="shared" si="2"/>
        <v/>
      </c>
      <c r="AK97" s="33" t="str">
        <f>IF(Dane!M97&lt;&gt;"",Dane!M97,"")</f>
        <v/>
      </c>
    </row>
    <row r="98" spans="7:37" x14ac:dyDescent="0.35">
      <c r="G98" s="33" t="s">
        <v>393</v>
      </c>
      <c r="H98" s="38" t="s">
        <v>394</v>
      </c>
      <c r="I98" s="38" t="s">
        <v>2537</v>
      </c>
      <c r="M98" s="33" t="s">
        <v>621</v>
      </c>
      <c r="N98" s="38" t="s">
        <v>622</v>
      </c>
      <c r="O98" s="38" t="s">
        <v>2648</v>
      </c>
      <c r="P98" s="33" t="s">
        <v>1565</v>
      </c>
      <c r="Q98" s="38" t="s">
        <v>1566</v>
      </c>
      <c r="R98" s="38" t="s">
        <v>2968</v>
      </c>
      <c r="AJ98" s="33" t="str">
        <f t="shared" si="2"/>
        <v/>
      </c>
      <c r="AK98" s="33" t="str">
        <f>IF(Dane!M98&lt;&gt;"",Dane!M98,"")</f>
        <v/>
      </c>
    </row>
    <row r="99" spans="7:37" x14ac:dyDescent="0.35">
      <c r="G99" s="33" t="s">
        <v>395</v>
      </c>
      <c r="H99" s="38" t="s">
        <v>396</v>
      </c>
      <c r="I99" s="38" t="s">
        <v>2538</v>
      </c>
      <c r="M99" s="33" t="s">
        <v>623</v>
      </c>
      <c r="N99" s="38" t="s">
        <v>624</v>
      </c>
      <c r="O99" s="38" t="s">
        <v>2649</v>
      </c>
      <c r="P99" s="33" t="s">
        <v>1567</v>
      </c>
      <c r="Q99" s="38" t="s">
        <v>1568</v>
      </c>
      <c r="R99" s="38" t="s">
        <v>2969</v>
      </c>
      <c r="AJ99" s="33" t="str">
        <f t="shared" si="2"/>
        <v/>
      </c>
      <c r="AK99" s="33" t="str">
        <f>IF(Dane!M99&lt;&gt;"",Dane!M99,"")</f>
        <v/>
      </c>
    </row>
    <row r="100" spans="7:37" x14ac:dyDescent="0.35">
      <c r="G100" s="33" t="s">
        <v>397</v>
      </c>
      <c r="H100" s="38" t="s">
        <v>398</v>
      </c>
      <c r="I100" s="38" t="s">
        <v>2539</v>
      </c>
      <c r="M100" s="33" t="s">
        <v>625</v>
      </c>
      <c r="N100" s="38" t="s">
        <v>626</v>
      </c>
      <c r="O100" s="38" t="s">
        <v>2650</v>
      </c>
      <c r="P100" s="33" t="s">
        <v>1569</v>
      </c>
      <c r="Q100" s="38" t="s">
        <v>1570</v>
      </c>
      <c r="R100" s="38" t="s">
        <v>2970</v>
      </c>
      <c r="AJ100" s="33" t="str">
        <f t="shared" si="2"/>
        <v/>
      </c>
      <c r="AK100" s="33" t="str">
        <f>IF(Dane!M100&lt;&gt;"",Dane!M100,"")</f>
        <v/>
      </c>
    </row>
    <row r="101" spans="7:37" x14ac:dyDescent="0.35">
      <c r="G101" s="33" t="s">
        <v>399</v>
      </c>
      <c r="H101" s="38" t="s">
        <v>400</v>
      </c>
      <c r="I101" s="38" t="s">
        <v>2540</v>
      </c>
      <c r="M101" s="33" t="s">
        <v>627</v>
      </c>
      <c r="N101" s="38" t="s">
        <v>628</v>
      </c>
      <c r="O101" s="38" t="s">
        <v>2651</v>
      </c>
      <c r="P101" s="33" t="s">
        <v>1571</v>
      </c>
      <c r="Q101" s="38" t="s">
        <v>1572</v>
      </c>
      <c r="R101" s="38" t="s">
        <v>2971</v>
      </c>
      <c r="AJ101" s="33" t="str">
        <f t="shared" si="2"/>
        <v/>
      </c>
      <c r="AK101" s="33" t="str">
        <f>IF(Dane!M101&lt;&gt;"",Dane!M101,"")</f>
        <v/>
      </c>
    </row>
    <row r="102" spans="7:37" x14ac:dyDescent="0.35">
      <c r="G102" s="33" t="s">
        <v>401</v>
      </c>
      <c r="H102" s="38" t="s">
        <v>402</v>
      </c>
      <c r="I102" s="38" t="s">
        <v>2541</v>
      </c>
      <c r="M102" s="33" t="s">
        <v>629</v>
      </c>
      <c r="N102" s="38" t="s">
        <v>630</v>
      </c>
      <c r="O102" s="38" t="s">
        <v>2652</v>
      </c>
      <c r="P102" s="33" t="s">
        <v>1573</v>
      </c>
      <c r="Q102" s="38" t="s">
        <v>1574</v>
      </c>
      <c r="R102" s="38" t="s">
        <v>2972</v>
      </c>
      <c r="AJ102" s="33" t="str">
        <f t="shared" si="2"/>
        <v/>
      </c>
      <c r="AK102" s="33" t="str">
        <f>IF(Dane!M102&lt;&gt;"",Dane!M102,"")</f>
        <v/>
      </c>
    </row>
    <row r="103" spans="7:37" x14ac:dyDescent="0.35">
      <c r="G103" s="33" t="s">
        <v>403</v>
      </c>
      <c r="H103" s="38" t="s">
        <v>404</v>
      </c>
      <c r="I103" s="38" t="s">
        <v>2542</v>
      </c>
      <c r="M103" s="33" t="s">
        <v>631</v>
      </c>
      <c r="N103" s="38" t="s">
        <v>632</v>
      </c>
      <c r="O103" s="38" t="s">
        <v>2653</v>
      </c>
      <c r="P103" s="33" t="s">
        <v>1575</v>
      </c>
      <c r="Q103" s="38" t="s">
        <v>1576</v>
      </c>
      <c r="R103" s="38" t="s">
        <v>2973</v>
      </c>
      <c r="AJ103" s="33" t="str">
        <f t="shared" si="2"/>
        <v/>
      </c>
      <c r="AK103" s="33" t="str">
        <f>IF(Dane!M103&lt;&gt;"",Dane!M103,"")</f>
        <v/>
      </c>
    </row>
    <row r="104" spans="7:37" x14ac:dyDescent="0.35">
      <c r="G104" s="33" t="s">
        <v>405</v>
      </c>
      <c r="H104" s="38" t="s">
        <v>406</v>
      </c>
      <c r="I104" s="38" t="s">
        <v>2543</v>
      </c>
      <c r="M104" s="33" t="s">
        <v>633</v>
      </c>
      <c r="N104" s="38" t="s">
        <v>634</v>
      </c>
      <c r="O104" s="38" t="s">
        <v>2654</v>
      </c>
      <c r="P104" s="33" t="s">
        <v>1577</v>
      </c>
      <c r="Q104" s="38" t="s">
        <v>1578</v>
      </c>
      <c r="R104" s="38" t="s">
        <v>2974</v>
      </c>
      <c r="AJ104" s="33" t="str">
        <f t="shared" si="2"/>
        <v/>
      </c>
      <c r="AK104" s="33" t="str">
        <f>IF(Dane!M104&lt;&gt;"",Dane!M104,"")</f>
        <v/>
      </c>
    </row>
    <row r="105" spans="7:37" x14ac:dyDescent="0.35">
      <c r="G105" s="33" t="s">
        <v>407</v>
      </c>
      <c r="H105" s="38" t="s">
        <v>408</v>
      </c>
      <c r="I105" s="38" t="s">
        <v>2544</v>
      </c>
      <c r="M105" s="33" t="s">
        <v>635</v>
      </c>
      <c r="N105" s="38" t="s">
        <v>636</v>
      </c>
      <c r="O105" s="38" t="s">
        <v>2655</v>
      </c>
      <c r="P105" s="33" t="s">
        <v>1579</v>
      </c>
      <c r="Q105" s="38" t="s">
        <v>1580</v>
      </c>
      <c r="R105" s="38" t="s">
        <v>2975</v>
      </c>
      <c r="AJ105" s="33" t="str">
        <f t="shared" si="2"/>
        <v/>
      </c>
      <c r="AK105" s="33" t="str">
        <f>IF(Dane!M105&lt;&gt;"",Dane!M105,"")</f>
        <v/>
      </c>
    </row>
    <row r="106" spans="7:37" x14ac:dyDescent="0.35">
      <c r="G106" s="33" t="s">
        <v>409</v>
      </c>
      <c r="H106" s="38" t="s">
        <v>410</v>
      </c>
      <c r="I106" s="38" t="s">
        <v>2545</v>
      </c>
      <c r="M106" s="33" t="s">
        <v>637</v>
      </c>
      <c r="N106" s="38" t="s">
        <v>638</v>
      </c>
      <c r="O106" s="38" t="s">
        <v>2656</v>
      </c>
      <c r="P106" s="33" t="s">
        <v>1581</v>
      </c>
      <c r="Q106" s="38" t="s">
        <v>1582</v>
      </c>
      <c r="R106" s="38" t="s">
        <v>2976</v>
      </c>
      <c r="AJ106" s="33" t="str">
        <f t="shared" si="2"/>
        <v/>
      </c>
      <c r="AK106" s="33" t="str">
        <f>IF(Dane!M106&lt;&gt;"",Dane!M106,"")</f>
        <v/>
      </c>
    </row>
    <row r="107" spans="7:37" x14ac:dyDescent="0.35">
      <c r="G107" s="33" t="s">
        <v>411</v>
      </c>
      <c r="H107" s="38" t="s">
        <v>412</v>
      </c>
      <c r="I107" s="38" t="s">
        <v>2546</v>
      </c>
      <c r="M107" s="33" t="s">
        <v>639</v>
      </c>
      <c r="N107" s="38" t="s">
        <v>640</v>
      </c>
      <c r="O107" s="38" t="s">
        <v>2657</v>
      </c>
      <c r="P107" s="33" t="s">
        <v>1583</v>
      </c>
      <c r="Q107" s="38" t="s">
        <v>1584</v>
      </c>
      <c r="R107" s="38" t="s">
        <v>2977</v>
      </c>
      <c r="AJ107" s="33" t="str">
        <f t="shared" si="2"/>
        <v/>
      </c>
      <c r="AK107" s="33" t="str">
        <f>IF(Dane!M107&lt;&gt;"",Dane!M107,"")</f>
        <v/>
      </c>
    </row>
    <row r="108" spans="7:37" x14ac:dyDescent="0.35">
      <c r="G108" s="33" t="s">
        <v>413</v>
      </c>
      <c r="H108" s="38" t="s">
        <v>414</v>
      </c>
      <c r="I108" s="38" t="s">
        <v>2547</v>
      </c>
      <c r="M108" s="33" t="s">
        <v>641</v>
      </c>
      <c r="N108" s="38" t="s">
        <v>642</v>
      </c>
      <c r="O108" s="38" t="s">
        <v>2658</v>
      </c>
      <c r="P108" s="33" t="s">
        <v>1585</v>
      </c>
      <c r="Q108" s="38" t="s">
        <v>1586</v>
      </c>
      <c r="R108" s="38" t="s">
        <v>2978</v>
      </c>
      <c r="AJ108" s="33" t="str">
        <f t="shared" si="2"/>
        <v/>
      </c>
      <c r="AK108" s="33" t="str">
        <f>IF(Dane!M108&lt;&gt;"",Dane!M108,"")</f>
        <v/>
      </c>
    </row>
    <row r="109" spans="7:37" x14ac:dyDescent="0.35">
      <c r="G109" s="33" t="s">
        <v>415</v>
      </c>
      <c r="H109" s="38" t="s">
        <v>416</v>
      </c>
      <c r="I109" s="38" t="s">
        <v>2548</v>
      </c>
      <c r="M109" s="33" t="s">
        <v>643</v>
      </c>
      <c r="N109" s="38" t="s">
        <v>644</v>
      </c>
      <c r="O109" s="38" t="s">
        <v>2659</v>
      </c>
      <c r="P109" s="33" t="s">
        <v>1587</v>
      </c>
      <c r="Q109" s="38" t="s">
        <v>1588</v>
      </c>
      <c r="R109" s="38" t="s">
        <v>2979</v>
      </c>
      <c r="AJ109" s="33" t="str">
        <f t="shared" si="2"/>
        <v/>
      </c>
      <c r="AK109" s="33" t="str">
        <f>IF(Dane!M109&lt;&gt;"",Dane!M109,"")</f>
        <v/>
      </c>
    </row>
    <row r="110" spans="7:37" x14ac:dyDescent="0.35">
      <c r="G110" s="33" t="s">
        <v>417</v>
      </c>
      <c r="H110" s="38" t="s">
        <v>418</v>
      </c>
      <c r="I110" s="38" t="s">
        <v>2549</v>
      </c>
      <c r="M110" s="33" t="s">
        <v>645</v>
      </c>
      <c r="N110" s="38" t="s">
        <v>646</v>
      </c>
      <c r="O110" s="38" t="s">
        <v>2660</v>
      </c>
      <c r="P110" s="33" t="s">
        <v>1589</v>
      </c>
      <c r="Q110" s="38" t="s">
        <v>1590</v>
      </c>
      <c r="R110" s="38" t="s">
        <v>2980</v>
      </c>
      <c r="AJ110" s="33" t="str">
        <f t="shared" si="2"/>
        <v/>
      </c>
      <c r="AK110" s="33" t="str">
        <f>IF(Dane!M110&lt;&gt;"",Dane!M110,"")</f>
        <v/>
      </c>
    </row>
    <row r="111" spans="7:37" x14ac:dyDescent="0.35">
      <c r="M111" s="33" t="s">
        <v>647</v>
      </c>
      <c r="N111" s="38" t="s">
        <v>648</v>
      </c>
      <c r="O111" s="38" t="s">
        <v>2661</v>
      </c>
      <c r="P111" s="33" t="s">
        <v>1591</v>
      </c>
      <c r="Q111" s="38" t="s">
        <v>1592</v>
      </c>
      <c r="R111" s="38" t="s">
        <v>2981</v>
      </c>
      <c r="AJ111" s="33" t="str">
        <f t="shared" si="2"/>
        <v/>
      </c>
      <c r="AK111" s="33" t="str">
        <f>IF(Dane!M111&lt;&gt;"",Dane!M111,"")</f>
        <v/>
      </c>
    </row>
    <row r="112" spans="7:37" x14ac:dyDescent="0.35">
      <c r="M112" s="33" t="s">
        <v>649</v>
      </c>
      <c r="N112" s="38" t="s">
        <v>650</v>
      </c>
      <c r="O112" s="38" t="s">
        <v>2662</v>
      </c>
      <c r="P112" s="33" t="s">
        <v>1593</v>
      </c>
      <c r="Q112" s="38" t="s">
        <v>1594</v>
      </c>
      <c r="R112" s="38" t="s">
        <v>2982</v>
      </c>
      <c r="AJ112" s="33" t="str">
        <f t="shared" si="2"/>
        <v/>
      </c>
      <c r="AK112" s="33" t="str">
        <f>IF(Dane!M112&lt;&gt;"",Dane!M112,"")</f>
        <v/>
      </c>
    </row>
    <row r="113" spans="13:37" x14ac:dyDescent="0.35">
      <c r="M113" s="33" t="s">
        <v>651</v>
      </c>
      <c r="N113" s="38" t="s">
        <v>652</v>
      </c>
      <c r="O113" s="38" t="s">
        <v>2663</v>
      </c>
      <c r="P113" s="33" t="s">
        <v>1595</v>
      </c>
      <c r="Q113" s="38" t="s">
        <v>1596</v>
      </c>
      <c r="R113" s="38" t="s">
        <v>2983</v>
      </c>
      <c r="AJ113" s="33" t="str">
        <f t="shared" si="2"/>
        <v/>
      </c>
      <c r="AK113" s="33" t="str">
        <f>IF(Dane!M113&lt;&gt;"",Dane!M113,"")</f>
        <v/>
      </c>
    </row>
    <row r="114" spans="13:37" x14ac:dyDescent="0.35">
      <c r="M114" s="33" t="s">
        <v>653</v>
      </c>
      <c r="N114" s="38" t="s">
        <v>654</v>
      </c>
      <c r="O114" s="38" t="s">
        <v>2664</v>
      </c>
      <c r="P114" s="33" t="s">
        <v>1597</v>
      </c>
      <c r="Q114" s="38" t="s">
        <v>1598</v>
      </c>
      <c r="R114" s="38" t="s">
        <v>2984</v>
      </c>
      <c r="AJ114" s="33" t="str">
        <f t="shared" si="2"/>
        <v/>
      </c>
      <c r="AK114" s="33" t="str">
        <f>IF(Dane!M114&lt;&gt;"",Dane!M114,"")</f>
        <v/>
      </c>
    </row>
    <row r="115" spans="13:37" x14ac:dyDescent="0.35">
      <c r="M115" s="33" t="s">
        <v>655</v>
      </c>
      <c r="N115" s="38" t="s">
        <v>656</v>
      </c>
      <c r="O115" s="38" t="s">
        <v>2665</v>
      </c>
      <c r="P115" s="33" t="s">
        <v>1599</v>
      </c>
      <c r="Q115" s="38" t="s">
        <v>1600</v>
      </c>
      <c r="R115" s="38" t="s">
        <v>2985</v>
      </c>
      <c r="AJ115" s="33" t="str">
        <f t="shared" si="2"/>
        <v/>
      </c>
      <c r="AK115" s="33" t="str">
        <f>IF(Dane!M115&lt;&gt;"",Dane!M115,"")</f>
        <v/>
      </c>
    </row>
    <row r="116" spans="13:37" x14ac:dyDescent="0.35">
      <c r="M116" s="33" t="s">
        <v>657</v>
      </c>
      <c r="N116" s="38" t="s">
        <v>658</v>
      </c>
      <c r="O116" s="38" t="s">
        <v>2666</v>
      </c>
      <c r="P116" s="33" t="s">
        <v>1601</v>
      </c>
      <c r="Q116" s="38" t="s">
        <v>1602</v>
      </c>
      <c r="R116" s="38" t="s">
        <v>2986</v>
      </c>
      <c r="AJ116" s="33" t="str">
        <f t="shared" si="2"/>
        <v/>
      </c>
      <c r="AK116" s="33" t="str">
        <f>IF(Dane!M116&lt;&gt;"",Dane!M116,"")</f>
        <v/>
      </c>
    </row>
    <row r="117" spans="13:37" x14ac:dyDescent="0.35">
      <c r="M117" s="33" t="s">
        <v>659</v>
      </c>
      <c r="N117" s="38" t="s">
        <v>660</v>
      </c>
      <c r="O117" s="38" t="s">
        <v>2667</v>
      </c>
      <c r="P117" s="33" t="s">
        <v>1603</v>
      </c>
      <c r="Q117" s="38" t="s">
        <v>1604</v>
      </c>
      <c r="R117" s="38" t="s">
        <v>2987</v>
      </c>
      <c r="AJ117" s="33" t="str">
        <f t="shared" si="2"/>
        <v/>
      </c>
      <c r="AK117" s="33" t="str">
        <f>IF(Dane!M117&lt;&gt;"",Dane!M117,"")</f>
        <v/>
      </c>
    </row>
    <row r="118" spans="13:37" x14ac:dyDescent="0.35">
      <c r="M118" s="33" t="s">
        <v>661</v>
      </c>
      <c r="N118" s="38" t="s">
        <v>662</v>
      </c>
      <c r="O118" s="38" t="s">
        <v>2668</v>
      </c>
      <c r="P118" s="33" t="s">
        <v>1605</v>
      </c>
      <c r="Q118" s="38" t="s">
        <v>1606</v>
      </c>
      <c r="R118" s="38" t="s">
        <v>2988</v>
      </c>
      <c r="AJ118" s="33" t="str">
        <f t="shared" si="2"/>
        <v/>
      </c>
      <c r="AK118" s="33" t="str">
        <f>IF(Dane!M118&lt;&gt;"",Dane!M118,"")</f>
        <v/>
      </c>
    </row>
    <row r="119" spans="13:37" x14ac:dyDescent="0.35">
      <c r="M119" s="33" t="s">
        <v>663</v>
      </c>
      <c r="N119" s="38" t="s">
        <v>664</v>
      </c>
      <c r="O119" s="38" t="s">
        <v>2669</v>
      </c>
      <c r="P119" s="33" t="s">
        <v>1607</v>
      </c>
      <c r="Q119" s="38" t="s">
        <v>1608</v>
      </c>
      <c r="R119" s="38" t="s">
        <v>2989</v>
      </c>
      <c r="AJ119" s="33" t="str">
        <f t="shared" si="2"/>
        <v/>
      </c>
      <c r="AK119" s="33" t="str">
        <f>IF(Dane!M119&lt;&gt;"",Dane!M119,"")</f>
        <v/>
      </c>
    </row>
    <row r="120" spans="13:37" x14ac:dyDescent="0.35">
      <c r="M120" s="33" t="s">
        <v>665</v>
      </c>
      <c r="N120" s="38" t="s">
        <v>666</v>
      </c>
      <c r="O120" s="38" t="s">
        <v>2670</v>
      </c>
      <c r="P120" s="33" t="s">
        <v>1609</v>
      </c>
      <c r="Q120" s="38" t="s">
        <v>1610</v>
      </c>
      <c r="R120" s="38" t="s">
        <v>2990</v>
      </c>
      <c r="AJ120" s="33" t="str">
        <f t="shared" si="2"/>
        <v/>
      </c>
      <c r="AK120" s="33" t="str">
        <f>IF(Dane!M120&lt;&gt;"",Dane!M120,"")</f>
        <v/>
      </c>
    </row>
    <row r="121" spans="13:37" x14ac:dyDescent="0.35">
      <c r="M121" s="33" t="s">
        <v>667</v>
      </c>
      <c r="N121" s="38" t="s">
        <v>668</v>
      </c>
      <c r="O121" s="38" t="s">
        <v>2671</v>
      </c>
      <c r="P121" s="33" t="s">
        <v>1611</v>
      </c>
      <c r="Q121" s="38" t="s">
        <v>1612</v>
      </c>
      <c r="R121" s="38" t="s">
        <v>2991</v>
      </c>
      <c r="AJ121" s="33" t="str">
        <f t="shared" si="2"/>
        <v/>
      </c>
      <c r="AK121" s="33" t="str">
        <f>IF(Dane!M121&lt;&gt;"",Dane!M121,"")</f>
        <v/>
      </c>
    </row>
    <row r="122" spans="13:37" x14ac:dyDescent="0.35">
      <c r="M122" s="33" t="s">
        <v>669</v>
      </c>
      <c r="N122" s="38" t="s">
        <v>670</v>
      </c>
      <c r="O122" s="38" t="s">
        <v>2672</v>
      </c>
      <c r="P122" s="33" t="s">
        <v>1613</v>
      </c>
      <c r="Q122" s="38" t="s">
        <v>1614</v>
      </c>
      <c r="R122" s="38" t="s">
        <v>2992</v>
      </c>
      <c r="AJ122" s="33" t="str">
        <f t="shared" si="2"/>
        <v/>
      </c>
      <c r="AK122" s="33" t="str">
        <f>IF(Dane!M122&lt;&gt;"",Dane!M122,"")</f>
        <v/>
      </c>
    </row>
    <row r="123" spans="13:37" x14ac:dyDescent="0.35">
      <c r="M123" s="33" t="s">
        <v>671</v>
      </c>
      <c r="N123" s="38" t="s">
        <v>672</v>
      </c>
      <c r="O123" s="38" t="s">
        <v>2673</v>
      </c>
      <c r="P123" s="33" t="s">
        <v>1615</v>
      </c>
      <c r="Q123" s="38" t="s">
        <v>1616</v>
      </c>
      <c r="R123" s="38" t="s">
        <v>2993</v>
      </c>
      <c r="AJ123" s="33" t="str">
        <f t="shared" si="2"/>
        <v/>
      </c>
      <c r="AK123" s="33" t="str">
        <f>IF(Dane!M123&lt;&gt;"",Dane!M123,"")</f>
        <v/>
      </c>
    </row>
    <row r="124" spans="13:37" x14ac:dyDescent="0.35">
      <c r="M124" s="33" t="s">
        <v>673</v>
      </c>
      <c r="N124" s="38" t="s">
        <v>674</v>
      </c>
      <c r="O124" s="38" t="s">
        <v>2674</v>
      </c>
      <c r="P124" s="33" t="s">
        <v>1617</v>
      </c>
      <c r="Q124" s="38" t="s">
        <v>1618</v>
      </c>
      <c r="R124" s="38" t="s">
        <v>2994</v>
      </c>
      <c r="AJ124" s="33" t="str">
        <f t="shared" si="2"/>
        <v/>
      </c>
      <c r="AK124" s="33" t="str">
        <f>IF(Dane!M124&lt;&gt;"",Dane!M124,"")</f>
        <v/>
      </c>
    </row>
    <row r="125" spans="13:37" x14ac:dyDescent="0.35">
      <c r="M125" s="33" t="s">
        <v>675</v>
      </c>
      <c r="N125" s="38" t="s">
        <v>676</v>
      </c>
      <c r="O125" s="38" t="s">
        <v>2675</v>
      </c>
      <c r="P125" s="33" t="s">
        <v>1619</v>
      </c>
      <c r="Q125" s="38" t="s">
        <v>1620</v>
      </c>
      <c r="R125" s="38" t="s">
        <v>2995</v>
      </c>
      <c r="AJ125" s="33" t="str">
        <f t="shared" si="2"/>
        <v/>
      </c>
      <c r="AK125" s="33" t="str">
        <f>IF(Dane!M125&lt;&gt;"",Dane!M125,"")</f>
        <v/>
      </c>
    </row>
    <row r="126" spans="13:37" x14ac:dyDescent="0.35">
      <c r="M126" s="33" t="s">
        <v>677</v>
      </c>
      <c r="N126" s="38" t="s">
        <v>678</v>
      </c>
      <c r="O126" s="38" t="s">
        <v>2676</v>
      </c>
      <c r="P126" s="33" t="s">
        <v>1621</v>
      </c>
      <c r="Q126" s="38" t="s">
        <v>1622</v>
      </c>
      <c r="R126" s="38" t="s">
        <v>2996</v>
      </c>
      <c r="AJ126" s="33" t="str">
        <f t="shared" si="2"/>
        <v/>
      </c>
      <c r="AK126" s="33" t="str">
        <f>IF(Dane!M126&lt;&gt;"",Dane!M126,"")</f>
        <v/>
      </c>
    </row>
    <row r="127" spans="13:37" x14ac:dyDescent="0.35">
      <c r="M127" s="33" t="s">
        <v>679</v>
      </c>
      <c r="N127" s="38" t="s">
        <v>680</v>
      </c>
      <c r="O127" s="38" t="s">
        <v>2677</v>
      </c>
      <c r="P127" s="33" t="s">
        <v>1623</v>
      </c>
      <c r="Q127" s="38" t="s">
        <v>1624</v>
      </c>
      <c r="R127" s="38" t="s">
        <v>2997</v>
      </c>
      <c r="AJ127" s="33" t="str">
        <f t="shared" si="2"/>
        <v/>
      </c>
      <c r="AK127" s="33" t="str">
        <f>IF(Dane!M127&lt;&gt;"",Dane!M127,"")</f>
        <v/>
      </c>
    </row>
    <row r="128" spans="13:37" x14ac:dyDescent="0.35">
      <c r="M128" s="33" t="s">
        <v>681</v>
      </c>
      <c r="N128" s="38" t="s">
        <v>682</v>
      </c>
      <c r="O128" s="38" t="s">
        <v>2678</v>
      </c>
      <c r="P128" s="33" t="s">
        <v>1625</v>
      </c>
      <c r="Q128" s="38" t="s">
        <v>1626</v>
      </c>
      <c r="R128" s="38" t="s">
        <v>2998</v>
      </c>
      <c r="AJ128" s="33" t="str">
        <f t="shared" si="2"/>
        <v/>
      </c>
      <c r="AK128" s="33" t="str">
        <f>IF(Dane!M128&lt;&gt;"",Dane!M128,"")</f>
        <v/>
      </c>
    </row>
    <row r="129" spans="13:37" x14ac:dyDescent="0.35">
      <c r="M129" s="33" t="s">
        <v>683</v>
      </c>
      <c r="N129" s="38" t="s">
        <v>684</v>
      </c>
      <c r="O129" s="38" t="s">
        <v>2679</v>
      </c>
      <c r="P129" s="33" t="s">
        <v>1627</v>
      </c>
      <c r="Q129" s="38" t="s">
        <v>1628</v>
      </c>
      <c r="R129" s="38" t="s">
        <v>2999</v>
      </c>
      <c r="AJ129" s="33" t="str">
        <f t="shared" si="2"/>
        <v/>
      </c>
      <c r="AK129" s="33" t="str">
        <f>IF(Dane!M129&lt;&gt;"",Dane!M129,"")</f>
        <v/>
      </c>
    </row>
    <row r="130" spans="13:37" x14ac:dyDescent="0.35">
      <c r="M130" s="33" t="s">
        <v>685</v>
      </c>
      <c r="N130" s="38" t="s">
        <v>686</v>
      </c>
      <c r="O130" s="38" t="s">
        <v>2680</v>
      </c>
      <c r="P130" s="33" t="s">
        <v>1629</v>
      </c>
      <c r="Q130" s="38" t="s">
        <v>1630</v>
      </c>
      <c r="R130" s="38" t="s">
        <v>3000</v>
      </c>
      <c r="AJ130" s="33" t="str">
        <f t="shared" si="2"/>
        <v/>
      </c>
      <c r="AK130" s="33" t="str">
        <f>IF(Dane!M130&lt;&gt;"",Dane!M130,"")</f>
        <v/>
      </c>
    </row>
    <row r="131" spans="13:37" x14ac:dyDescent="0.35">
      <c r="M131" s="33" t="s">
        <v>687</v>
      </c>
      <c r="N131" s="38" t="s">
        <v>688</v>
      </c>
      <c r="O131" s="38" t="s">
        <v>2681</v>
      </c>
      <c r="P131" s="33" t="s">
        <v>1631</v>
      </c>
      <c r="Q131" s="38" t="s">
        <v>1632</v>
      </c>
      <c r="R131" s="38" t="s">
        <v>3001</v>
      </c>
      <c r="AJ131" s="33" t="str">
        <f t="shared" si="2"/>
        <v/>
      </c>
      <c r="AK131" s="33" t="str">
        <f>IF(Dane!M131&lt;&gt;"",Dane!M131,"")</f>
        <v/>
      </c>
    </row>
    <row r="132" spans="13:37" x14ac:dyDescent="0.35">
      <c r="M132" s="33" t="s">
        <v>689</v>
      </c>
      <c r="N132" s="38" t="s">
        <v>690</v>
      </c>
      <c r="O132" s="38" t="s">
        <v>2682</v>
      </c>
      <c r="P132" s="33" t="s">
        <v>1633</v>
      </c>
      <c r="Q132" s="38" t="s">
        <v>1634</v>
      </c>
      <c r="R132" s="38" t="s">
        <v>3002</v>
      </c>
      <c r="AJ132" s="33" t="str">
        <f t="shared" si="2"/>
        <v/>
      </c>
      <c r="AK132" s="33" t="str">
        <f>IF(Dane!M132&lt;&gt;"",Dane!M132,"")</f>
        <v/>
      </c>
    </row>
    <row r="133" spans="13:37" x14ac:dyDescent="0.35">
      <c r="M133" s="33" t="s">
        <v>691</v>
      </c>
      <c r="N133" s="38" t="s">
        <v>692</v>
      </c>
      <c r="O133" s="38" t="s">
        <v>2683</v>
      </c>
      <c r="P133" s="33" t="s">
        <v>1635</v>
      </c>
      <c r="Q133" s="38" t="s">
        <v>1636</v>
      </c>
      <c r="R133" s="38" t="s">
        <v>3003</v>
      </c>
      <c r="AJ133" s="33" t="str">
        <f t="shared" si="2"/>
        <v/>
      </c>
      <c r="AK133" s="33" t="str">
        <f>IF(Dane!M133&lt;&gt;"",Dane!M133,"")</f>
        <v/>
      </c>
    </row>
    <row r="134" spans="13:37" x14ac:dyDescent="0.35">
      <c r="M134" s="33" t="s">
        <v>693</v>
      </c>
      <c r="N134" s="38" t="s">
        <v>694</v>
      </c>
      <c r="O134" s="38" t="s">
        <v>2684</v>
      </c>
      <c r="P134" s="33" t="s">
        <v>1637</v>
      </c>
      <c r="Q134" s="38" t="s">
        <v>1638</v>
      </c>
      <c r="R134" s="38" t="s">
        <v>3004</v>
      </c>
      <c r="AJ134" s="33" t="str">
        <f t="shared" si="2"/>
        <v/>
      </c>
      <c r="AK134" s="33" t="str">
        <f>IF(Dane!M134&lt;&gt;"",Dane!M134,"")</f>
        <v/>
      </c>
    </row>
    <row r="135" spans="13:37" x14ac:dyDescent="0.35">
      <c r="M135" s="33" t="s">
        <v>695</v>
      </c>
      <c r="N135" s="38" t="s">
        <v>696</v>
      </c>
      <c r="O135" s="38" t="s">
        <v>2685</v>
      </c>
      <c r="P135" s="33" t="s">
        <v>1639</v>
      </c>
      <c r="Q135" s="38" t="s">
        <v>1640</v>
      </c>
      <c r="R135" s="38" t="s">
        <v>3005</v>
      </c>
      <c r="AJ135" s="33" t="str">
        <f t="shared" si="2"/>
        <v/>
      </c>
      <c r="AK135" s="33" t="str">
        <f>IF(Dane!M135&lt;&gt;"",Dane!M135,"")</f>
        <v/>
      </c>
    </row>
    <row r="136" spans="13:37" x14ac:dyDescent="0.35">
      <c r="M136" s="33" t="s">
        <v>697</v>
      </c>
      <c r="N136" s="38" t="s">
        <v>698</v>
      </c>
      <c r="O136" s="38" t="s">
        <v>2686</v>
      </c>
      <c r="P136" s="33" t="s">
        <v>1641</v>
      </c>
      <c r="Q136" s="38" t="s">
        <v>1642</v>
      </c>
      <c r="R136" s="38" t="s">
        <v>3006</v>
      </c>
      <c r="AJ136" s="33" t="str">
        <f t="shared" si="2"/>
        <v/>
      </c>
      <c r="AK136" s="33" t="str">
        <f>IF(Dane!M136&lt;&gt;"",Dane!M136,"")</f>
        <v/>
      </c>
    </row>
    <row r="137" spans="13:37" x14ac:dyDescent="0.35">
      <c r="M137" s="33" t="s">
        <v>699</v>
      </c>
      <c r="N137" s="38" t="s">
        <v>700</v>
      </c>
      <c r="O137" s="38" t="s">
        <v>2687</v>
      </c>
      <c r="P137" s="33" t="s">
        <v>1643</v>
      </c>
      <c r="Q137" s="38" t="s">
        <v>1644</v>
      </c>
      <c r="R137" s="38" t="s">
        <v>3007</v>
      </c>
      <c r="AJ137" s="33" t="str">
        <f t="shared" si="2"/>
        <v/>
      </c>
      <c r="AK137" s="33" t="str">
        <f>IF(Dane!M137&lt;&gt;"",Dane!M137,"")</f>
        <v/>
      </c>
    </row>
    <row r="138" spans="13:37" x14ac:dyDescent="0.35">
      <c r="M138" s="33" t="s">
        <v>701</v>
      </c>
      <c r="N138" s="38" t="s">
        <v>702</v>
      </c>
      <c r="O138" s="38" t="s">
        <v>2688</v>
      </c>
      <c r="P138" s="33" t="s">
        <v>1645</v>
      </c>
      <c r="Q138" s="38" t="s">
        <v>1646</v>
      </c>
      <c r="R138" s="38" t="s">
        <v>3008</v>
      </c>
      <c r="AJ138" s="33" t="str">
        <f t="shared" si="2"/>
        <v/>
      </c>
      <c r="AK138" s="33" t="str">
        <f>IF(Dane!M138&lt;&gt;"",Dane!M138,"")</f>
        <v/>
      </c>
    </row>
    <row r="139" spans="13:37" x14ac:dyDescent="0.35">
      <c r="M139" s="33" t="s">
        <v>703</v>
      </c>
      <c r="N139" s="38" t="s">
        <v>704</v>
      </c>
      <c r="O139" s="38" t="s">
        <v>2689</v>
      </c>
      <c r="P139" s="33" t="s">
        <v>1647</v>
      </c>
      <c r="Q139" s="38" t="s">
        <v>1648</v>
      </c>
      <c r="R139" s="38" t="s">
        <v>3009</v>
      </c>
      <c r="AJ139" s="33" t="str">
        <f t="shared" si="2"/>
        <v/>
      </c>
      <c r="AK139" s="33" t="str">
        <f>IF(Dane!M139&lt;&gt;"",Dane!M139,"")</f>
        <v/>
      </c>
    </row>
    <row r="140" spans="13:37" x14ac:dyDescent="0.35">
      <c r="M140" s="33" t="s">
        <v>705</v>
      </c>
      <c r="N140" s="38" t="s">
        <v>706</v>
      </c>
      <c r="O140" s="38" t="s">
        <v>2690</v>
      </c>
      <c r="P140" s="33" t="s">
        <v>1649</v>
      </c>
      <c r="Q140" s="38" t="s">
        <v>1650</v>
      </c>
      <c r="R140" s="38" t="s">
        <v>3010</v>
      </c>
      <c r="AJ140" s="33" t="str">
        <f t="shared" si="2"/>
        <v/>
      </c>
      <c r="AK140" s="33" t="str">
        <f>IF(Dane!M140&lt;&gt;"",Dane!M140,"")</f>
        <v/>
      </c>
    </row>
    <row r="141" spans="13:37" x14ac:dyDescent="0.35">
      <c r="M141" s="33" t="s">
        <v>707</v>
      </c>
      <c r="N141" s="38" t="s">
        <v>708</v>
      </c>
      <c r="O141" s="38" t="s">
        <v>2691</v>
      </c>
      <c r="P141" s="33" t="s">
        <v>1651</v>
      </c>
      <c r="Q141" s="38" t="s">
        <v>1652</v>
      </c>
      <c r="R141" s="38" t="s">
        <v>3011</v>
      </c>
      <c r="AJ141" s="33" t="str">
        <f t="shared" si="2"/>
        <v/>
      </c>
      <c r="AK141" s="33" t="str">
        <f>IF(Dane!M141&lt;&gt;"",Dane!M141,"")</f>
        <v/>
      </c>
    </row>
    <row r="142" spans="13:37" x14ac:dyDescent="0.35">
      <c r="M142" s="33" t="s">
        <v>709</v>
      </c>
      <c r="N142" s="38" t="s">
        <v>710</v>
      </c>
      <c r="O142" s="38" t="s">
        <v>2692</v>
      </c>
      <c r="P142" s="33" t="s">
        <v>1653</v>
      </c>
      <c r="Q142" s="38" t="s">
        <v>1654</v>
      </c>
      <c r="R142" s="38" t="s">
        <v>3012</v>
      </c>
      <c r="AJ142" s="33" t="str">
        <f t="shared" si="2"/>
        <v/>
      </c>
      <c r="AK142" s="33" t="str">
        <f>IF(Dane!M142&lt;&gt;"",Dane!M142,"")</f>
        <v/>
      </c>
    </row>
    <row r="143" spans="13:37" x14ac:dyDescent="0.35">
      <c r="M143" s="33" t="s">
        <v>711</v>
      </c>
      <c r="N143" s="38" t="s">
        <v>712</v>
      </c>
      <c r="O143" s="38" t="s">
        <v>2693</v>
      </c>
      <c r="P143" s="33" t="s">
        <v>1655</v>
      </c>
      <c r="Q143" s="38" t="s">
        <v>1656</v>
      </c>
      <c r="R143" s="38" t="s">
        <v>3013</v>
      </c>
      <c r="AJ143" s="33" t="str">
        <f t="shared" si="2"/>
        <v/>
      </c>
      <c r="AK143" s="33" t="str">
        <f>IF(Dane!M143&lt;&gt;"",Dane!M143,"")</f>
        <v/>
      </c>
    </row>
    <row r="144" spans="13:37" x14ac:dyDescent="0.35">
      <c r="M144" s="33" t="s">
        <v>713</v>
      </c>
      <c r="N144" s="38" t="s">
        <v>714</v>
      </c>
      <c r="O144" s="38" t="s">
        <v>2694</v>
      </c>
      <c r="P144" s="33" t="s">
        <v>1657</v>
      </c>
      <c r="Q144" s="38" t="s">
        <v>1658</v>
      </c>
      <c r="R144" s="38" t="s">
        <v>3014</v>
      </c>
      <c r="AJ144" s="33" t="str">
        <f t="shared" si="2"/>
        <v/>
      </c>
      <c r="AK144" s="33" t="str">
        <f>IF(Dane!M144&lt;&gt;"",Dane!M144,"")</f>
        <v/>
      </c>
    </row>
    <row r="145" spans="13:37" x14ac:dyDescent="0.35">
      <c r="M145" s="33" t="s">
        <v>715</v>
      </c>
      <c r="N145" s="38" t="s">
        <v>716</v>
      </c>
      <c r="O145" s="38" t="s">
        <v>2695</v>
      </c>
      <c r="P145" s="33" t="s">
        <v>1659</v>
      </c>
      <c r="Q145" s="38" t="s">
        <v>1660</v>
      </c>
      <c r="R145" s="38" t="s">
        <v>3015</v>
      </c>
      <c r="AJ145" s="33" t="str">
        <f t="shared" si="2"/>
        <v/>
      </c>
      <c r="AK145" s="33" t="str">
        <f>IF(Dane!M145&lt;&gt;"",Dane!M145,"")</f>
        <v/>
      </c>
    </row>
    <row r="146" spans="13:37" x14ac:dyDescent="0.35">
      <c r="M146" s="33" t="s">
        <v>717</v>
      </c>
      <c r="N146" s="38" t="s">
        <v>718</v>
      </c>
      <c r="O146" s="38" t="s">
        <v>2696</v>
      </c>
      <c r="P146" s="33" t="s">
        <v>1661</v>
      </c>
      <c r="Q146" s="38" t="s">
        <v>1662</v>
      </c>
      <c r="R146" s="38" t="s">
        <v>3016</v>
      </c>
      <c r="AJ146" s="33" t="str">
        <f t="shared" si="2"/>
        <v/>
      </c>
      <c r="AK146" s="33" t="str">
        <f>IF(Dane!M146&lt;&gt;"",Dane!M146,"")</f>
        <v/>
      </c>
    </row>
    <row r="147" spans="13:37" x14ac:dyDescent="0.35">
      <c r="M147" s="33" t="s">
        <v>719</v>
      </c>
      <c r="N147" s="38" t="s">
        <v>720</v>
      </c>
      <c r="O147" s="38" t="s">
        <v>2697</v>
      </c>
      <c r="P147" s="33" t="s">
        <v>1663</v>
      </c>
      <c r="Q147" s="38" t="s">
        <v>1664</v>
      </c>
      <c r="R147" s="38" t="s">
        <v>3017</v>
      </c>
      <c r="AJ147" s="33" t="str">
        <f t="shared" si="2"/>
        <v/>
      </c>
      <c r="AK147" s="33" t="str">
        <f>IF(Dane!M147&lt;&gt;"",Dane!M147,"")</f>
        <v/>
      </c>
    </row>
    <row r="148" spans="13:37" x14ac:dyDescent="0.35">
      <c r="M148" s="33" t="s">
        <v>721</v>
      </c>
      <c r="N148" s="38" t="s">
        <v>722</v>
      </c>
      <c r="O148" s="38" t="s">
        <v>2698</v>
      </c>
      <c r="P148" s="33" t="s">
        <v>1665</v>
      </c>
      <c r="Q148" s="38" t="s">
        <v>1666</v>
      </c>
      <c r="R148" s="38" t="s">
        <v>3018</v>
      </c>
      <c r="AJ148" s="33" t="str">
        <f t="shared" si="2"/>
        <v/>
      </c>
      <c r="AK148" s="33" t="str">
        <f>IF(Dane!M148&lt;&gt;"",Dane!M148,"")</f>
        <v/>
      </c>
    </row>
    <row r="149" spans="13:37" x14ac:dyDescent="0.35">
      <c r="M149" s="33" t="s">
        <v>723</v>
      </c>
      <c r="N149" s="38" t="s">
        <v>724</v>
      </c>
      <c r="O149" s="38" t="s">
        <v>2699</v>
      </c>
      <c r="P149" s="33" t="s">
        <v>1667</v>
      </c>
      <c r="Q149" s="38" t="s">
        <v>1668</v>
      </c>
      <c r="R149" s="38" t="s">
        <v>3019</v>
      </c>
      <c r="AJ149" s="33" t="str">
        <f t="shared" si="2"/>
        <v/>
      </c>
      <c r="AK149" s="33" t="str">
        <f>IF(Dane!M149&lt;&gt;"",Dane!M149,"")</f>
        <v/>
      </c>
    </row>
    <row r="150" spans="13:37" x14ac:dyDescent="0.35">
      <c r="M150" s="33" t="s">
        <v>725</v>
      </c>
      <c r="N150" s="38" t="s">
        <v>726</v>
      </c>
      <c r="O150" s="38" t="s">
        <v>2700</v>
      </c>
      <c r="P150" s="33" t="s">
        <v>1669</v>
      </c>
      <c r="Q150" s="38" t="s">
        <v>1670</v>
      </c>
      <c r="R150" s="38" t="s">
        <v>3020</v>
      </c>
      <c r="AJ150" s="33" t="str">
        <f t="shared" ref="AJ150:AJ213" si="3">IF(AK150="styczeń",1,IF(AK150="luty",2,IF(AK150="marzec",3,IF(AK150="kwiecień",4,IF(AK150="maj",5,IF(AK150="czerwiec",6,IF(AK150="lipiec",7,IF(AK150="sierpień",8,IF(AK150="wrzesień",9,IF(AK150="październik",10,IF(AK150="listopad",11,IF(AK150="listopad",12,""))))))))))))</f>
        <v/>
      </c>
      <c r="AK150" s="33" t="str">
        <f>IF(Dane!M150&lt;&gt;"",Dane!M150,"")</f>
        <v/>
      </c>
    </row>
    <row r="151" spans="13:37" x14ac:dyDescent="0.35">
      <c r="M151" s="33" t="s">
        <v>727</v>
      </c>
      <c r="N151" s="38" t="s">
        <v>728</v>
      </c>
      <c r="O151" s="38" t="s">
        <v>2701</v>
      </c>
      <c r="P151" s="33" t="s">
        <v>1671</v>
      </c>
      <c r="Q151" s="38" t="s">
        <v>1672</v>
      </c>
      <c r="R151" s="38" t="s">
        <v>3021</v>
      </c>
      <c r="AJ151" s="33" t="str">
        <f t="shared" si="3"/>
        <v/>
      </c>
      <c r="AK151" s="33" t="str">
        <f>IF(Dane!M151&lt;&gt;"",Dane!M151,"")</f>
        <v/>
      </c>
    </row>
    <row r="152" spans="13:37" x14ac:dyDescent="0.35">
      <c r="M152" s="33" t="s">
        <v>729</v>
      </c>
      <c r="N152" s="38" t="s">
        <v>730</v>
      </c>
      <c r="O152" s="38" t="s">
        <v>2702</v>
      </c>
      <c r="P152" s="33" t="s">
        <v>1673</v>
      </c>
      <c r="Q152" s="38" t="s">
        <v>1674</v>
      </c>
      <c r="R152" s="38" t="s">
        <v>3022</v>
      </c>
      <c r="AJ152" s="33" t="str">
        <f t="shared" si="3"/>
        <v/>
      </c>
      <c r="AK152" s="33" t="str">
        <f>IF(Dane!M152&lt;&gt;"",Dane!M152,"")</f>
        <v/>
      </c>
    </row>
    <row r="153" spans="13:37" x14ac:dyDescent="0.35">
      <c r="M153" s="33" t="s">
        <v>731</v>
      </c>
      <c r="N153" s="38" t="s">
        <v>732</v>
      </c>
      <c r="O153" s="38" t="s">
        <v>2703</v>
      </c>
      <c r="P153" s="33" t="s">
        <v>1675</v>
      </c>
      <c r="Q153" s="38" t="s">
        <v>1676</v>
      </c>
      <c r="R153" s="38" t="s">
        <v>3023</v>
      </c>
      <c r="AJ153" s="33" t="str">
        <f t="shared" si="3"/>
        <v/>
      </c>
      <c r="AK153" s="33" t="str">
        <f>IF(Dane!M153&lt;&gt;"",Dane!M153,"")</f>
        <v/>
      </c>
    </row>
    <row r="154" spans="13:37" x14ac:dyDescent="0.35">
      <c r="M154" s="33" t="s">
        <v>733</v>
      </c>
      <c r="N154" s="38" t="s">
        <v>734</v>
      </c>
      <c r="O154" s="38" t="s">
        <v>2704</v>
      </c>
      <c r="P154" s="33" t="s">
        <v>1677</v>
      </c>
      <c r="Q154" s="38" t="s">
        <v>1678</v>
      </c>
      <c r="R154" s="38" t="s">
        <v>3024</v>
      </c>
      <c r="AJ154" s="33" t="str">
        <f t="shared" si="3"/>
        <v/>
      </c>
      <c r="AK154" s="33" t="str">
        <f>IF(Dane!M154&lt;&gt;"",Dane!M154,"")</f>
        <v/>
      </c>
    </row>
    <row r="155" spans="13:37" x14ac:dyDescent="0.35">
      <c r="M155" s="33" t="s">
        <v>735</v>
      </c>
      <c r="N155" s="38" t="s">
        <v>736</v>
      </c>
      <c r="O155" s="38" t="s">
        <v>2705</v>
      </c>
      <c r="P155" s="33" t="s">
        <v>1679</v>
      </c>
      <c r="Q155" s="38" t="s">
        <v>1680</v>
      </c>
      <c r="R155" s="38" t="s">
        <v>3025</v>
      </c>
      <c r="AJ155" s="33" t="str">
        <f t="shared" si="3"/>
        <v/>
      </c>
      <c r="AK155" s="33" t="str">
        <f>IF(Dane!M155&lt;&gt;"",Dane!M155,"")</f>
        <v/>
      </c>
    </row>
    <row r="156" spans="13:37" x14ac:dyDescent="0.35">
      <c r="M156" s="33" t="s">
        <v>737</v>
      </c>
      <c r="N156" s="38" t="s">
        <v>738</v>
      </c>
      <c r="O156" s="38" t="s">
        <v>2706</v>
      </c>
      <c r="P156" s="33" t="s">
        <v>1681</v>
      </c>
      <c r="Q156" s="38" t="s">
        <v>1682</v>
      </c>
      <c r="R156" s="38" t="s">
        <v>3026</v>
      </c>
      <c r="AJ156" s="33" t="str">
        <f t="shared" si="3"/>
        <v/>
      </c>
      <c r="AK156" s="33" t="str">
        <f>IF(Dane!M156&lt;&gt;"",Dane!M156,"")</f>
        <v/>
      </c>
    </row>
    <row r="157" spans="13:37" x14ac:dyDescent="0.35">
      <c r="M157" s="33" t="s">
        <v>739</v>
      </c>
      <c r="N157" s="38" t="s">
        <v>740</v>
      </c>
      <c r="O157" s="38" t="s">
        <v>2707</v>
      </c>
      <c r="P157" s="33" t="s">
        <v>1683</v>
      </c>
      <c r="Q157" s="38" t="s">
        <v>1684</v>
      </c>
      <c r="R157" s="38" t="s">
        <v>3027</v>
      </c>
      <c r="AJ157" s="33" t="str">
        <f t="shared" si="3"/>
        <v/>
      </c>
      <c r="AK157" s="33" t="str">
        <f>IF(Dane!M157&lt;&gt;"",Dane!M157,"")</f>
        <v/>
      </c>
    </row>
    <row r="158" spans="13:37" x14ac:dyDescent="0.35">
      <c r="M158" s="33" t="s">
        <v>741</v>
      </c>
      <c r="N158" s="38" t="s">
        <v>742</v>
      </c>
      <c r="O158" s="38" t="s">
        <v>2708</v>
      </c>
      <c r="P158" s="33" t="s">
        <v>1685</v>
      </c>
      <c r="Q158" s="38" t="s">
        <v>1686</v>
      </c>
      <c r="R158" s="38" t="s">
        <v>3028</v>
      </c>
      <c r="AJ158" s="33" t="str">
        <f t="shared" si="3"/>
        <v/>
      </c>
      <c r="AK158" s="33" t="str">
        <f>IF(Dane!M158&lt;&gt;"",Dane!M158,"")</f>
        <v/>
      </c>
    </row>
    <row r="159" spans="13:37" x14ac:dyDescent="0.35">
      <c r="M159" s="33" t="s">
        <v>743</v>
      </c>
      <c r="N159" s="38" t="s">
        <v>744</v>
      </c>
      <c r="O159" s="38" t="s">
        <v>2709</v>
      </c>
      <c r="P159" s="33" t="s">
        <v>1687</v>
      </c>
      <c r="Q159" s="38" t="s">
        <v>1688</v>
      </c>
      <c r="R159" s="38" t="s">
        <v>3029</v>
      </c>
      <c r="AJ159" s="33" t="str">
        <f t="shared" si="3"/>
        <v/>
      </c>
      <c r="AK159" s="33" t="str">
        <f>IF(Dane!M159&lt;&gt;"",Dane!M159,"")</f>
        <v/>
      </c>
    </row>
    <row r="160" spans="13:37" x14ac:dyDescent="0.35">
      <c r="M160" s="33" t="s">
        <v>745</v>
      </c>
      <c r="N160" s="38" t="s">
        <v>746</v>
      </c>
      <c r="O160" s="38" t="s">
        <v>2710</v>
      </c>
      <c r="P160" s="33" t="s">
        <v>1689</v>
      </c>
      <c r="Q160" s="38" t="s">
        <v>1690</v>
      </c>
      <c r="R160" s="38" t="s">
        <v>3030</v>
      </c>
      <c r="AJ160" s="33" t="str">
        <f t="shared" si="3"/>
        <v/>
      </c>
      <c r="AK160" s="33" t="str">
        <f>IF(Dane!M160&lt;&gt;"",Dane!M160,"")</f>
        <v/>
      </c>
    </row>
    <row r="161" spans="13:37" x14ac:dyDescent="0.35">
      <c r="M161" s="33" t="s">
        <v>747</v>
      </c>
      <c r="N161" s="38" t="s">
        <v>748</v>
      </c>
      <c r="O161" s="38" t="s">
        <v>2711</v>
      </c>
      <c r="P161" s="33" t="s">
        <v>1691</v>
      </c>
      <c r="Q161" s="38" t="s">
        <v>1692</v>
      </c>
      <c r="R161" s="38" t="s">
        <v>3031</v>
      </c>
      <c r="AJ161" s="33" t="str">
        <f t="shared" si="3"/>
        <v/>
      </c>
      <c r="AK161" s="33" t="str">
        <f>IF(Dane!M161&lt;&gt;"",Dane!M161,"")</f>
        <v/>
      </c>
    </row>
    <row r="162" spans="13:37" x14ac:dyDescent="0.35">
      <c r="M162" s="33" t="s">
        <v>749</v>
      </c>
      <c r="N162" s="38" t="s">
        <v>750</v>
      </c>
      <c r="O162" s="38" t="s">
        <v>2712</v>
      </c>
      <c r="P162" s="33" t="s">
        <v>1693</v>
      </c>
      <c r="Q162" s="38" t="s">
        <v>1694</v>
      </c>
      <c r="R162" s="38" t="s">
        <v>3032</v>
      </c>
      <c r="AJ162" s="33" t="str">
        <f t="shared" si="3"/>
        <v/>
      </c>
      <c r="AK162" s="33" t="str">
        <f>IF(Dane!M162&lt;&gt;"",Dane!M162,"")</f>
        <v/>
      </c>
    </row>
    <row r="163" spans="13:37" x14ac:dyDescent="0.35">
      <c r="M163" s="33" t="s">
        <v>751</v>
      </c>
      <c r="N163" s="38" t="s">
        <v>752</v>
      </c>
      <c r="O163" s="38" t="s">
        <v>2713</v>
      </c>
      <c r="P163" s="33" t="s">
        <v>1695</v>
      </c>
      <c r="Q163" s="38" t="s">
        <v>1696</v>
      </c>
      <c r="R163" s="38" t="s">
        <v>3033</v>
      </c>
      <c r="AJ163" s="33" t="str">
        <f t="shared" si="3"/>
        <v/>
      </c>
      <c r="AK163" s="33" t="str">
        <f>IF(Dane!M163&lt;&gt;"",Dane!M163,"")</f>
        <v/>
      </c>
    </row>
    <row r="164" spans="13:37" x14ac:dyDescent="0.35">
      <c r="M164" s="33" t="s">
        <v>753</v>
      </c>
      <c r="N164" s="38" t="s">
        <v>754</v>
      </c>
      <c r="O164" s="38" t="s">
        <v>2714</v>
      </c>
      <c r="P164" s="33" t="s">
        <v>1697</v>
      </c>
      <c r="Q164" s="38" t="s">
        <v>1698</v>
      </c>
      <c r="R164" s="38" t="s">
        <v>3034</v>
      </c>
      <c r="AJ164" s="33" t="str">
        <f t="shared" si="3"/>
        <v/>
      </c>
      <c r="AK164" s="33" t="str">
        <f>IF(Dane!M164&lt;&gt;"",Dane!M164,"")</f>
        <v/>
      </c>
    </row>
    <row r="165" spans="13:37" x14ac:dyDescent="0.35">
      <c r="M165" s="33" t="s">
        <v>755</v>
      </c>
      <c r="N165" s="38" t="s">
        <v>756</v>
      </c>
      <c r="O165" s="38" t="s">
        <v>2715</v>
      </c>
      <c r="P165" s="33" t="s">
        <v>1699</v>
      </c>
      <c r="Q165" s="38" t="s">
        <v>1700</v>
      </c>
      <c r="R165" s="38" t="s">
        <v>3035</v>
      </c>
      <c r="AJ165" s="33" t="str">
        <f t="shared" si="3"/>
        <v/>
      </c>
      <c r="AK165" s="33" t="str">
        <f>IF(Dane!M165&lt;&gt;"",Dane!M165,"")</f>
        <v/>
      </c>
    </row>
    <row r="166" spans="13:37" x14ac:dyDescent="0.35">
      <c r="M166" s="33" t="s">
        <v>757</v>
      </c>
      <c r="N166" s="38" t="s">
        <v>758</v>
      </c>
      <c r="O166" s="38" t="s">
        <v>2716</v>
      </c>
      <c r="P166" s="33" t="s">
        <v>1701</v>
      </c>
      <c r="Q166" s="38" t="s">
        <v>1702</v>
      </c>
      <c r="R166" s="38" t="s">
        <v>3036</v>
      </c>
      <c r="AJ166" s="33" t="str">
        <f t="shared" si="3"/>
        <v/>
      </c>
      <c r="AK166" s="33" t="str">
        <f>IF(Dane!M166&lt;&gt;"",Dane!M166,"")</f>
        <v/>
      </c>
    </row>
    <row r="167" spans="13:37" x14ac:dyDescent="0.35">
      <c r="M167" s="33" t="s">
        <v>759</v>
      </c>
      <c r="N167" s="38" t="s">
        <v>760</v>
      </c>
      <c r="O167" s="38" t="s">
        <v>2717</v>
      </c>
      <c r="P167" s="33" t="s">
        <v>1703</v>
      </c>
      <c r="Q167" s="38" t="s">
        <v>1704</v>
      </c>
      <c r="R167" s="38" t="s">
        <v>3037</v>
      </c>
      <c r="AJ167" s="33" t="str">
        <f t="shared" si="3"/>
        <v/>
      </c>
      <c r="AK167" s="33" t="str">
        <f>IF(Dane!M167&lt;&gt;"",Dane!M167,"")</f>
        <v/>
      </c>
    </row>
    <row r="168" spans="13:37" x14ac:dyDescent="0.35">
      <c r="M168" s="33" t="s">
        <v>761</v>
      </c>
      <c r="N168" s="38" t="s">
        <v>762</v>
      </c>
      <c r="O168" s="38" t="s">
        <v>2718</v>
      </c>
      <c r="P168" s="33" t="s">
        <v>1705</v>
      </c>
      <c r="Q168" s="38" t="s">
        <v>1706</v>
      </c>
      <c r="R168" s="38" t="s">
        <v>3038</v>
      </c>
      <c r="AJ168" s="33" t="str">
        <f t="shared" si="3"/>
        <v/>
      </c>
      <c r="AK168" s="33" t="str">
        <f>IF(Dane!M168&lt;&gt;"",Dane!M168,"")</f>
        <v/>
      </c>
    </row>
    <row r="169" spans="13:37" x14ac:dyDescent="0.35">
      <c r="M169" s="33" t="s">
        <v>763</v>
      </c>
      <c r="N169" s="38" t="s">
        <v>764</v>
      </c>
      <c r="O169" s="38" t="s">
        <v>2719</v>
      </c>
      <c r="P169" s="33" t="s">
        <v>1707</v>
      </c>
      <c r="Q169" s="38" t="s">
        <v>1708</v>
      </c>
      <c r="R169" s="38" t="s">
        <v>3039</v>
      </c>
      <c r="AJ169" s="33" t="str">
        <f t="shared" si="3"/>
        <v/>
      </c>
      <c r="AK169" s="33" t="str">
        <f>IF(Dane!M169&lt;&gt;"",Dane!M169,"")</f>
        <v/>
      </c>
    </row>
    <row r="170" spans="13:37" x14ac:dyDescent="0.35">
      <c r="M170" s="33" t="s">
        <v>765</v>
      </c>
      <c r="N170" s="38" t="s">
        <v>766</v>
      </c>
      <c r="O170" s="38" t="s">
        <v>2720</v>
      </c>
      <c r="P170" s="33" t="s">
        <v>1709</v>
      </c>
      <c r="Q170" s="38" t="s">
        <v>1710</v>
      </c>
      <c r="R170" s="38" t="s">
        <v>3040</v>
      </c>
      <c r="AJ170" s="33" t="str">
        <f t="shared" si="3"/>
        <v/>
      </c>
      <c r="AK170" s="33" t="str">
        <f>IF(Dane!M170&lt;&gt;"",Dane!M170,"")</f>
        <v/>
      </c>
    </row>
    <row r="171" spans="13:37" x14ac:dyDescent="0.35">
      <c r="M171" s="33" t="s">
        <v>767</v>
      </c>
      <c r="N171" s="38" t="s">
        <v>768</v>
      </c>
      <c r="O171" s="38" t="s">
        <v>2721</v>
      </c>
      <c r="P171" s="33" t="s">
        <v>1711</v>
      </c>
      <c r="Q171" s="38" t="s">
        <v>1712</v>
      </c>
      <c r="R171" s="38" t="s">
        <v>3041</v>
      </c>
      <c r="AJ171" s="33" t="str">
        <f t="shared" si="3"/>
        <v/>
      </c>
      <c r="AK171" s="33" t="str">
        <f>IF(Dane!M171&lt;&gt;"",Dane!M171,"")</f>
        <v/>
      </c>
    </row>
    <row r="172" spans="13:37" x14ac:dyDescent="0.35">
      <c r="M172" s="33" t="s">
        <v>769</v>
      </c>
      <c r="N172" s="38" t="s">
        <v>770</v>
      </c>
      <c r="O172" s="38" t="s">
        <v>2722</v>
      </c>
      <c r="P172" s="33" t="s">
        <v>1713</v>
      </c>
      <c r="Q172" s="38" t="s">
        <v>1714</v>
      </c>
      <c r="R172" s="38" t="s">
        <v>3042</v>
      </c>
      <c r="AJ172" s="33" t="str">
        <f t="shared" si="3"/>
        <v/>
      </c>
      <c r="AK172" s="33" t="str">
        <f>IF(Dane!M172&lt;&gt;"",Dane!M172,"")</f>
        <v/>
      </c>
    </row>
    <row r="173" spans="13:37" x14ac:dyDescent="0.35">
      <c r="M173" s="33" t="s">
        <v>771</v>
      </c>
      <c r="N173" s="38" t="s">
        <v>772</v>
      </c>
      <c r="O173" s="38" t="s">
        <v>2723</v>
      </c>
      <c r="P173" s="33" t="s">
        <v>1715</v>
      </c>
      <c r="Q173" s="38" t="s">
        <v>1716</v>
      </c>
      <c r="R173" s="38" t="s">
        <v>3043</v>
      </c>
      <c r="AJ173" s="33" t="str">
        <f t="shared" si="3"/>
        <v/>
      </c>
      <c r="AK173" s="33" t="str">
        <f>IF(Dane!M173&lt;&gt;"",Dane!M173,"")</f>
        <v/>
      </c>
    </row>
    <row r="174" spans="13:37" x14ac:dyDescent="0.35">
      <c r="M174" s="33" t="s">
        <v>773</v>
      </c>
      <c r="N174" s="38" t="s">
        <v>774</v>
      </c>
      <c r="O174" s="38" t="s">
        <v>2724</v>
      </c>
      <c r="P174" s="33" t="s">
        <v>1717</v>
      </c>
      <c r="Q174" s="38" t="s">
        <v>1718</v>
      </c>
      <c r="R174" s="38" t="s">
        <v>3044</v>
      </c>
      <c r="AJ174" s="33" t="str">
        <f t="shared" si="3"/>
        <v/>
      </c>
      <c r="AK174" s="33" t="str">
        <f>IF(Dane!M174&lt;&gt;"",Dane!M174,"")</f>
        <v/>
      </c>
    </row>
    <row r="175" spans="13:37" x14ac:dyDescent="0.35">
      <c r="M175" s="33" t="s">
        <v>775</v>
      </c>
      <c r="N175" s="38" t="s">
        <v>776</v>
      </c>
      <c r="O175" s="38" t="s">
        <v>2725</v>
      </c>
      <c r="P175" s="33" t="s">
        <v>1719</v>
      </c>
      <c r="Q175" s="38" t="s">
        <v>1720</v>
      </c>
      <c r="R175" s="38" t="s">
        <v>3045</v>
      </c>
      <c r="AJ175" s="33" t="str">
        <f t="shared" si="3"/>
        <v/>
      </c>
      <c r="AK175" s="33" t="str">
        <f>IF(Dane!M175&lt;&gt;"",Dane!M175,"")</f>
        <v/>
      </c>
    </row>
    <row r="176" spans="13:37" x14ac:dyDescent="0.35">
      <c r="M176" s="33" t="s">
        <v>777</v>
      </c>
      <c r="N176" s="38" t="s">
        <v>778</v>
      </c>
      <c r="O176" s="38" t="s">
        <v>2726</v>
      </c>
      <c r="P176" s="33" t="s">
        <v>1721</v>
      </c>
      <c r="Q176" s="38" t="s">
        <v>1722</v>
      </c>
      <c r="R176" s="38" t="s">
        <v>3046</v>
      </c>
      <c r="AJ176" s="33" t="str">
        <f t="shared" si="3"/>
        <v/>
      </c>
      <c r="AK176" s="33" t="str">
        <f>IF(Dane!M176&lt;&gt;"",Dane!M176,"")</f>
        <v/>
      </c>
    </row>
    <row r="177" spans="13:37" x14ac:dyDescent="0.35">
      <c r="M177" s="33" t="s">
        <v>779</v>
      </c>
      <c r="N177" s="38" t="s">
        <v>780</v>
      </c>
      <c r="O177" s="38" t="s">
        <v>2727</v>
      </c>
      <c r="P177" s="33" t="s">
        <v>1723</v>
      </c>
      <c r="Q177" s="38" t="s">
        <v>1724</v>
      </c>
      <c r="R177" s="38" t="s">
        <v>3047</v>
      </c>
      <c r="AJ177" s="33" t="str">
        <f t="shared" si="3"/>
        <v/>
      </c>
      <c r="AK177" s="33" t="str">
        <f>IF(Dane!M177&lt;&gt;"",Dane!M177,"")</f>
        <v/>
      </c>
    </row>
    <row r="178" spans="13:37" x14ac:dyDescent="0.35">
      <c r="M178" s="33" t="s">
        <v>781</v>
      </c>
      <c r="N178" s="38" t="s">
        <v>782</v>
      </c>
      <c r="O178" s="38" t="s">
        <v>2728</v>
      </c>
      <c r="P178" s="33" t="s">
        <v>1725</v>
      </c>
      <c r="Q178" s="38" t="s">
        <v>1726</v>
      </c>
      <c r="R178" s="38" t="s">
        <v>3048</v>
      </c>
      <c r="AJ178" s="33" t="str">
        <f t="shared" si="3"/>
        <v/>
      </c>
      <c r="AK178" s="33" t="str">
        <f>IF(Dane!M178&lt;&gt;"",Dane!M178,"")</f>
        <v/>
      </c>
    </row>
    <row r="179" spans="13:37" x14ac:dyDescent="0.35">
      <c r="M179" s="33" t="s">
        <v>783</v>
      </c>
      <c r="N179" s="38" t="s">
        <v>784</v>
      </c>
      <c r="O179" s="38" t="s">
        <v>2729</v>
      </c>
      <c r="P179" s="33" t="s">
        <v>1727</v>
      </c>
      <c r="Q179" s="38" t="s">
        <v>1728</v>
      </c>
      <c r="R179" s="38" t="s">
        <v>3049</v>
      </c>
      <c r="AJ179" s="33" t="str">
        <f t="shared" si="3"/>
        <v/>
      </c>
      <c r="AK179" s="33" t="str">
        <f>IF(Dane!M179&lt;&gt;"",Dane!M179,"")</f>
        <v/>
      </c>
    </row>
    <row r="180" spans="13:37" x14ac:dyDescent="0.35">
      <c r="M180" s="33" t="s">
        <v>785</v>
      </c>
      <c r="N180" s="38" t="s">
        <v>786</v>
      </c>
      <c r="O180" s="38" t="s">
        <v>2730</v>
      </c>
      <c r="P180" s="33" t="s">
        <v>1729</v>
      </c>
      <c r="Q180" s="38" t="s">
        <v>1730</v>
      </c>
      <c r="R180" s="38" t="s">
        <v>3050</v>
      </c>
      <c r="AJ180" s="33" t="str">
        <f t="shared" si="3"/>
        <v/>
      </c>
      <c r="AK180" s="33" t="str">
        <f>IF(Dane!M180&lt;&gt;"",Dane!M180,"")</f>
        <v/>
      </c>
    </row>
    <row r="181" spans="13:37" x14ac:dyDescent="0.35">
      <c r="M181" s="33" t="s">
        <v>787</v>
      </c>
      <c r="N181" s="38" t="s">
        <v>788</v>
      </c>
      <c r="O181" s="38" t="s">
        <v>2731</v>
      </c>
      <c r="P181" s="33" t="s">
        <v>1731</v>
      </c>
      <c r="Q181" s="38" t="s">
        <v>1732</v>
      </c>
      <c r="R181" s="38" t="s">
        <v>3051</v>
      </c>
      <c r="AJ181" s="33" t="str">
        <f t="shared" si="3"/>
        <v/>
      </c>
      <c r="AK181" s="33" t="str">
        <f>IF(Dane!M181&lt;&gt;"",Dane!M181,"")</f>
        <v/>
      </c>
    </row>
    <row r="182" spans="13:37" x14ac:dyDescent="0.35">
      <c r="M182" s="33" t="s">
        <v>789</v>
      </c>
      <c r="N182" s="38" t="s">
        <v>790</v>
      </c>
      <c r="O182" s="38" t="s">
        <v>2732</v>
      </c>
      <c r="P182" s="33" t="s">
        <v>1733</v>
      </c>
      <c r="Q182" s="38" t="s">
        <v>1734</v>
      </c>
      <c r="R182" s="38" t="s">
        <v>3052</v>
      </c>
      <c r="AJ182" s="33" t="str">
        <f t="shared" si="3"/>
        <v/>
      </c>
      <c r="AK182" s="33" t="str">
        <f>IF(Dane!M182&lt;&gt;"",Dane!M182,"")</f>
        <v/>
      </c>
    </row>
    <row r="183" spans="13:37" x14ac:dyDescent="0.35">
      <c r="M183" s="33" t="s">
        <v>791</v>
      </c>
      <c r="N183" s="38" t="s">
        <v>792</v>
      </c>
      <c r="O183" s="38" t="s">
        <v>2733</v>
      </c>
      <c r="P183" s="33" t="s">
        <v>1735</v>
      </c>
      <c r="Q183" s="38" t="s">
        <v>1736</v>
      </c>
      <c r="R183" s="38" t="s">
        <v>3053</v>
      </c>
      <c r="AJ183" s="33" t="str">
        <f t="shared" si="3"/>
        <v/>
      </c>
      <c r="AK183" s="33" t="str">
        <f>IF(Dane!M183&lt;&gt;"",Dane!M183,"")</f>
        <v/>
      </c>
    </row>
    <row r="184" spans="13:37" x14ac:dyDescent="0.35">
      <c r="M184" s="33" t="s">
        <v>793</v>
      </c>
      <c r="N184" s="38" t="s">
        <v>794</v>
      </c>
      <c r="O184" s="38" t="s">
        <v>2734</v>
      </c>
      <c r="P184" s="33" t="s">
        <v>1737</v>
      </c>
      <c r="Q184" s="38" t="s">
        <v>1738</v>
      </c>
      <c r="R184" s="38" t="s">
        <v>3054</v>
      </c>
      <c r="AJ184" s="33" t="str">
        <f t="shared" si="3"/>
        <v/>
      </c>
      <c r="AK184" s="33" t="str">
        <f>IF(Dane!M184&lt;&gt;"",Dane!M184,"")</f>
        <v/>
      </c>
    </row>
    <row r="185" spans="13:37" x14ac:dyDescent="0.35">
      <c r="M185" s="33" t="s">
        <v>795</v>
      </c>
      <c r="N185" s="38" t="s">
        <v>796</v>
      </c>
      <c r="O185" s="38" t="s">
        <v>2735</v>
      </c>
      <c r="P185" s="33" t="s">
        <v>1739</v>
      </c>
      <c r="Q185" s="38" t="s">
        <v>1740</v>
      </c>
      <c r="R185" s="38" t="s">
        <v>3055</v>
      </c>
      <c r="AJ185" s="33" t="str">
        <f t="shared" si="3"/>
        <v/>
      </c>
      <c r="AK185" s="33" t="str">
        <f>IF(Dane!M185&lt;&gt;"",Dane!M185,"")</f>
        <v/>
      </c>
    </row>
    <row r="186" spans="13:37" x14ac:dyDescent="0.35">
      <c r="M186" s="33" t="s">
        <v>797</v>
      </c>
      <c r="N186" s="38" t="s">
        <v>798</v>
      </c>
      <c r="O186" s="38" t="s">
        <v>2736</v>
      </c>
      <c r="P186" s="33" t="s">
        <v>1741</v>
      </c>
      <c r="Q186" s="38" t="s">
        <v>1742</v>
      </c>
      <c r="R186" s="38" t="s">
        <v>3056</v>
      </c>
      <c r="AJ186" s="33" t="str">
        <f t="shared" si="3"/>
        <v/>
      </c>
      <c r="AK186" s="33" t="str">
        <f>IF(Dane!M186&lt;&gt;"",Dane!M186,"")</f>
        <v/>
      </c>
    </row>
    <row r="187" spans="13:37" x14ac:dyDescent="0.35">
      <c r="M187" s="33" t="s">
        <v>799</v>
      </c>
      <c r="N187" s="38" t="s">
        <v>800</v>
      </c>
      <c r="O187" s="38" t="s">
        <v>2737</v>
      </c>
      <c r="P187" s="33" t="s">
        <v>1743</v>
      </c>
      <c r="Q187" s="38" t="s">
        <v>1744</v>
      </c>
      <c r="R187" s="38" t="s">
        <v>3057</v>
      </c>
      <c r="AJ187" s="33" t="str">
        <f t="shared" si="3"/>
        <v/>
      </c>
      <c r="AK187" s="33" t="str">
        <f>IF(Dane!M187&lt;&gt;"",Dane!M187,"")</f>
        <v/>
      </c>
    </row>
    <row r="188" spans="13:37" x14ac:dyDescent="0.35">
      <c r="M188" s="33" t="s">
        <v>801</v>
      </c>
      <c r="N188" s="38" t="s">
        <v>802</v>
      </c>
      <c r="O188" s="38" t="s">
        <v>2738</v>
      </c>
      <c r="P188" s="33" t="s">
        <v>1745</v>
      </c>
      <c r="Q188" s="38" t="s">
        <v>1746</v>
      </c>
      <c r="R188" s="38" t="s">
        <v>3058</v>
      </c>
      <c r="AJ188" s="33" t="str">
        <f t="shared" si="3"/>
        <v/>
      </c>
      <c r="AK188" s="33" t="str">
        <f>IF(Dane!M188&lt;&gt;"",Dane!M188,"")</f>
        <v/>
      </c>
    </row>
    <row r="189" spans="13:37" x14ac:dyDescent="0.35">
      <c r="M189" s="33" t="s">
        <v>803</v>
      </c>
      <c r="N189" s="38" t="s">
        <v>804</v>
      </c>
      <c r="O189" s="38" t="s">
        <v>2739</v>
      </c>
      <c r="P189" s="33" t="s">
        <v>1747</v>
      </c>
      <c r="Q189" s="38" t="s">
        <v>1748</v>
      </c>
      <c r="R189" s="38" t="s">
        <v>3059</v>
      </c>
      <c r="AJ189" s="33" t="str">
        <f t="shared" si="3"/>
        <v/>
      </c>
      <c r="AK189" s="33" t="str">
        <f>IF(Dane!M189&lt;&gt;"",Dane!M189,"")</f>
        <v/>
      </c>
    </row>
    <row r="190" spans="13:37" x14ac:dyDescent="0.35">
      <c r="M190" s="33" t="s">
        <v>805</v>
      </c>
      <c r="N190" s="38" t="s">
        <v>806</v>
      </c>
      <c r="O190" s="38" t="s">
        <v>2740</v>
      </c>
      <c r="P190" s="33" t="s">
        <v>1749</v>
      </c>
      <c r="Q190" s="38" t="s">
        <v>1750</v>
      </c>
      <c r="R190" s="38" t="s">
        <v>3060</v>
      </c>
      <c r="AJ190" s="33" t="str">
        <f t="shared" si="3"/>
        <v/>
      </c>
      <c r="AK190" s="33" t="str">
        <f>IF(Dane!M190&lt;&gt;"",Dane!M190,"")</f>
        <v/>
      </c>
    </row>
    <row r="191" spans="13:37" x14ac:dyDescent="0.35">
      <c r="M191" s="33" t="s">
        <v>807</v>
      </c>
      <c r="N191" s="38" t="s">
        <v>808</v>
      </c>
      <c r="O191" s="38" t="s">
        <v>2741</v>
      </c>
      <c r="P191" s="33" t="s">
        <v>1751</v>
      </c>
      <c r="Q191" s="38" t="s">
        <v>1752</v>
      </c>
      <c r="R191" s="38" t="s">
        <v>3061</v>
      </c>
      <c r="AJ191" s="33" t="str">
        <f t="shared" si="3"/>
        <v/>
      </c>
      <c r="AK191" s="33" t="str">
        <f>IF(Dane!M191&lt;&gt;"",Dane!M191,"")</f>
        <v/>
      </c>
    </row>
    <row r="192" spans="13:37" x14ac:dyDescent="0.35">
      <c r="M192" s="33" t="s">
        <v>809</v>
      </c>
      <c r="N192" s="38" t="s">
        <v>810</v>
      </c>
      <c r="O192" s="38" t="s">
        <v>2742</v>
      </c>
      <c r="P192" s="33" t="s">
        <v>1753</v>
      </c>
      <c r="Q192" s="38" t="s">
        <v>1754</v>
      </c>
      <c r="R192" s="38" t="s">
        <v>3062</v>
      </c>
      <c r="AJ192" s="33" t="str">
        <f t="shared" si="3"/>
        <v/>
      </c>
      <c r="AK192" s="33" t="str">
        <f>IF(Dane!M192&lt;&gt;"",Dane!M192,"")</f>
        <v/>
      </c>
    </row>
    <row r="193" spans="13:37" x14ac:dyDescent="0.35">
      <c r="M193" s="33" t="s">
        <v>811</v>
      </c>
      <c r="N193" s="38" t="s">
        <v>812</v>
      </c>
      <c r="O193" s="38" t="s">
        <v>2743</v>
      </c>
      <c r="P193" s="33" t="s">
        <v>1755</v>
      </c>
      <c r="Q193" s="38" t="s">
        <v>1756</v>
      </c>
      <c r="R193" s="38" t="s">
        <v>3063</v>
      </c>
      <c r="AJ193" s="33" t="str">
        <f t="shared" si="3"/>
        <v/>
      </c>
      <c r="AK193" s="33" t="str">
        <f>IF(Dane!M193&lt;&gt;"",Dane!M193,"")</f>
        <v/>
      </c>
    </row>
    <row r="194" spans="13:37" x14ac:dyDescent="0.35">
      <c r="M194" s="33" t="s">
        <v>813</v>
      </c>
      <c r="N194" s="38" t="s">
        <v>814</v>
      </c>
      <c r="O194" s="38" t="s">
        <v>2744</v>
      </c>
      <c r="P194" s="33" t="s">
        <v>1757</v>
      </c>
      <c r="Q194" s="38" t="s">
        <v>1758</v>
      </c>
      <c r="R194" s="38" t="s">
        <v>3064</v>
      </c>
      <c r="AJ194" s="33" t="str">
        <f t="shared" si="3"/>
        <v/>
      </c>
      <c r="AK194" s="33" t="str">
        <f>IF(Dane!M194&lt;&gt;"",Dane!M194,"")</f>
        <v/>
      </c>
    </row>
    <row r="195" spans="13:37" x14ac:dyDescent="0.35">
      <c r="M195" s="33" t="s">
        <v>815</v>
      </c>
      <c r="N195" s="38" t="s">
        <v>816</v>
      </c>
      <c r="O195" s="38" t="s">
        <v>2745</v>
      </c>
      <c r="P195" s="33" t="s">
        <v>1759</v>
      </c>
      <c r="Q195" s="38" t="s">
        <v>1760</v>
      </c>
      <c r="R195" s="38" t="s">
        <v>3065</v>
      </c>
      <c r="AJ195" s="33" t="str">
        <f t="shared" si="3"/>
        <v/>
      </c>
      <c r="AK195" s="33" t="str">
        <f>IF(Dane!M195&lt;&gt;"",Dane!M195,"")</f>
        <v/>
      </c>
    </row>
    <row r="196" spans="13:37" x14ac:dyDescent="0.35">
      <c r="M196" s="33" t="s">
        <v>817</v>
      </c>
      <c r="N196" s="38" t="s">
        <v>818</v>
      </c>
      <c r="O196" s="38" t="s">
        <v>2746</v>
      </c>
      <c r="P196" s="33" t="s">
        <v>1761</v>
      </c>
      <c r="Q196" s="38" t="s">
        <v>1762</v>
      </c>
      <c r="R196" s="38" t="s">
        <v>3066</v>
      </c>
      <c r="AJ196" s="33" t="str">
        <f t="shared" si="3"/>
        <v/>
      </c>
      <c r="AK196" s="33" t="str">
        <f>IF(Dane!M196&lt;&gt;"",Dane!M196,"")</f>
        <v/>
      </c>
    </row>
    <row r="197" spans="13:37" x14ac:dyDescent="0.35">
      <c r="M197" s="33" t="s">
        <v>819</v>
      </c>
      <c r="N197" s="38" t="s">
        <v>820</v>
      </c>
      <c r="O197" s="38" t="s">
        <v>2747</v>
      </c>
      <c r="P197" s="33" t="s">
        <v>1763</v>
      </c>
      <c r="Q197" s="38" t="s">
        <v>1764</v>
      </c>
      <c r="R197" s="38" t="s">
        <v>3067</v>
      </c>
      <c r="AJ197" s="33" t="str">
        <f t="shared" si="3"/>
        <v/>
      </c>
      <c r="AK197" s="33" t="str">
        <f>IF(Dane!M197&lt;&gt;"",Dane!M197,"")</f>
        <v/>
      </c>
    </row>
    <row r="198" spans="13:37" x14ac:dyDescent="0.35">
      <c r="M198" s="33" t="s">
        <v>821</v>
      </c>
      <c r="N198" s="38" t="s">
        <v>822</v>
      </c>
      <c r="O198" s="38" t="s">
        <v>2748</v>
      </c>
      <c r="P198" s="33" t="s">
        <v>1765</v>
      </c>
      <c r="Q198" s="38" t="s">
        <v>1766</v>
      </c>
      <c r="R198" s="38" t="s">
        <v>3068</v>
      </c>
      <c r="AJ198" s="33" t="str">
        <f t="shared" si="3"/>
        <v/>
      </c>
      <c r="AK198" s="33" t="str">
        <f>IF(Dane!M198&lt;&gt;"",Dane!M198,"")</f>
        <v/>
      </c>
    </row>
    <row r="199" spans="13:37" x14ac:dyDescent="0.35">
      <c r="M199" s="33" t="s">
        <v>823</v>
      </c>
      <c r="N199" s="38" t="s">
        <v>824</v>
      </c>
      <c r="O199" s="38" t="s">
        <v>2749</v>
      </c>
      <c r="P199" s="33" t="s">
        <v>1767</v>
      </c>
      <c r="Q199" s="38" t="s">
        <v>1768</v>
      </c>
      <c r="R199" s="38" t="s">
        <v>3069</v>
      </c>
      <c r="AJ199" s="33" t="str">
        <f t="shared" si="3"/>
        <v/>
      </c>
      <c r="AK199" s="33" t="str">
        <f>IF(Dane!M199&lt;&gt;"",Dane!M199,"")</f>
        <v/>
      </c>
    </row>
    <row r="200" spans="13:37" x14ac:dyDescent="0.35">
      <c r="M200" s="33" t="s">
        <v>825</v>
      </c>
      <c r="N200" s="38" t="s">
        <v>826</v>
      </c>
      <c r="O200" s="38" t="s">
        <v>2750</v>
      </c>
      <c r="P200" s="33" t="s">
        <v>1769</v>
      </c>
      <c r="Q200" s="38" t="s">
        <v>1770</v>
      </c>
      <c r="R200" s="38" t="s">
        <v>3070</v>
      </c>
      <c r="AJ200" s="33" t="str">
        <f t="shared" si="3"/>
        <v/>
      </c>
      <c r="AK200" s="33" t="str">
        <f>IF(Dane!M200&lt;&gt;"",Dane!M200,"")</f>
        <v/>
      </c>
    </row>
    <row r="201" spans="13:37" x14ac:dyDescent="0.35">
      <c r="M201" s="33" t="s">
        <v>827</v>
      </c>
      <c r="N201" s="38" t="s">
        <v>828</v>
      </c>
      <c r="O201" s="38" t="s">
        <v>2751</v>
      </c>
      <c r="P201" s="33" t="s">
        <v>1771</v>
      </c>
      <c r="Q201" s="38" t="s">
        <v>1772</v>
      </c>
      <c r="R201" s="38" t="s">
        <v>3071</v>
      </c>
      <c r="AJ201" s="33" t="str">
        <f t="shared" si="3"/>
        <v/>
      </c>
      <c r="AK201" s="33" t="str">
        <f>IF(Dane!M201&lt;&gt;"",Dane!M201,"")</f>
        <v/>
      </c>
    </row>
    <row r="202" spans="13:37" x14ac:dyDescent="0.35">
      <c r="M202" s="33" t="s">
        <v>829</v>
      </c>
      <c r="N202" s="38" t="s">
        <v>830</v>
      </c>
      <c r="O202" s="38" t="s">
        <v>2752</v>
      </c>
      <c r="P202" s="33" t="s">
        <v>1773</v>
      </c>
      <c r="Q202" s="38" t="s">
        <v>1774</v>
      </c>
      <c r="R202" s="38" t="s">
        <v>3072</v>
      </c>
      <c r="AJ202" s="33" t="str">
        <f t="shared" si="3"/>
        <v/>
      </c>
      <c r="AK202" s="33" t="str">
        <f>IF(Dane!M202&lt;&gt;"",Dane!M202,"")</f>
        <v/>
      </c>
    </row>
    <row r="203" spans="13:37" x14ac:dyDescent="0.35">
      <c r="M203" s="33" t="s">
        <v>831</v>
      </c>
      <c r="N203" s="38" t="s">
        <v>832</v>
      </c>
      <c r="O203" s="38" t="s">
        <v>2753</v>
      </c>
      <c r="P203" s="33" t="s">
        <v>1775</v>
      </c>
      <c r="Q203" s="38" t="s">
        <v>1776</v>
      </c>
      <c r="R203" s="38" t="s">
        <v>3073</v>
      </c>
      <c r="AJ203" s="33" t="str">
        <f t="shared" si="3"/>
        <v/>
      </c>
      <c r="AK203" s="33" t="str">
        <f>IF(Dane!M203&lt;&gt;"",Dane!M203,"")</f>
        <v/>
      </c>
    </row>
    <row r="204" spans="13:37" x14ac:dyDescent="0.35">
      <c r="M204" s="33" t="s">
        <v>833</v>
      </c>
      <c r="N204" s="38" t="s">
        <v>834</v>
      </c>
      <c r="O204" s="38" t="s">
        <v>2754</v>
      </c>
      <c r="P204" s="33" t="s">
        <v>1777</v>
      </c>
      <c r="Q204" s="38" t="s">
        <v>1778</v>
      </c>
      <c r="R204" s="38" t="s">
        <v>3074</v>
      </c>
      <c r="AJ204" s="33" t="str">
        <f t="shared" si="3"/>
        <v/>
      </c>
      <c r="AK204" s="33" t="str">
        <f>IF(Dane!M204&lt;&gt;"",Dane!M204,"")</f>
        <v/>
      </c>
    </row>
    <row r="205" spans="13:37" x14ac:dyDescent="0.35">
      <c r="M205" s="33" t="s">
        <v>835</v>
      </c>
      <c r="N205" s="38" t="s">
        <v>836</v>
      </c>
      <c r="O205" s="38" t="s">
        <v>2755</v>
      </c>
      <c r="P205" s="33" t="s">
        <v>1779</v>
      </c>
      <c r="Q205" s="38" t="s">
        <v>1780</v>
      </c>
      <c r="R205" s="38" t="s">
        <v>3075</v>
      </c>
      <c r="AJ205" s="33" t="str">
        <f t="shared" si="3"/>
        <v/>
      </c>
      <c r="AK205" s="33" t="str">
        <f>IF(Dane!M205&lt;&gt;"",Dane!M205,"")</f>
        <v/>
      </c>
    </row>
    <row r="206" spans="13:37" x14ac:dyDescent="0.35">
      <c r="M206" s="33" t="s">
        <v>837</v>
      </c>
      <c r="N206" s="38" t="s">
        <v>838</v>
      </c>
      <c r="O206" s="38" t="s">
        <v>2756</v>
      </c>
      <c r="P206" s="33" t="s">
        <v>1781</v>
      </c>
      <c r="Q206" s="38" t="s">
        <v>1782</v>
      </c>
      <c r="R206" s="38" t="s">
        <v>3076</v>
      </c>
      <c r="AJ206" s="33" t="str">
        <f t="shared" si="3"/>
        <v/>
      </c>
      <c r="AK206" s="33" t="str">
        <f>IF(Dane!M206&lt;&gt;"",Dane!M206,"")</f>
        <v/>
      </c>
    </row>
    <row r="207" spans="13:37" x14ac:dyDescent="0.35">
      <c r="M207" s="33" t="s">
        <v>839</v>
      </c>
      <c r="N207" s="38" t="s">
        <v>840</v>
      </c>
      <c r="O207" s="38" t="s">
        <v>2757</v>
      </c>
      <c r="P207" s="33" t="s">
        <v>1783</v>
      </c>
      <c r="Q207" s="38" t="s">
        <v>1784</v>
      </c>
      <c r="R207" s="38" t="s">
        <v>3077</v>
      </c>
      <c r="AJ207" s="33" t="str">
        <f t="shared" si="3"/>
        <v/>
      </c>
      <c r="AK207" s="33" t="str">
        <f>IF(Dane!M207&lt;&gt;"",Dane!M207,"")</f>
        <v/>
      </c>
    </row>
    <row r="208" spans="13:37" x14ac:dyDescent="0.35">
      <c r="M208" s="33" t="s">
        <v>841</v>
      </c>
      <c r="N208" s="38" t="s">
        <v>842</v>
      </c>
      <c r="O208" s="38" t="s">
        <v>2758</v>
      </c>
      <c r="P208" s="33" t="s">
        <v>1785</v>
      </c>
      <c r="Q208" s="38" t="s">
        <v>1786</v>
      </c>
      <c r="R208" s="38" t="s">
        <v>3078</v>
      </c>
      <c r="AJ208" s="33" t="str">
        <f t="shared" si="3"/>
        <v/>
      </c>
      <c r="AK208" s="33" t="str">
        <f>IF(Dane!M208&lt;&gt;"",Dane!M208,"")</f>
        <v/>
      </c>
    </row>
    <row r="209" spans="13:37" x14ac:dyDescent="0.35">
      <c r="M209" s="33" t="s">
        <v>843</v>
      </c>
      <c r="N209" s="38" t="s">
        <v>844</v>
      </c>
      <c r="O209" s="38" t="s">
        <v>2759</v>
      </c>
      <c r="P209" s="33" t="s">
        <v>1787</v>
      </c>
      <c r="Q209" s="38" t="s">
        <v>1788</v>
      </c>
      <c r="R209" s="38" t="s">
        <v>3079</v>
      </c>
      <c r="AJ209" s="33" t="str">
        <f t="shared" si="3"/>
        <v/>
      </c>
      <c r="AK209" s="33" t="str">
        <f>IF(Dane!M209&lt;&gt;"",Dane!M209,"")</f>
        <v/>
      </c>
    </row>
    <row r="210" spans="13:37" x14ac:dyDescent="0.35">
      <c r="M210" s="33" t="s">
        <v>845</v>
      </c>
      <c r="N210" s="38" t="s">
        <v>846</v>
      </c>
      <c r="O210" s="38" t="s">
        <v>2760</v>
      </c>
      <c r="P210" s="33" t="s">
        <v>1789</v>
      </c>
      <c r="Q210" s="38" t="s">
        <v>1790</v>
      </c>
      <c r="R210" s="38" t="s">
        <v>3080</v>
      </c>
      <c r="AJ210" s="33" t="str">
        <f t="shared" si="3"/>
        <v/>
      </c>
      <c r="AK210" s="33" t="str">
        <f>IF(Dane!M210&lt;&gt;"",Dane!M210,"")</f>
        <v/>
      </c>
    </row>
    <row r="211" spans="13:37" x14ac:dyDescent="0.35">
      <c r="M211" s="33" t="s">
        <v>847</v>
      </c>
      <c r="N211" s="38" t="s">
        <v>848</v>
      </c>
      <c r="O211" s="38" t="s">
        <v>2761</v>
      </c>
      <c r="P211" s="33" t="s">
        <v>1791</v>
      </c>
      <c r="Q211" s="38" t="s">
        <v>1792</v>
      </c>
      <c r="R211" s="38" t="s">
        <v>3081</v>
      </c>
      <c r="AJ211" s="33" t="str">
        <f t="shared" si="3"/>
        <v/>
      </c>
      <c r="AK211" s="33" t="str">
        <f>IF(Dane!M211&lt;&gt;"",Dane!M211,"")</f>
        <v/>
      </c>
    </row>
    <row r="212" spans="13:37" x14ac:dyDescent="0.35">
      <c r="M212" s="33" t="s">
        <v>849</v>
      </c>
      <c r="N212" s="38" t="s">
        <v>850</v>
      </c>
      <c r="O212" s="38" t="s">
        <v>2762</v>
      </c>
      <c r="P212" s="33" t="s">
        <v>1793</v>
      </c>
      <c r="Q212" s="38" t="s">
        <v>1794</v>
      </c>
      <c r="R212" s="38" t="s">
        <v>3082</v>
      </c>
      <c r="AJ212" s="33" t="str">
        <f t="shared" si="3"/>
        <v/>
      </c>
      <c r="AK212" s="33" t="str">
        <f>IF(Dane!M212&lt;&gt;"",Dane!M212,"")</f>
        <v/>
      </c>
    </row>
    <row r="213" spans="13:37" x14ac:dyDescent="0.35">
      <c r="M213" s="33" t="s">
        <v>851</v>
      </c>
      <c r="N213" s="38" t="s">
        <v>852</v>
      </c>
      <c r="O213" s="38" t="s">
        <v>2763</v>
      </c>
      <c r="P213" s="33" t="s">
        <v>1795</v>
      </c>
      <c r="Q213" s="38" t="s">
        <v>1796</v>
      </c>
      <c r="R213" s="38" t="s">
        <v>3083</v>
      </c>
      <c r="AJ213" s="33" t="str">
        <f t="shared" si="3"/>
        <v/>
      </c>
      <c r="AK213" s="33" t="str">
        <f>IF(Dane!M213&lt;&gt;"",Dane!M213,"")</f>
        <v/>
      </c>
    </row>
    <row r="214" spans="13:37" x14ac:dyDescent="0.35">
      <c r="M214" s="33" t="s">
        <v>853</v>
      </c>
      <c r="N214" s="38" t="s">
        <v>854</v>
      </c>
      <c r="O214" s="38" t="s">
        <v>2764</v>
      </c>
      <c r="P214" s="33" t="s">
        <v>1797</v>
      </c>
      <c r="Q214" s="38" t="s">
        <v>1798</v>
      </c>
      <c r="R214" s="38" t="s">
        <v>3084</v>
      </c>
      <c r="AJ214" s="33" t="str">
        <f t="shared" ref="AJ214:AJ277" si="4">IF(AK214="styczeń",1,IF(AK214="luty",2,IF(AK214="marzec",3,IF(AK214="kwiecień",4,IF(AK214="maj",5,IF(AK214="czerwiec",6,IF(AK214="lipiec",7,IF(AK214="sierpień",8,IF(AK214="wrzesień",9,IF(AK214="październik",10,IF(AK214="listopad",11,IF(AK214="listopad",12,""))))))))))))</f>
        <v/>
      </c>
      <c r="AK214" s="33" t="str">
        <f>IF(Dane!M214&lt;&gt;"",Dane!M214,"")</f>
        <v/>
      </c>
    </row>
    <row r="215" spans="13:37" x14ac:dyDescent="0.35">
      <c r="M215" s="33" t="s">
        <v>855</v>
      </c>
      <c r="N215" s="38" t="s">
        <v>856</v>
      </c>
      <c r="O215" s="38" t="s">
        <v>2765</v>
      </c>
      <c r="P215" s="33" t="s">
        <v>1799</v>
      </c>
      <c r="Q215" s="38" t="s">
        <v>1800</v>
      </c>
      <c r="R215" s="38" t="s">
        <v>3085</v>
      </c>
      <c r="AJ215" s="33" t="str">
        <f t="shared" si="4"/>
        <v/>
      </c>
      <c r="AK215" s="33" t="str">
        <f>IF(Dane!M215&lt;&gt;"",Dane!M215,"")</f>
        <v/>
      </c>
    </row>
    <row r="216" spans="13:37" x14ac:dyDescent="0.35">
      <c r="M216" s="33" t="s">
        <v>857</v>
      </c>
      <c r="N216" s="38" t="s">
        <v>858</v>
      </c>
      <c r="O216" s="38" t="s">
        <v>2766</v>
      </c>
      <c r="P216" s="33" t="s">
        <v>1801</v>
      </c>
      <c r="Q216" s="38" t="s">
        <v>1802</v>
      </c>
      <c r="R216" s="38" t="s">
        <v>3086</v>
      </c>
      <c r="AJ216" s="33" t="str">
        <f t="shared" si="4"/>
        <v/>
      </c>
      <c r="AK216" s="33" t="str">
        <f>IF(Dane!M216&lt;&gt;"",Dane!M216,"")</f>
        <v/>
      </c>
    </row>
    <row r="217" spans="13:37" x14ac:dyDescent="0.35">
      <c r="M217" s="33" t="s">
        <v>859</v>
      </c>
      <c r="N217" s="38" t="s">
        <v>860</v>
      </c>
      <c r="O217" s="38" t="s">
        <v>2767</v>
      </c>
      <c r="P217" s="33" t="s">
        <v>1803</v>
      </c>
      <c r="Q217" s="38" t="s">
        <v>1804</v>
      </c>
      <c r="R217" s="38" t="s">
        <v>3087</v>
      </c>
      <c r="AJ217" s="33" t="str">
        <f t="shared" si="4"/>
        <v/>
      </c>
      <c r="AK217" s="33" t="str">
        <f>IF(Dane!M217&lt;&gt;"",Dane!M217,"")</f>
        <v/>
      </c>
    </row>
    <row r="218" spans="13:37" x14ac:dyDescent="0.35">
      <c r="M218" s="33" t="s">
        <v>861</v>
      </c>
      <c r="N218" s="38" t="s">
        <v>862</v>
      </c>
      <c r="O218" s="38" t="s">
        <v>2768</v>
      </c>
      <c r="P218" s="33" t="s">
        <v>1805</v>
      </c>
      <c r="Q218" s="38" t="s">
        <v>1806</v>
      </c>
      <c r="R218" s="38" t="s">
        <v>3088</v>
      </c>
      <c r="AJ218" s="33" t="str">
        <f t="shared" si="4"/>
        <v/>
      </c>
      <c r="AK218" s="33" t="str">
        <f>IF(Dane!M218&lt;&gt;"",Dane!M218,"")</f>
        <v/>
      </c>
    </row>
    <row r="219" spans="13:37" x14ac:dyDescent="0.35">
      <c r="M219" s="33" t="s">
        <v>863</v>
      </c>
      <c r="N219" s="38" t="s">
        <v>864</v>
      </c>
      <c r="O219" s="38" t="s">
        <v>2769</v>
      </c>
      <c r="P219" s="33" t="s">
        <v>1807</v>
      </c>
      <c r="Q219" s="38" t="s">
        <v>1808</v>
      </c>
      <c r="R219" s="38" t="s">
        <v>3089</v>
      </c>
      <c r="AJ219" s="33" t="str">
        <f t="shared" si="4"/>
        <v/>
      </c>
      <c r="AK219" s="33" t="str">
        <f>IF(Dane!M219&lt;&gt;"",Dane!M219,"")</f>
        <v/>
      </c>
    </row>
    <row r="220" spans="13:37" x14ac:dyDescent="0.35">
      <c r="M220" s="33" t="s">
        <v>865</v>
      </c>
      <c r="N220" s="38" t="s">
        <v>866</v>
      </c>
      <c r="O220" s="38" t="s">
        <v>2770</v>
      </c>
      <c r="P220" s="33" t="s">
        <v>1809</v>
      </c>
      <c r="Q220" s="38" t="s">
        <v>1810</v>
      </c>
      <c r="R220" s="38" t="s">
        <v>3090</v>
      </c>
      <c r="AJ220" s="33" t="str">
        <f t="shared" si="4"/>
        <v/>
      </c>
      <c r="AK220" s="33" t="str">
        <f>IF(Dane!M220&lt;&gt;"",Dane!M220,"")</f>
        <v/>
      </c>
    </row>
    <row r="221" spans="13:37" x14ac:dyDescent="0.35">
      <c r="M221" s="33" t="s">
        <v>867</v>
      </c>
      <c r="N221" s="38" t="s">
        <v>868</v>
      </c>
      <c r="O221" s="38" t="s">
        <v>2771</v>
      </c>
      <c r="P221" s="33" t="s">
        <v>1811</v>
      </c>
      <c r="Q221" s="38" t="s">
        <v>1812</v>
      </c>
      <c r="R221" s="38" t="s">
        <v>3091</v>
      </c>
      <c r="AJ221" s="33" t="str">
        <f t="shared" si="4"/>
        <v/>
      </c>
      <c r="AK221" s="33" t="str">
        <f>IF(Dane!M221&lt;&gt;"",Dane!M221,"")</f>
        <v/>
      </c>
    </row>
    <row r="222" spans="13:37" x14ac:dyDescent="0.35">
      <c r="M222" s="33" t="s">
        <v>869</v>
      </c>
      <c r="N222" s="38" t="s">
        <v>870</v>
      </c>
      <c r="O222" s="38" t="s">
        <v>2772</v>
      </c>
      <c r="P222" s="33" t="s">
        <v>1813</v>
      </c>
      <c r="Q222" s="38" t="s">
        <v>1814</v>
      </c>
      <c r="R222" s="38" t="s">
        <v>3092</v>
      </c>
      <c r="AJ222" s="33" t="str">
        <f t="shared" si="4"/>
        <v/>
      </c>
      <c r="AK222" s="33" t="str">
        <f>IF(Dane!M222&lt;&gt;"",Dane!M222,"")</f>
        <v/>
      </c>
    </row>
    <row r="223" spans="13:37" x14ac:dyDescent="0.35">
      <c r="M223" s="33" t="s">
        <v>871</v>
      </c>
      <c r="N223" s="38" t="s">
        <v>872</v>
      </c>
      <c r="O223" s="38" t="s">
        <v>2773</v>
      </c>
      <c r="P223" s="33" t="s">
        <v>1815</v>
      </c>
      <c r="Q223" s="38" t="s">
        <v>1816</v>
      </c>
      <c r="R223" s="38" t="s">
        <v>3093</v>
      </c>
      <c r="AJ223" s="33" t="str">
        <f t="shared" si="4"/>
        <v/>
      </c>
      <c r="AK223" s="33" t="str">
        <f>IF(Dane!M223&lt;&gt;"",Dane!M223,"")</f>
        <v/>
      </c>
    </row>
    <row r="224" spans="13:37" x14ac:dyDescent="0.35">
      <c r="M224" s="33" t="s">
        <v>873</v>
      </c>
      <c r="N224" s="38" t="s">
        <v>874</v>
      </c>
      <c r="O224" s="38" t="s">
        <v>2774</v>
      </c>
      <c r="P224" s="33" t="s">
        <v>1817</v>
      </c>
      <c r="Q224" s="38" t="s">
        <v>1818</v>
      </c>
      <c r="R224" s="38" t="s">
        <v>3094</v>
      </c>
      <c r="AJ224" s="33" t="str">
        <f t="shared" si="4"/>
        <v/>
      </c>
      <c r="AK224" s="33" t="str">
        <f>IF(Dane!M224&lt;&gt;"",Dane!M224,"")</f>
        <v/>
      </c>
    </row>
    <row r="225" spans="13:37" x14ac:dyDescent="0.35">
      <c r="M225" s="33" t="s">
        <v>875</v>
      </c>
      <c r="N225" s="38" t="s">
        <v>876</v>
      </c>
      <c r="O225" s="38" t="s">
        <v>2775</v>
      </c>
      <c r="P225" s="33" t="s">
        <v>1819</v>
      </c>
      <c r="Q225" s="38" t="s">
        <v>1820</v>
      </c>
      <c r="R225" s="38" t="s">
        <v>3095</v>
      </c>
      <c r="AJ225" s="33" t="str">
        <f t="shared" si="4"/>
        <v/>
      </c>
      <c r="AK225" s="33" t="str">
        <f>IF(Dane!M225&lt;&gt;"",Dane!M225,"")</f>
        <v/>
      </c>
    </row>
    <row r="226" spans="13:37" x14ac:dyDescent="0.35">
      <c r="M226" s="33" t="s">
        <v>877</v>
      </c>
      <c r="N226" s="38" t="s">
        <v>878</v>
      </c>
      <c r="O226" s="38" t="s">
        <v>2776</v>
      </c>
      <c r="P226" s="33" t="s">
        <v>1821</v>
      </c>
      <c r="Q226" s="38" t="s">
        <v>1822</v>
      </c>
      <c r="R226" s="38" t="s">
        <v>3096</v>
      </c>
      <c r="AJ226" s="33" t="str">
        <f t="shared" si="4"/>
        <v/>
      </c>
      <c r="AK226" s="33" t="str">
        <f>IF(Dane!M226&lt;&gt;"",Dane!M226,"")</f>
        <v/>
      </c>
    </row>
    <row r="227" spans="13:37" x14ac:dyDescent="0.35">
      <c r="M227" s="33" t="s">
        <v>879</v>
      </c>
      <c r="N227" s="38" t="s">
        <v>880</v>
      </c>
      <c r="O227" s="38" t="s">
        <v>2777</v>
      </c>
      <c r="P227" s="33" t="s">
        <v>1823</v>
      </c>
      <c r="Q227" s="38" t="s">
        <v>1824</v>
      </c>
      <c r="R227" s="38" t="s">
        <v>3097</v>
      </c>
      <c r="AJ227" s="33" t="str">
        <f t="shared" si="4"/>
        <v/>
      </c>
      <c r="AK227" s="33" t="str">
        <f>IF(Dane!M227&lt;&gt;"",Dane!M227,"")</f>
        <v/>
      </c>
    </row>
    <row r="228" spans="13:37" x14ac:dyDescent="0.35">
      <c r="M228" s="33" t="s">
        <v>881</v>
      </c>
      <c r="N228" s="38" t="s">
        <v>882</v>
      </c>
      <c r="O228" s="38" t="s">
        <v>2778</v>
      </c>
      <c r="P228" s="33" t="s">
        <v>1825</v>
      </c>
      <c r="Q228" s="38" t="s">
        <v>1826</v>
      </c>
      <c r="R228" s="38" t="s">
        <v>3098</v>
      </c>
      <c r="AJ228" s="33" t="str">
        <f t="shared" si="4"/>
        <v/>
      </c>
      <c r="AK228" s="33" t="str">
        <f>IF(Dane!M228&lt;&gt;"",Dane!M228,"")</f>
        <v/>
      </c>
    </row>
    <row r="229" spans="13:37" x14ac:dyDescent="0.35">
      <c r="M229" s="33" t="s">
        <v>883</v>
      </c>
      <c r="N229" s="38" t="s">
        <v>884</v>
      </c>
      <c r="O229" s="38" t="s">
        <v>2779</v>
      </c>
      <c r="P229" s="33" t="s">
        <v>1827</v>
      </c>
      <c r="Q229" s="38" t="s">
        <v>1828</v>
      </c>
      <c r="R229" s="38" t="s">
        <v>3099</v>
      </c>
      <c r="AJ229" s="33" t="str">
        <f t="shared" si="4"/>
        <v/>
      </c>
      <c r="AK229" s="33" t="str">
        <f>IF(Dane!M229&lt;&gt;"",Dane!M229,"")</f>
        <v/>
      </c>
    </row>
    <row r="230" spans="13:37" x14ac:dyDescent="0.35">
      <c r="M230" s="33" t="s">
        <v>885</v>
      </c>
      <c r="N230" s="38" t="s">
        <v>886</v>
      </c>
      <c r="O230" s="38" t="s">
        <v>2780</v>
      </c>
      <c r="P230" s="33" t="s">
        <v>1829</v>
      </c>
      <c r="Q230" s="38" t="s">
        <v>1830</v>
      </c>
      <c r="R230" s="38" t="s">
        <v>3100</v>
      </c>
      <c r="AJ230" s="33" t="str">
        <f t="shared" si="4"/>
        <v/>
      </c>
      <c r="AK230" s="33" t="str">
        <f>IF(Dane!M230&lt;&gt;"",Dane!M230,"")</f>
        <v/>
      </c>
    </row>
    <row r="231" spans="13:37" x14ac:dyDescent="0.35">
      <c r="M231" s="33" t="s">
        <v>887</v>
      </c>
      <c r="N231" s="38" t="s">
        <v>888</v>
      </c>
      <c r="O231" s="38" t="s">
        <v>2781</v>
      </c>
      <c r="P231" s="33" t="s">
        <v>1831</v>
      </c>
      <c r="Q231" s="38" t="s">
        <v>1832</v>
      </c>
      <c r="R231" s="38" t="s">
        <v>3101</v>
      </c>
      <c r="AJ231" s="33" t="str">
        <f t="shared" si="4"/>
        <v/>
      </c>
      <c r="AK231" s="33" t="str">
        <f>IF(Dane!M231&lt;&gt;"",Dane!M231,"")</f>
        <v/>
      </c>
    </row>
    <row r="232" spans="13:37" x14ac:dyDescent="0.35">
      <c r="M232" s="33" t="s">
        <v>889</v>
      </c>
      <c r="N232" s="38" t="s">
        <v>890</v>
      </c>
      <c r="O232" s="38" t="s">
        <v>2782</v>
      </c>
      <c r="P232" s="33" t="s">
        <v>1833</v>
      </c>
      <c r="Q232" s="38" t="s">
        <v>1834</v>
      </c>
      <c r="R232" s="38" t="s">
        <v>3102</v>
      </c>
      <c r="AJ232" s="33" t="str">
        <f t="shared" si="4"/>
        <v/>
      </c>
      <c r="AK232" s="33" t="str">
        <f>IF(Dane!M232&lt;&gt;"",Dane!M232,"")</f>
        <v/>
      </c>
    </row>
    <row r="233" spans="13:37" x14ac:dyDescent="0.35">
      <c r="M233" s="33" t="s">
        <v>891</v>
      </c>
      <c r="N233" s="38" t="s">
        <v>892</v>
      </c>
      <c r="O233" s="38" t="s">
        <v>2783</v>
      </c>
      <c r="P233" s="33" t="s">
        <v>1835</v>
      </c>
      <c r="Q233" s="38" t="s">
        <v>1836</v>
      </c>
      <c r="R233" s="38" t="s">
        <v>3103</v>
      </c>
      <c r="AJ233" s="33" t="str">
        <f t="shared" si="4"/>
        <v/>
      </c>
      <c r="AK233" s="33" t="str">
        <f>IF(Dane!M233&lt;&gt;"",Dane!M233,"")</f>
        <v/>
      </c>
    </row>
    <row r="234" spans="13:37" x14ac:dyDescent="0.35">
      <c r="M234" s="33" t="s">
        <v>893</v>
      </c>
      <c r="N234" s="38" t="s">
        <v>894</v>
      </c>
      <c r="O234" s="38" t="s">
        <v>2784</v>
      </c>
      <c r="P234" s="33" t="s">
        <v>1837</v>
      </c>
      <c r="Q234" s="38" t="s">
        <v>1838</v>
      </c>
      <c r="R234" s="38" t="s">
        <v>3104</v>
      </c>
      <c r="AJ234" s="33" t="str">
        <f t="shared" si="4"/>
        <v/>
      </c>
      <c r="AK234" s="33" t="str">
        <f>IF(Dane!M234&lt;&gt;"",Dane!M234,"")</f>
        <v/>
      </c>
    </row>
    <row r="235" spans="13:37" x14ac:dyDescent="0.35">
      <c r="M235" s="33" t="s">
        <v>895</v>
      </c>
      <c r="N235" s="38" t="s">
        <v>896</v>
      </c>
      <c r="O235" s="38" t="s">
        <v>2785</v>
      </c>
      <c r="P235" s="33" t="s">
        <v>1839</v>
      </c>
      <c r="Q235" s="38" t="s">
        <v>1840</v>
      </c>
      <c r="R235" s="38" t="s">
        <v>3105</v>
      </c>
      <c r="AJ235" s="33" t="str">
        <f t="shared" si="4"/>
        <v/>
      </c>
      <c r="AK235" s="33" t="str">
        <f>IF(Dane!M235&lt;&gt;"",Dane!M235,"")</f>
        <v/>
      </c>
    </row>
    <row r="236" spans="13:37" x14ac:dyDescent="0.35">
      <c r="M236" s="33" t="s">
        <v>897</v>
      </c>
      <c r="N236" s="38" t="s">
        <v>898</v>
      </c>
      <c r="O236" s="38" t="s">
        <v>2786</v>
      </c>
      <c r="P236" s="33" t="s">
        <v>1841</v>
      </c>
      <c r="Q236" s="38" t="s">
        <v>1842</v>
      </c>
      <c r="R236" s="38" t="s">
        <v>3106</v>
      </c>
      <c r="AJ236" s="33" t="str">
        <f t="shared" si="4"/>
        <v/>
      </c>
      <c r="AK236" s="33" t="str">
        <f>IF(Dane!M236&lt;&gt;"",Dane!M236,"")</f>
        <v/>
      </c>
    </row>
    <row r="237" spans="13:37" x14ac:dyDescent="0.35">
      <c r="M237" s="33" t="s">
        <v>899</v>
      </c>
      <c r="N237" s="38" t="s">
        <v>900</v>
      </c>
      <c r="O237" s="38" t="s">
        <v>2787</v>
      </c>
      <c r="P237" s="33" t="s">
        <v>1843</v>
      </c>
      <c r="Q237" s="38" t="s">
        <v>1844</v>
      </c>
      <c r="R237" s="38" t="s">
        <v>3107</v>
      </c>
      <c r="AJ237" s="33" t="str">
        <f t="shared" si="4"/>
        <v/>
      </c>
      <c r="AK237" s="33" t="str">
        <f>IF(Dane!M237&lt;&gt;"",Dane!M237,"")</f>
        <v/>
      </c>
    </row>
    <row r="238" spans="13:37" x14ac:dyDescent="0.35">
      <c r="M238" s="33" t="s">
        <v>901</v>
      </c>
      <c r="N238" s="38" t="s">
        <v>902</v>
      </c>
      <c r="O238" s="38" t="s">
        <v>2788</v>
      </c>
      <c r="P238" s="33" t="s">
        <v>1845</v>
      </c>
      <c r="Q238" s="38" t="s">
        <v>1846</v>
      </c>
      <c r="R238" s="38" t="s">
        <v>3108</v>
      </c>
      <c r="AJ238" s="33" t="str">
        <f t="shared" si="4"/>
        <v/>
      </c>
      <c r="AK238" s="33" t="str">
        <f>IF(Dane!M238&lt;&gt;"",Dane!M238,"")</f>
        <v/>
      </c>
    </row>
    <row r="239" spans="13:37" x14ac:dyDescent="0.35">
      <c r="M239" s="33" t="s">
        <v>903</v>
      </c>
      <c r="N239" s="38" t="s">
        <v>904</v>
      </c>
      <c r="O239" s="38" t="s">
        <v>2789</v>
      </c>
      <c r="P239" s="33" t="s">
        <v>1847</v>
      </c>
      <c r="Q239" s="38" t="s">
        <v>1848</v>
      </c>
      <c r="R239" s="38" t="s">
        <v>3109</v>
      </c>
      <c r="AJ239" s="33" t="str">
        <f t="shared" si="4"/>
        <v/>
      </c>
      <c r="AK239" s="33" t="str">
        <f>IF(Dane!M239&lt;&gt;"",Dane!M239,"")</f>
        <v/>
      </c>
    </row>
    <row r="240" spans="13:37" x14ac:dyDescent="0.35">
      <c r="M240" s="33" t="s">
        <v>905</v>
      </c>
      <c r="N240" s="38" t="s">
        <v>906</v>
      </c>
      <c r="O240" s="38" t="s">
        <v>2790</v>
      </c>
      <c r="P240" s="33" t="s">
        <v>1849</v>
      </c>
      <c r="Q240" s="38" t="s">
        <v>1850</v>
      </c>
      <c r="R240" s="38" t="s">
        <v>3110</v>
      </c>
      <c r="AJ240" s="33" t="str">
        <f t="shared" si="4"/>
        <v/>
      </c>
      <c r="AK240" s="33" t="str">
        <f>IF(Dane!M240&lt;&gt;"",Dane!M240,"")</f>
        <v/>
      </c>
    </row>
    <row r="241" spans="13:37" x14ac:dyDescent="0.35">
      <c r="M241" s="33" t="s">
        <v>907</v>
      </c>
      <c r="N241" s="38" t="s">
        <v>908</v>
      </c>
      <c r="O241" s="38" t="s">
        <v>2791</v>
      </c>
      <c r="P241" s="33" t="s">
        <v>1851</v>
      </c>
      <c r="Q241" s="38" t="s">
        <v>1852</v>
      </c>
      <c r="R241" s="38" t="s">
        <v>3111</v>
      </c>
      <c r="AJ241" s="33" t="str">
        <f t="shared" si="4"/>
        <v/>
      </c>
      <c r="AK241" s="33" t="str">
        <f>IF(Dane!M241&lt;&gt;"",Dane!M241,"")</f>
        <v/>
      </c>
    </row>
    <row r="242" spans="13:37" x14ac:dyDescent="0.35">
      <c r="M242" s="33" t="s">
        <v>909</v>
      </c>
      <c r="N242" s="38" t="s">
        <v>910</v>
      </c>
      <c r="O242" s="38" t="s">
        <v>2792</v>
      </c>
      <c r="P242" s="33" t="s">
        <v>1853</v>
      </c>
      <c r="Q242" s="38" t="s">
        <v>1854</v>
      </c>
      <c r="R242" s="38" t="s">
        <v>3112</v>
      </c>
      <c r="AJ242" s="33" t="str">
        <f t="shared" si="4"/>
        <v/>
      </c>
      <c r="AK242" s="33" t="str">
        <f>IF(Dane!M242&lt;&gt;"",Dane!M242,"")</f>
        <v/>
      </c>
    </row>
    <row r="243" spans="13:37" x14ac:dyDescent="0.35">
      <c r="M243" s="33" t="s">
        <v>911</v>
      </c>
      <c r="N243" s="38" t="s">
        <v>912</v>
      </c>
      <c r="O243" s="38" t="s">
        <v>2793</v>
      </c>
      <c r="P243" s="33" t="s">
        <v>1855</v>
      </c>
      <c r="Q243" s="38" t="s">
        <v>1856</v>
      </c>
      <c r="R243" s="38" t="s">
        <v>3113</v>
      </c>
      <c r="AJ243" s="33" t="str">
        <f t="shared" si="4"/>
        <v/>
      </c>
      <c r="AK243" s="33" t="str">
        <f>IF(Dane!M243&lt;&gt;"",Dane!M243,"")</f>
        <v/>
      </c>
    </row>
    <row r="244" spans="13:37" x14ac:dyDescent="0.35">
      <c r="M244" s="33" t="s">
        <v>913</v>
      </c>
      <c r="N244" s="38" t="s">
        <v>914</v>
      </c>
      <c r="O244" s="38" t="s">
        <v>2794</v>
      </c>
      <c r="P244" s="33" t="s">
        <v>1857</v>
      </c>
      <c r="Q244" s="38" t="s">
        <v>1858</v>
      </c>
      <c r="R244" s="38" t="s">
        <v>3114</v>
      </c>
      <c r="AJ244" s="33" t="str">
        <f t="shared" si="4"/>
        <v/>
      </c>
      <c r="AK244" s="33" t="str">
        <f>IF(Dane!M244&lt;&gt;"",Dane!M244,"")</f>
        <v/>
      </c>
    </row>
    <row r="245" spans="13:37" x14ac:dyDescent="0.35">
      <c r="M245" s="33" t="s">
        <v>915</v>
      </c>
      <c r="N245" s="38" t="s">
        <v>916</v>
      </c>
      <c r="O245" s="38" t="s">
        <v>2795</v>
      </c>
      <c r="P245" s="33" t="s">
        <v>1859</v>
      </c>
      <c r="Q245" s="38" t="s">
        <v>1860</v>
      </c>
      <c r="R245" s="38" t="s">
        <v>3115</v>
      </c>
      <c r="AJ245" s="33" t="str">
        <f t="shared" si="4"/>
        <v/>
      </c>
      <c r="AK245" s="33" t="str">
        <f>IF(Dane!M245&lt;&gt;"",Dane!M245,"")</f>
        <v/>
      </c>
    </row>
    <row r="246" spans="13:37" x14ac:dyDescent="0.35">
      <c r="M246" s="33" t="s">
        <v>917</v>
      </c>
      <c r="N246" s="38" t="s">
        <v>918</v>
      </c>
      <c r="O246" s="38" t="s">
        <v>2796</v>
      </c>
      <c r="P246" s="33" t="s">
        <v>1861</v>
      </c>
      <c r="Q246" s="38" t="s">
        <v>1862</v>
      </c>
      <c r="R246" s="38" t="s">
        <v>3116</v>
      </c>
      <c r="AJ246" s="33" t="str">
        <f t="shared" si="4"/>
        <v/>
      </c>
      <c r="AK246" s="33" t="str">
        <f>IF(Dane!M246&lt;&gt;"",Dane!M246,"")</f>
        <v/>
      </c>
    </row>
    <row r="247" spans="13:37" x14ac:dyDescent="0.35">
      <c r="M247" s="33" t="s">
        <v>919</v>
      </c>
      <c r="N247" s="38" t="s">
        <v>920</v>
      </c>
      <c r="O247" s="38" t="s">
        <v>2797</v>
      </c>
      <c r="P247" s="33" t="s">
        <v>1863</v>
      </c>
      <c r="Q247" s="38" t="s">
        <v>1864</v>
      </c>
      <c r="R247" s="38" t="s">
        <v>3117</v>
      </c>
      <c r="AJ247" s="33" t="str">
        <f t="shared" si="4"/>
        <v/>
      </c>
      <c r="AK247" s="33" t="str">
        <f>IF(Dane!M247&lt;&gt;"",Dane!M247,"")</f>
        <v/>
      </c>
    </row>
    <row r="248" spans="13:37" x14ac:dyDescent="0.35">
      <c r="M248" s="33" t="s">
        <v>921</v>
      </c>
      <c r="N248" s="38" t="s">
        <v>922</v>
      </c>
      <c r="O248" s="38" t="s">
        <v>2798</v>
      </c>
      <c r="P248" s="33" t="s">
        <v>1865</v>
      </c>
      <c r="Q248" s="38" t="s">
        <v>1866</v>
      </c>
      <c r="R248" s="38" t="s">
        <v>3118</v>
      </c>
      <c r="AJ248" s="33" t="str">
        <f t="shared" si="4"/>
        <v/>
      </c>
      <c r="AK248" s="33" t="str">
        <f>IF(Dane!M248&lt;&gt;"",Dane!M248,"")</f>
        <v/>
      </c>
    </row>
    <row r="249" spans="13:37" x14ac:dyDescent="0.35">
      <c r="M249" s="33" t="s">
        <v>923</v>
      </c>
      <c r="N249" s="38" t="s">
        <v>924</v>
      </c>
      <c r="O249" s="38" t="s">
        <v>2799</v>
      </c>
      <c r="P249" s="33" t="s">
        <v>1867</v>
      </c>
      <c r="Q249" s="38" t="s">
        <v>1868</v>
      </c>
      <c r="R249" s="38" t="s">
        <v>3119</v>
      </c>
      <c r="AJ249" s="33" t="str">
        <f t="shared" si="4"/>
        <v/>
      </c>
      <c r="AK249" s="33" t="str">
        <f>IF(Dane!M249&lt;&gt;"",Dane!M249,"")</f>
        <v/>
      </c>
    </row>
    <row r="250" spans="13:37" x14ac:dyDescent="0.35">
      <c r="M250" s="33" t="s">
        <v>925</v>
      </c>
      <c r="N250" s="38" t="s">
        <v>926</v>
      </c>
      <c r="O250" s="38" t="s">
        <v>2800</v>
      </c>
      <c r="P250" s="33" t="s">
        <v>1869</v>
      </c>
      <c r="Q250" s="38" t="s">
        <v>1870</v>
      </c>
      <c r="R250" s="38" t="s">
        <v>3120</v>
      </c>
      <c r="AJ250" s="33" t="str">
        <f t="shared" si="4"/>
        <v/>
      </c>
      <c r="AK250" s="33" t="str">
        <f>IF(Dane!M250&lt;&gt;"",Dane!M250,"")</f>
        <v/>
      </c>
    </row>
    <row r="251" spans="13:37" x14ac:dyDescent="0.35">
      <c r="M251" s="33" t="s">
        <v>927</v>
      </c>
      <c r="N251" s="38" t="s">
        <v>928</v>
      </c>
      <c r="O251" s="38" t="s">
        <v>2801</v>
      </c>
      <c r="P251" s="33" t="s">
        <v>1871</v>
      </c>
      <c r="Q251" s="38" t="s">
        <v>1872</v>
      </c>
      <c r="R251" s="38" t="s">
        <v>3121</v>
      </c>
      <c r="AJ251" s="33" t="str">
        <f t="shared" si="4"/>
        <v/>
      </c>
      <c r="AK251" s="33" t="str">
        <f>IF(Dane!M251&lt;&gt;"",Dane!M251,"")</f>
        <v/>
      </c>
    </row>
    <row r="252" spans="13:37" x14ac:dyDescent="0.35">
      <c r="M252" s="33" t="s">
        <v>929</v>
      </c>
      <c r="N252" s="38" t="s">
        <v>930</v>
      </c>
      <c r="O252" s="38" t="s">
        <v>2802</v>
      </c>
      <c r="P252" s="33" t="s">
        <v>1873</v>
      </c>
      <c r="Q252" s="38" t="s">
        <v>1874</v>
      </c>
      <c r="R252" s="38" t="s">
        <v>3122</v>
      </c>
      <c r="AJ252" s="33" t="str">
        <f t="shared" si="4"/>
        <v/>
      </c>
      <c r="AK252" s="33" t="str">
        <f>IF(Dane!M252&lt;&gt;"",Dane!M252,"")</f>
        <v/>
      </c>
    </row>
    <row r="253" spans="13:37" x14ac:dyDescent="0.35">
      <c r="M253" s="33" t="s">
        <v>931</v>
      </c>
      <c r="N253" s="38" t="s">
        <v>932</v>
      </c>
      <c r="O253" s="38" t="s">
        <v>2803</v>
      </c>
      <c r="P253" s="33" t="s">
        <v>1875</v>
      </c>
      <c r="Q253" s="38" t="s">
        <v>1876</v>
      </c>
      <c r="R253" s="38" t="s">
        <v>3123</v>
      </c>
      <c r="AJ253" s="33" t="str">
        <f t="shared" si="4"/>
        <v/>
      </c>
      <c r="AK253" s="33" t="str">
        <f>IF(Dane!M253&lt;&gt;"",Dane!M253,"")</f>
        <v/>
      </c>
    </row>
    <row r="254" spans="13:37" x14ac:dyDescent="0.35">
      <c r="M254" s="33" t="s">
        <v>933</v>
      </c>
      <c r="N254" s="38" t="s">
        <v>934</v>
      </c>
      <c r="O254" s="38" t="s">
        <v>2804</v>
      </c>
      <c r="P254" s="33" t="s">
        <v>1877</v>
      </c>
      <c r="Q254" s="38" t="s">
        <v>1878</v>
      </c>
      <c r="R254" s="38" t="s">
        <v>3124</v>
      </c>
      <c r="AJ254" s="33" t="str">
        <f t="shared" si="4"/>
        <v/>
      </c>
      <c r="AK254" s="33" t="str">
        <f>IF(Dane!M254&lt;&gt;"",Dane!M254,"")</f>
        <v/>
      </c>
    </row>
    <row r="255" spans="13:37" x14ac:dyDescent="0.35">
      <c r="M255" s="33" t="s">
        <v>935</v>
      </c>
      <c r="N255" s="38" t="s">
        <v>936</v>
      </c>
      <c r="O255" s="38" t="s">
        <v>2805</v>
      </c>
      <c r="P255" s="33" t="s">
        <v>1879</v>
      </c>
      <c r="Q255" s="38" t="s">
        <v>1880</v>
      </c>
      <c r="R255" s="38" t="s">
        <v>3125</v>
      </c>
      <c r="AJ255" s="33" t="str">
        <f t="shared" si="4"/>
        <v/>
      </c>
      <c r="AK255" s="33" t="str">
        <f>IF(Dane!M255&lt;&gt;"",Dane!M255,"")</f>
        <v/>
      </c>
    </row>
    <row r="256" spans="13:37" x14ac:dyDescent="0.35">
      <c r="M256" s="33" t="s">
        <v>937</v>
      </c>
      <c r="N256" s="38" t="s">
        <v>938</v>
      </c>
      <c r="O256" s="38" t="s">
        <v>2806</v>
      </c>
      <c r="P256" s="33" t="s">
        <v>1881</v>
      </c>
      <c r="Q256" s="38" t="s">
        <v>1882</v>
      </c>
      <c r="R256" s="38" t="s">
        <v>3126</v>
      </c>
      <c r="AJ256" s="33" t="str">
        <f t="shared" si="4"/>
        <v/>
      </c>
      <c r="AK256" s="33" t="str">
        <f>IF(Dane!M256&lt;&gt;"",Dane!M256,"")</f>
        <v/>
      </c>
    </row>
    <row r="257" spans="13:37" x14ac:dyDescent="0.35">
      <c r="M257" s="33" t="s">
        <v>939</v>
      </c>
      <c r="N257" s="38" t="s">
        <v>940</v>
      </c>
      <c r="O257" s="38" t="s">
        <v>2807</v>
      </c>
      <c r="P257" s="33" t="s">
        <v>1883</v>
      </c>
      <c r="Q257" s="38" t="s">
        <v>1884</v>
      </c>
      <c r="R257" s="38" t="s">
        <v>3127</v>
      </c>
      <c r="AJ257" s="33" t="str">
        <f t="shared" si="4"/>
        <v/>
      </c>
      <c r="AK257" s="33" t="str">
        <f>IF(Dane!M257&lt;&gt;"",Dane!M257,"")</f>
        <v/>
      </c>
    </row>
    <row r="258" spans="13:37" x14ac:dyDescent="0.35">
      <c r="M258" s="33" t="s">
        <v>941</v>
      </c>
      <c r="N258" s="38" t="s">
        <v>942</v>
      </c>
      <c r="O258" s="38" t="s">
        <v>2808</v>
      </c>
      <c r="P258" s="33" t="s">
        <v>1885</v>
      </c>
      <c r="Q258" s="38" t="s">
        <v>1886</v>
      </c>
      <c r="R258" s="38" t="s">
        <v>3128</v>
      </c>
      <c r="AJ258" s="33" t="str">
        <f t="shared" si="4"/>
        <v/>
      </c>
      <c r="AK258" s="33" t="str">
        <f>IF(Dane!M258&lt;&gt;"",Dane!M258,"")</f>
        <v/>
      </c>
    </row>
    <row r="259" spans="13:37" x14ac:dyDescent="0.35">
      <c r="M259" s="33" t="s">
        <v>943</v>
      </c>
      <c r="N259" s="38" t="s">
        <v>944</v>
      </c>
      <c r="O259" s="38" t="s">
        <v>2809</v>
      </c>
      <c r="P259" s="33" t="s">
        <v>1887</v>
      </c>
      <c r="Q259" s="38" t="s">
        <v>1888</v>
      </c>
      <c r="R259" s="38" t="s">
        <v>3129</v>
      </c>
      <c r="AJ259" s="33" t="str">
        <f t="shared" si="4"/>
        <v/>
      </c>
      <c r="AK259" s="33" t="str">
        <f>IF(Dane!M259&lt;&gt;"",Dane!M259,"")</f>
        <v/>
      </c>
    </row>
    <row r="260" spans="13:37" x14ac:dyDescent="0.35">
      <c r="M260" s="33" t="s">
        <v>945</v>
      </c>
      <c r="N260" s="38" t="s">
        <v>946</v>
      </c>
      <c r="O260" s="38" t="s">
        <v>2810</v>
      </c>
      <c r="P260" s="33" t="s">
        <v>1889</v>
      </c>
      <c r="Q260" s="38" t="s">
        <v>1890</v>
      </c>
      <c r="R260" s="38" t="s">
        <v>3130</v>
      </c>
      <c r="AJ260" s="33" t="str">
        <f t="shared" si="4"/>
        <v/>
      </c>
      <c r="AK260" s="33" t="str">
        <f>IF(Dane!M260&lt;&gt;"",Dane!M260,"")</f>
        <v/>
      </c>
    </row>
    <row r="261" spans="13:37" x14ac:dyDescent="0.35">
      <c r="M261" s="33" t="s">
        <v>947</v>
      </c>
      <c r="N261" s="38" t="s">
        <v>948</v>
      </c>
      <c r="O261" s="38" t="s">
        <v>2811</v>
      </c>
      <c r="P261" s="33" t="s">
        <v>1891</v>
      </c>
      <c r="Q261" s="38" t="s">
        <v>1892</v>
      </c>
      <c r="R261" s="38" t="s">
        <v>3131</v>
      </c>
      <c r="AJ261" s="33" t="str">
        <f t="shared" si="4"/>
        <v/>
      </c>
      <c r="AK261" s="33" t="str">
        <f>IF(Dane!M261&lt;&gt;"",Dane!M261,"")</f>
        <v/>
      </c>
    </row>
    <row r="262" spans="13:37" x14ac:dyDescent="0.35">
      <c r="M262" s="33" t="s">
        <v>949</v>
      </c>
      <c r="N262" s="38" t="s">
        <v>950</v>
      </c>
      <c r="O262" s="38" t="s">
        <v>2812</v>
      </c>
      <c r="P262" s="33" t="s">
        <v>1893</v>
      </c>
      <c r="Q262" s="38" t="s">
        <v>1894</v>
      </c>
      <c r="R262" s="38" t="s">
        <v>3132</v>
      </c>
      <c r="AJ262" s="33" t="str">
        <f t="shared" si="4"/>
        <v/>
      </c>
      <c r="AK262" s="33" t="str">
        <f>IF(Dane!M262&lt;&gt;"",Dane!M262,"")</f>
        <v/>
      </c>
    </row>
    <row r="263" spans="13:37" x14ac:dyDescent="0.35">
      <c r="M263" s="33" t="s">
        <v>951</v>
      </c>
      <c r="N263" s="38" t="s">
        <v>952</v>
      </c>
      <c r="O263" s="38" t="s">
        <v>2813</v>
      </c>
      <c r="P263" s="33" t="s">
        <v>1895</v>
      </c>
      <c r="Q263" s="38" t="s">
        <v>1896</v>
      </c>
      <c r="R263" s="38" t="s">
        <v>3133</v>
      </c>
      <c r="AJ263" s="33" t="str">
        <f t="shared" si="4"/>
        <v/>
      </c>
      <c r="AK263" s="33" t="str">
        <f>IF(Dane!M263&lt;&gt;"",Dane!M263,"")</f>
        <v/>
      </c>
    </row>
    <row r="264" spans="13:37" x14ac:dyDescent="0.35">
      <c r="M264" s="33" t="s">
        <v>953</v>
      </c>
      <c r="N264" s="38" t="s">
        <v>954</v>
      </c>
      <c r="O264" s="38" t="s">
        <v>2814</v>
      </c>
      <c r="P264" s="33" t="s">
        <v>1897</v>
      </c>
      <c r="Q264" s="38" t="s">
        <v>1898</v>
      </c>
      <c r="R264" s="38" t="s">
        <v>3134</v>
      </c>
      <c r="AJ264" s="33" t="str">
        <f t="shared" si="4"/>
        <v/>
      </c>
      <c r="AK264" s="33" t="str">
        <f>IF(Dane!M264&lt;&gt;"",Dane!M264,"")</f>
        <v/>
      </c>
    </row>
    <row r="265" spans="13:37" x14ac:dyDescent="0.35">
      <c r="M265" s="33" t="s">
        <v>955</v>
      </c>
      <c r="N265" s="38" t="s">
        <v>956</v>
      </c>
      <c r="O265" s="38" t="s">
        <v>2815</v>
      </c>
      <c r="P265" s="33" t="s">
        <v>1899</v>
      </c>
      <c r="Q265" s="38" t="s">
        <v>1900</v>
      </c>
      <c r="R265" s="38" t="s">
        <v>3135</v>
      </c>
      <c r="AJ265" s="33" t="str">
        <f t="shared" si="4"/>
        <v/>
      </c>
      <c r="AK265" s="33" t="str">
        <f>IF(Dane!M265&lt;&gt;"",Dane!M265,"")</f>
        <v/>
      </c>
    </row>
    <row r="266" spans="13:37" x14ac:dyDescent="0.35">
      <c r="M266" s="33" t="s">
        <v>957</v>
      </c>
      <c r="N266" s="38" t="s">
        <v>958</v>
      </c>
      <c r="O266" s="38" t="s">
        <v>2816</v>
      </c>
      <c r="P266" s="33" t="s">
        <v>1901</v>
      </c>
      <c r="Q266" s="38" t="s">
        <v>1902</v>
      </c>
      <c r="R266" s="38" t="s">
        <v>3136</v>
      </c>
      <c r="AJ266" s="33" t="str">
        <f t="shared" si="4"/>
        <v/>
      </c>
      <c r="AK266" s="33" t="str">
        <f>IF(Dane!M266&lt;&gt;"",Dane!M266,"")</f>
        <v/>
      </c>
    </row>
    <row r="267" spans="13:37" x14ac:dyDescent="0.35">
      <c r="M267" s="33" t="s">
        <v>959</v>
      </c>
      <c r="N267" s="38" t="s">
        <v>960</v>
      </c>
      <c r="O267" s="38" t="s">
        <v>2817</v>
      </c>
      <c r="P267" s="33" t="s">
        <v>1903</v>
      </c>
      <c r="Q267" s="38" t="s">
        <v>1904</v>
      </c>
      <c r="R267" s="38" t="s">
        <v>3137</v>
      </c>
      <c r="AJ267" s="33" t="str">
        <f t="shared" si="4"/>
        <v/>
      </c>
      <c r="AK267" s="33" t="str">
        <f>IF(Dane!M267&lt;&gt;"",Dane!M267,"")</f>
        <v/>
      </c>
    </row>
    <row r="268" spans="13:37" x14ac:dyDescent="0.35">
      <c r="M268" s="33" t="s">
        <v>961</v>
      </c>
      <c r="N268" s="38" t="s">
        <v>962</v>
      </c>
      <c r="O268" s="38" t="s">
        <v>2818</v>
      </c>
      <c r="P268" s="33" t="s">
        <v>1905</v>
      </c>
      <c r="Q268" s="38" t="s">
        <v>1906</v>
      </c>
      <c r="R268" s="38" t="s">
        <v>3138</v>
      </c>
      <c r="AJ268" s="33" t="str">
        <f t="shared" si="4"/>
        <v/>
      </c>
      <c r="AK268" s="33" t="str">
        <f>IF(Dane!M268&lt;&gt;"",Dane!M268,"")</f>
        <v/>
      </c>
    </row>
    <row r="269" spans="13:37" x14ac:dyDescent="0.35">
      <c r="M269" s="33" t="s">
        <v>963</v>
      </c>
      <c r="N269" s="38" t="s">
        <v>964</v>
      </c>
      <c r="O269" s="38" t="s">
        <v>2819</v>
      </c>
      <c r="P269" s="33" t="s">
        <v>1907</v>
      </c>
      <c r="Q269" s="38" t="s">
        <v>1908</v>
      </c>
      <c r="R269" s="38" t="s">
        <v>3139</v>
      </c>
      <c r="AJ269" s="33" t="str">
        <f t="shared" si="4"/>
        <v/>
      </c>
      <c r="AK269" s="33" t="str">
        <f>IF(Dane!M269&lt;&gt;"",Dane!M269,"")</f>
        <v/>
      </c>
    </row>
    <row r="270" spans="13:37" x14ac:dyDescent="0.35">
      <c r="M270" s="33" t="s">
        <v>965</v>
      </c>
      <c r="N270" s="38" t="s">
        <v>966</v>
      </c>
      <c r="O270" s="38" t="s">
        <v>2820</v>
      </c>
      <c r="P270" s="33" t="s">
        <v>1909</v>
      </c>
      <c r="Q270" s="38" t="s">
        <v>1910</v>
      </c>
      <c r="R270" s="38" t="s">
        <v>3140</v>
      </c>
      <c r="AJ270" s="33" t="str">
        <f t="shared" si="4"/>
        <v/>
      </c>
      <c r="AK270" s="33" t="str">
        <f>IF(Dane!M270&lt;&gt;"",Dane!M270,"")</f>
        <v/>
      </c>
    </row>
    <row r="271" spans="13:37" x14ac:dyDescent="0.35">
      <c r="M271" s="33" t="s">
        <v>967</v>
      </c>
      <c r="N271" s="38" t="s">
        <v>968</v>
      </c>
      <c r="O271" s="38" t="s">
        <v>2821</v>
      </c>
      <c r="P271" s="33" t="s">
        <v>1911</v>
      </c>
      <c r="Q271" s="38" t="s">
        <v>1912</v>
      </c>
      <c r="R271" s="38" t="s">
        <v>3141</v>
      </c>
      <c r="AJ271" s="33" t="str">
        <f t="shared" si="4"/>
        <v/>
      </c>
      <c r="AK271" s="33" t="str">
        <f>IF(Dane!M271&lt;&gt;"",Dane!M271,"")</f>
        <v/>
      </c>
    </row>
    <row r="272" spans="13:37" x14ac:dyDescent="0.35">
      <c r="M272" s="33" t="s">
        <v>969</v>
      </c>
      <c r="N272" s="38" t="s">
        <v>970</v>
      </c>
      <c r="O272" s="38" t="s">
        <v>2822</v>
      </c>
      <c r="P272" s="33" t="s">
        <v>1913</v>
      </c>
      <c r="Q272" s="38" t="s">
        <v>1914</v>
      </c>
      <c r="R272" s="38" t="s">
        <v>3142</v>
      </c>
      <c r="AJ272" s="33" t="str">
        <f t="shared" si="4"/>
        <v/>
      </c>
      <c r="AK272" s="33" t="str">
        <f>IF(Dane!M272&lt;&gt;"",Dane!M272,"")</f>
        <v/>
      </c>
    </row>
    <row r="273" spans="13:37" x14ac:dyDescent="0.35">
      <c r="M273" s="33" t="s">
        <v>971</v>
      </c>
      <c r="N273" s="38" t="s">
        <v>972</v>
      </c>
      <c r="O273" s="38" t="s">
        <v>2823</v>
      </c>
      <c r="P273" s="33" t="s">
        <v>1915</v>
      </c>
      <c r="Q273" s="38" t="s">
        <v>1916</v>
      </c>
      <c r="R273" s="38" t="s">
        <v>3143</v>
      </c>
      <c r="AJ273" s="33" t="str">
        <f t="shared" si="4"/>
        <v/>
      </c>
      <c r="AK273" s="33" t="str">
        <f>IF(Dane!M273&lt;&gt;"",Dane!M273,"")</f>
        <v/>
      </c>
    </row>
    <row r="274" spans="13:37" x14ac:dyDescent="0.35">
      <c r="M274" s="33" t="s">
        <v>973</v>
      </c>
      <c r="N274" s="38" t="s">
        <v>974</v>
      </c>
      <c r="O274" s="38" t="s">
        <v>2824</v>
      </c>
      <c r="P274" s="33" t="s">
        <v>1917</v>
      </c>
      <c r="Q274" s="38" t="s">
        <v>1918</v>
      </c>
      <c r="R274" s="38" t="s">
        <v>3144</v>
      </c>
      <c r="AJ274" s="33" t="str">
        <f t="shared" si="4"/>
        <v/>
      </c>
      <c r="AK274" s="33" t="str">
        <f>IF(Dane!M274&lt;&gt;"",Dane!M274,"")</f>
        <v/>
      </c>
    </row>
    <row r="275" spans="13:37" x14ac:dyDescent="0.35">
      <c r="M275" s="33" t="s">
        <v>975</v>
      </c>
      <c r="N275" s="38" t="s">
        <v>976</v>
      </c>
      <c r="O275" s="38" t="s">
        <v>2825</v>
      </c>
      <c r="P275" s="33" t="s">
        <v>1919</v>
      </c>
      <c r="Q275" s="38" t="s">
        <v>1920</v>
      </c>
      <c r="R275" s="38" t="s">
        <v>3145</v>
      </c>
      <c r="AJ275" s="33" t="str">
        <f t="shared" si="4"/>
        <v/>
      </c>
      <c r="AK275" s="33" t="str">
        <f>IF(Dane!M275&lt;&gt;"",Dane!M275,"")</f>
        <v/>
      </c>
    </row>
    <row r="276" spans="13:37" x14ac:dyDescent="0.35">
      <c r="M276" s="33" t="s">
        <v>977</v>
      </c>
      <c r="N276" s="38" t="s">
        <v>978</v>
      </c>
      <c r="O276" s="38" t="s">
        <v>2826</v>
      </c>
      <c r="P276" s="33" t="s">
        <v>1921</v>
      </c>
      <c r="Q276" s="38" t="s">
        <v>1922</v>
      </c>
      <c r="R276" s="38" t="s">
        <v>3146</v>
      </c>
      <c r="AJ276" s="33" t="str">
        <f t="shared" si="4"/>
        <v/>
      </c>
      <c r="AK276" s="33" t="str">
        <f>IF(Dane!M276&lt;&gt;"",Dane!M276,"")</f>
        <v/>
      </c>
    </row>
    <row r="277" spans="13:37" x14ac:dyDescent="0.35">
      <c r="M277" s="33" t="s">
        <v>979</v>
      </c>
      <c r="N277" s="38" t="s">
        <v>980</v>
      </c>
      <c r="O277" s="38" t="s">
        <v>2827</v>
      </c>
      <c r="P277" s="33" t="s">
        <v>1923</v>
      </c>
      <c r="Q277" s="38" t="s">
        <v>1924</v>
      </c>
      <c r="R277" s="38" t="s">
        <v>3147</v>
      </c>
      <c r="AJ277" s="33" t="str">
        <f t="shared" si="4"/>
        <v/>
      </c>
      <c r="AK277" s="33" t="str">
        <f>IF(Dane!M277&lt;&gt;"",Dane!M277,"")</f>
        <v/>
      </c>
    </row>
    <row r="278" spans="13:37" x14ac:dyDescent="0.35">
      <c r="M278" s="33" t="s">
        <v>981</v>
      </c>
      <c r="N278" s="38" t="s">
        <v>982</v>
      </c>
      <c r="O278" s="38" t="s">
        <v>2828</v>
      </c>
      <c r="P278" s="33" t="s">
        <v>1925</v>
      </c>
      <c r="Q278" s="38" t="s">
        <v>1926</v>
      </c>
      <c r="R278" s="38" t="s">
        <v>3148</v>
      </c>
      <c r="AJ278" s="33" t="str">
        <f t="shared" ref="AJ278:AJ341" si="5">IF(AK278="styczeń",1,IF(AK278="luty",2,IF(AK278="marzec",3,IF(AK278="kwiecień",4,IF(AK278="maj",5,IF(AK278="czerwiec",6,IF(AK278="lipiec",7,IF(AK278="sierpień",8,IF(AK278="wrzesień",9,IF(AK278="październik",10,IF(AK278="listopad",11,IF(AK278="listopad",12,""))))))))))))</f>
        <v/>
      </c>
      <c r="AK278" s="33" t="str">
        <f>IF(Dane!M278&lt;&gt;"",Dane!M278,"")</f>
        <v/>
      </c>
    </row>
    <row r="279" spans="13:37" x14ac:dyDescent="0.35">
      <c r="M279" s="33" t="s">
        <v>983</v>
      </c>
      <c r="N279" s="38" t="s">
        <v>984</v>
      </c>
      <c r="O279" s="38" t="s">
        <v>2829</v>
      </c>
      <c r="P279" s="33" t="s">
        <v>1927</v>
      </c>
      <c r="Q279" s="38" t="s">
        <v>1928</v>
      </c>
      <c r="R279" s="38" t="s">
        <v>3149</v>
      </c>
      <c r="AJ279" s="33" t="str">
        <f t="shared" si="5"/>
        <v/>
      </c>
      <c r="AK279" s="33" t="str">
        <f>IF(Dane!M279&lt;&gt;"",Dane!M279,"")</f>
        <v/>
      </c>
    </row>
    <row r="280" spans="13:37" x14ac:dyDescent="0.35">
      <c r="M280" s="33" t="s">
        <v>985</v>
      </c>
      <c r="N280" s="38" t="s">
        <v>986</v>
      </c>
      <c r="O280" s="38" t="s">
        <v>2830</v>
      </c>
      <c r="P280" s="33" t="s">
        <v>1929</v>
      </c>
      <c r="Q280" s="38" t="s">
        <v>1930</v>
      </c>
      <c r="R280" s="38" t="s">
        <v>3150</v>
      </c>
      <c r="AJ280" s="33" t="str">
        <f t="shared" si="5"/>
        <v/>
      </c>
      <c r="AK280" s="33" t="str">
        <f>IF(Dane!M280&lt;&gt;"",Dane!M280,"")</f>
        <v/>
      </c>
    </row>
    <row r="281" spans="13:37" x14ac:dyDescent="0.35">
      <c r="M281" s="33" t="s">
        <v>987</v>
      </c>
      <c r="N281" s="38" t="s">
        <v>988</v>
      </c>
      <c r="O281" s="38" t="s">
        <v>2831</v>
      </c>
      <c r="P281" s="33" t="s">
        <v>1931</v>
      </c>
      <c r="Q281" s="38" t="s">
        <v>1932</v>
      </c>
      <c r="R281" s="38" t="s">
        <v>3151</v>
      </c>
      <c r="AJ281" s="33" t="str">
        <f t="shared" si="5"/>
        <v/>
      </c>
      <c r="AK281" s="33" t="str">
        <f>IF(Dane!M281&lt;&gt;"",Dane!M281,"")</f>
        <v/>
      </c>
    </row>
    <row r="282" spans="13:37" x14ac:dyDescent="0.35">
      <c r="M282" s="33" t="s">
        <v>989</v>
      </c>
      <c r="N282" s="38" t="s">
        <v>990</v>
      </c>
      <c r="O282" s="38" t="s">
        <v>2832</v>
      </c>
      <c r="P282" s="33" t="s">
        <v>1933</v>
      </c>
      <c r="Q282" s="38" t="s">
        <v>1934</v>
      </c>
      <c r="R282" s="38" t="s">
        <v>3152</v>
      </c>
      <c r="AJ282" s="33" t="str">
        <f t="shared" si="5"/>
        <v/>
      </c>
      <c r="AK282" s="33" t="str">
        <f>IF(Dane!M282&lt;&gt;"",Dane!M282,"")</f>
        <v/>
      </c>
    </row>
    <row r="283" spans="13:37" x14ac:dyDescent="0.35">
      <c r="M283" s="33" t="s">
        <v>991</v>
      </c>
      <c r="N283" s="38" t="s">
        <v>992</v>
      </c>
      <c r="O283" s="38" t="s">
        <v>2833</v>
      </c>
      <c r="P283" s="33" t="s">
        <v>1935</v>
      </c>
      <c r="Q283" s="38" t="s">
        <v>1936</v>
      </c>
      <c r="R283" s="38" t="s">
        <v>3153</v>
      </c>
      <c r="AJ283" s="33" t="str">
        <f t="shared" si="5"/>
        <v/>
      </c>
      <c r="AK283" s="33" t="str">
        <f>IF(Dane!M283&lt;&gt;"",Dane!M283,"")</f>
        <v/>
      </c>
    </row>
    <row r="284" spans="13:37" x14ac:dyDescent="0.35">
      <c r="M284" s="33" t="s">
        <v>993</v>
      </c>
      <c r="N284" s="38" t="s">
        <v>994</v>
      </c>
      <c r="O284" s="38" t="s">
        <v>2834</v>
      </c>
      <c r="P284" s="33" t="s">
        <v>1937</v>
      </c>
      <c r="Q284" s="38" t="s">
        <v>1938</v>
      </c>
      <c r="R284" s="38" t="s">
        <v>3154</v>
      </c>
      <c r="AJ284" s="33" t="str">
        <f t="shared" si="5"/>
        <v/>
      </c>
      <c r="AK284" s="33" t="str">
        <f>IF(Dane!M284&lt;&gt;"",Dane!M284,"")</f>
        <v/>
      </c>
    </row>
    <row r="285" spans="13:37" x14ac:dyDescent="0.35">
      <c r="M285" s="33" t="s">
        <v>995</v>
      </c>
      <c r="N285" s="38" t="s">
        <v>996</v>
      </c>
      <c r="O285" s="38" t="s">
        <v>2835</v>
      </c>
      <c r="P285" s="33" t="s">
        <v>1939</v>
      </c>
      <c r="Q285" s="38" t="s">
        <v>1940</v>
      </c>
      <c r="R285" s="38" t="s">
        <v>3155</v>
      </c>
      <c r="AJ285" s="33" t="str">
        <f t="shared" si="5"/>
        <v/>
      </c>
      <c r="AK285" s="33" t="str">
        <f>IF(Dane!M285&lt;&gt;"",Dane!M285,"")</f>
        <v/>
      </c>
    </row>
    <row r="286" spans="13:37" x14ac:dyDescent="0.35">
      <c r="M286" s="33" t="s">
        <v>997</v>
      </c>
      <c r="N286" s="38" t="s">
        <v>998</v>
      </c>
      <c r="O286" s="38" t="s">
        <v>2836</v>
      </c>
      <c r="P286" s="33" t="s">
        <v>1941</v>
      </c>
      <c r="Q286" s="38" t="s">
        <v>1942</v>
      </c>
      <c r="R286" s="38" t="s">
        <v>3156</v>
      </c>
      <c r="AJ286" s="33" t="str">
        <f t="shared" si="5"/>
        <v/>
      </c>
      <c r="AK286" s="33" t="str">
        <f>IF(Dane!M286&lt;&gt;"",Dane!M286,"")</f>
        <v/>
      </c>
    </row>
    <row r="287" spans="13:37" x14ac:dyDescent="0.35">
      <c r="M287" s="33" t="s">
        <v>999</v>
      </c>
      <c r="N287" s="38" t="s">
        <v>1000</v>
      </c>
      <c r="O287" s="38" t="s">
        <v>2837</v>
      </c>
      <c r="P287" s="33" t="s">
        <v>1943</v>
      </c>
      <c r="Q287" s="38" t="s">
        <v>1944</v>
      </c>
      <c r="R287" s="38" t="s">
        <v>3157</v>
      </c>
      <c r="AJ287" s="33" t="str">
        <f t="shared" si="5"/>
        <v/>
      </c>
      <c r="AK287" s="33" t="str">
        <f>IF(Dane!M287&lt;&gt;"",Dane!M287,"")</f>
        <v/>
      </c>
    </row>
    <row r="288" spans="13:37" x14ac:dyDescent="0.35">
      <c r="M288" s="33" t="s">
        <v>1001</v>
      </c>
      <c r="N288" s="38" t="s">
        <v>1002</v>
      </c>
      <c r="O288" s="38" t="s">
        <v>2838</v>
      </c>
      <c r="P288" s="33" t="s">
        <v>1945</v>
      </c>
      <c r="Q288" s="38" t="s">
        <v>1946</v>
      </c>
      <c r="R288" s="38" t="s">
        <v>3158</v>
      </c>
      <c r="AJ288" s="33" t="str">
        <f t="shared" si="5"/>
        <v/>
      </c>
      <c r="AK288" s="33" t="str">
        <f>IF(Dane!M288&lt;&gt;"",Dane!M288,"")</f>
        <v/>
      </c>
    </row>
    <row r="289" spans="13:37" x14ac:dyDescent="0.35">
      <c r="M289" s="33" t="s">
        <v>1003</v>
      </c>
      <c r="N289" s="38" t="s">
        <v>1004</v>
      </c>
      <c r="O289" s="38" t="s">
        <v>2839</v>
      </c>
      <c r="P289" s="33" t="s">
        <v>1947</v>
      </c>
      <c r="Q289" s="38" t="s">
        <v>1948</v>
      </c>
      <c r="R289" s="38" t="s">
        <v>3159</v>
      </c>
      <c r="AJ289" s="33" t="str">
        <f t="shared" si="5"/>
        <v/>
      </c>
      <c r="AK289" s="33" t="str">
        <f>IF(Dane!M289&lt;&gt;"",Dane!M289,"")</f>
        <v/>
      </c>
    </row>
    <row r="290" spans="13:37" x14ac:dyDescent="0.35">
      <c r="M290" s="33" t="s">
        <v>1005</v>
      </c>
      <c r="N290" s="38" t="s">
        <v>1006</v>
      </c>
      <c r="O290" s="38" t="s">
        <v>2840</v>
      </c>
      <c r="P290" s="33" t="s">
        <v>1949</v>
      </c>
      <c r="Q290" s="38" t="s">
        <v>1950</v>
      </c>
      <c r="R290" s="38" t="s">
        <v>3160</v>
      </c>
      <c r="AJ290" s="33" t="str">
        <f t="shared" si="5"/>
        <v/>
      </c>
      <c r="AK290" s="33" t="str">
        <f>IF(Dane!M290&lt;&gt;"",Dane!M290,"")</f>
        <v/>
      </c>
    </row>
    <row r="291" spans="13:37" x14ac:dyDescent="0.35">
      <c r="M291" s="33" t="s">
        <v>1007</v>
      </c>
      <c r="N291" s="38" t="s">
        <v>1008</v>
      </c>
      <c r="O291" s="38" t="s">
        <v>2841</v>
      </c>
      <c r="P291" s="33" t="s">
        <v>1951</v>
      </c>
      <c r="Q291" s="38" t="s">
        <v>1952</v>
      </c>
      <c r="R291" s="38" t="s">
        <v>3161</v>
      </c>
      <c r="AJ291" s="33" t="str">
        <f t="shared" si="5"/>
        <v/>
      </c>
      <c r="AK291" s="33" t="str">
        <f>IF(Dane!M291&lt;&gt;"",Dane!M291,"")</f>
        <v/>
      </c>
    </row>
    <row r="292" spans="13:37" x14ac:dyDescent="0.35">
      <c r="M292" s="33" t="s">
        <v>1009</v>
      </c>
      <c r="N292" s="38" t="s">
        <v>1010</v>
      </c>
      <c r="O292" s="38" t="s">
        <v>2842</v>
      </c>
      <c r="P292" s="33" t="s">
        <v>1953</v>
      </c>
      <c r="Q292" s="38" t="s">
        <v>1954</v>
      </c>
      <c r="R292" s="38" t="s">
        <v>3162</v>
      </c>
      <c r="AJ292" s="33" t="str">
        <f t="shared" si="5"/>
        <v/>
      </c>
      <c r="AK292" s="33" t="str">
        <f>IF(Dane!M292&lt;&gt;"",Dane!M292,"")</f>
        <v/>
      </c>
    </row>
    <row r="293" spans="13:37" x14ac:dyDescent="0.35">
      <c r="M293" s="33" t="s">
        <v>1011</v>
      </c>
      <c r="N293" s="38" t="s">
        <v>1012</v>
      </c>
      <c r="O293" s="38" t="s">
        <v>2843</v>
      </c>
      <c r="P293" s="33" t="s">
        <v>1955</v>
      </c>
      <c r="Q293" s="38" t="s">
        <v>1956</v>
      </c>
      <c r="R293" s="38" t="s">
        <v>3163</v>
      </c>
      <c r="AJ293" s="33" t="str">
        <f t="shared" si="5"/>
        <v/>
      </c>
      <c r="AK293" s="33" t="str">
        <f>IF(Dane!M293&lt;&gt;"",Dane!M293,"")</f>
        <v/>
      </c>
    </row>
    <row r="294" spans="13:37" x14ac:dyDescent="0.35">
      <c r="M294" s="33" t="s">
        <v>1013</v>
      </c>
      <c r="N294" s="38" t="s">
        <v>1014</v>
      </c>
      <c r="O294" s="38" t="s">
        <v>2844</v>
      </c>
      <c r="P294" s="33" t="s">
        <v>1957</v>
      </c>
      <c r="Q294" s="38" t="s">
        <v>1958</v>
      </c>
      <c r="R294" s="38" t="s">
        <v>3164</v>
      </c>
      <c r="AJ294" s="33" t="str">
        <f t="shared" si="5"/>
        <v/>
      </c>
      <c r="AK294" s="33" t="str">
        <f>IF(Dane!M294&lt;&gt;"",Dane!M294,"")</f>
        <v/>
      </c>
    </row>
    <row r="295" spans="13:37" x14ac:dyDescent="0.35">
      <c r="M295" s="33" t="s">
        <v>1015</v>
      </c>
      <c r="N295" s="38" t="s">
        <v>1016</v>
      </c>
      <c r="O295" s="38" t="s">
        <v>2845</v>
      </c>
      <c r="P295" s="33" t="s">
        <v>1959</v>
      </c>
      <c r="Q295" s="38" t="s">
        <v>1960</v>
      </c>
      <c r="R295" s="38" t="s">
        <v>3165</v>
      </c>
      <c r="AJ295" s="33" t="str">
        <f t="shared" si="5"/>
        <v/>
      </c>
      <c r="AK295" s="33" t="str">
        <f>IF(Dane!M295&lt;&gt;"",Dane!M295,"")</f>
        <v/>
      </c>
    </row>
    <row r="296" spans="13:37" x14ac:dyDescent="0.35">
      <c r="M296" s="33" t="s">
        <v>1017</v>
      </c>
      <c r="N296" s="38" t="s">
        <v>1018</v>
      </c>
      <c r="O296" s="38" t="s">
        <v>2846</v>
      </c>
      <c r="P296" s="33" t="s">
        <v>1961</v>
      </c>
      <c r="Q296" s="38" t="s">
        <v>1962</v>
      </c>
      <c r="R296" s="38" t="s">
        <v>3166</v>
      </c>
      <c r="AJ296" s="33" t="str">
        <f t="shared" si="5"/>
        <v/>
      </c>
      <c r="AK296" s="33" t="str">
        <f>IF(Dane!M296&lt;&gt;"",Dane!M296,"")</f>
        <v/>
      </c>
    </row>
    <row r="297" spans="13:37" x14ac:dyDescent="0.35">
      <c r="M297" s="33" t="s">
        <v>1019</v>
      </c>
      <c r="N297" s="38" t="s">
        <v>1020</v>
      </c>
      <c r="O297" s="38" t="s">
        <v>2847</v>
      </c>
      <c r="P297" s="33" t="s">
        <v>1963</v>
      </c>
      <c r="Q297" s="38" t="s">
        <v>1964</v>
      </c>
      <c r="R297" s="38" t="s">
        <v>3167</v>
      </c>
      <c r="AJ297" s="33" t="str">
        <f t="shared" si="5"/>
        <v/>
      </c>
      <c r="AK297" s="33" t="str">
        <f>IF(Dane!M297&lt;&gt;"",Dane!M297,"")</f>
        <v/>
      </c>
    </row>
    <row r="298" spans="13:37" x14ac:dyDescent="0.35">
      <c r="M298" s="33" t="s">
        <v>1021</v>
      </c>
      <c r="N298" s="38" t="s">
        <v>1022</v>
      </c>
      <c r="O298" s="38" t="s">
        <v>2848</v>
      </c>
      <c r="P298" s="33" t="s">
        <v>1965</v>
      </c>
      <c r="Q298" s="38" t="s">
        <v>1966</v>
      </c>
      <c r="R298" s="38" t="s">
        <v>3168</v>
      </c>
      <c r="AJ298" s="33" t="str">
        <f t="shared" si="5"/>
        <v/>
      </c>
      <c r="AK298" s="33" t="str">
        <f>IF(Dane!M298&lt;&gt;"",Dane!M298,"")</f>
        <v/>
      </c>
    </row>
    <row r="299" spans="13:37" x14ac:dyDescent="0.35">
      <c r="M299" s="33" t="s">
        <v>1023</v>
      </c>
      <c r="N299" s="38" t="s">
        <v>1024</v>
      </c>
      <c r="O299" s="38" t="s">
        <v>2849</v>
      </c>
      <c r="P299" s="33" t="s">
        <v>1967</v>
      </c>
      <c r="Q299" s="38" t="s">
        <v>1968</v>
      </c>
      <c r="R299" s="38" t="s">
        <v>3169</v>
      </c>
      <c r="AJ299" s="33" t="str">
        <f t="shared" si="5"/>
        <v/>
      </c>
      <c r="AK299" s="33" t="str">
        <f>IF(Dane!M299&lt;&gt;"",Dane!M299,"")</f>
        <v/>
      </c>
    </row>
    <row r="300" spans="13:37" x14ac:dyDescent="0.35">
      <c r="M300" s="33" t="s">
        <v>1025</v>
      </c>
      <c r="N300" s="38" t="s">
        <v>1026</v>
      </c>
      <c r="O300" s="38" t="s">
        <v>2850</v>
      </c>
      <c r="P300" s="33" t="s">
        <v>1969</v>
      </c>
      <c r="Q300" s="38" t="s">
        <v>1970</v>
      </c>
      <c r="R300" s="38" t="s">
        <v>3170</v>
      </c>
      <c r="AJ300" s="33" t="str">
        <f t="shared" si="5"/>
        <v/>
      </c>
      <c r="AK300" s="33" t="str">
        <f>IF(Dane!M300&lt;&gt;"",Dane!M300,"")</f>
        <v/>
      </c>
    </row>
    <row r="301" spans="13:37" x14ac:dyDescent="0.35">
      <c r="M301" s="33" t="s">
        <v>1027</v>
      </c>
      <c r="N301" s="38" t="s">
        <v>1028</v>
      </c>
      <c r="O301" s="38" t="s">
        <v>2851</v>
      </c>
      <c r="P301" s="33" t="s">
        <v>1971</v>
      </c>
      <c r="Q301" s="38" t="s">
        <v>1972</v>
      </c>
      <c r="R301" s="38" t="s">
        <v>3171</v>
      </c>
      <c r="AJ301" s="33" t="str">
        <f t="shared" si="5"/>
        <v/>
      </c>
      <c r="AK301" s="33" t="str">
        <f>IF(Dane!M301&lt;&gt;"",Dane!M301,"")</f>
        <v/>
      </c>
    </row>
    <row r="302" spans="13:37" x14ac:dyDescent="0.35">
      <c r="M302" s="33" t="s">
        <v>1029</v>
      </c>
      <c r="N302" s="38" t="s">
        <v>1030</v>
      </c>
      <c r="O302" s="38" t="s">
        <v>2852</v>
      </c>
      <c r="P302" s="33" t="s">
        <v>1973</v>
      </c>
      <c r="Q302" s="38" t="s">
        <v>1974</v>
      </c>
      <c r="R302" s="38" t="s">
        <v>3172</v>
      </c>
      <c r="AJ302" s="33" t="str">
        <f t="shared" si="5"/>
        <v/>
      </c>
      <c r="AK302" s="33" t="str">
        <f>IF(Dane!M302&lt;&gt;"",Dane!M302,"")</f>
        <v/>
      </c>
    </row>
    <row r="303" spans="13:37" x14ac:dyDescent="0.35">
      <c r="M303" s="33" t="s">
        <v>1031</v>
      </c>
      <c r="N303" s="38" t="s">
        <v>1032</v>
      </c>
      <c r="O303" s="38" t="s">
        <v>2853</v>
      </c>
      <c r="P303" s="33" t="s">
        <v>1975</v>
      </c>
      <c r="Q303" s="38" t="s">
        <v>1976</v>
      </c>
      <c r="R303" s="38" t="s">
        <v>3173</v>
      </c>
      <c r="AJ303" s="33" t="str">
        <f t="shared" si="5"/>
        <v/>
      </c>
      <c r="AK303" s="33" t="str">
        <f>IF(Dane!M303&lt;&gt;"",Dane!M303,"")</f>
        <v/>
      </c>
    </row>
    <row r="304" spans="13:37" x14ac:dyDescent="0.35">
      <c r="M304" s="33" t="s">
        <v>1033</v>
      </c>
      <c r="N304" s="38" t="s">
        <v>1034</v>
      </c>
      <c r="O304" s="38" t="s">
        <v>2854</v>
      </c>
      <c r="P304" s="33" t="s">
        <v>1977</v>
      </c>
      <c r="Q304" s="38" t="s">
        <v>1978</v>
      </c>
      <c r="R304" s="38" t="s">
        <v>3174</v>
      </c>
      <c r="AJ304" s="33" t="str">
        <f t="shared" si="5"/>
        <v/>
      </c>
      <c r="AK304" s="33" t="str">
        <f>IF(Dane!M304&lt;&gt;"",Dane!M304,"")</f>
        <v/>
      </c>
    </row>
    <row r="305" spans="13:37" x14ac:dyDescent="0.35">
      <c r="M305" s="33" t="s">
        <v>1035</v>
      </c>
      <c r="N305" s="38" t="s">
        <v>1036</v>
      </c>
      <c r="O305" s="38" t="s">
        <v>2855</v>
      </c>
      <c r="P305" s="33" t="s">
        <v>1979</v>
      </c>
      <c r="Q305" s="38" t="s">
        <v>1980</v>
      </c>
      <c r="R305" s="38" t="s">
        <v>3175</v>
      </c>
      <c r="AJ305" s="33" t="str">
        <f t="shared" si="5"/>
        <v/>
      </c>
      <c r="AK305" s="33" t="str">
        <f>IF(Dane!M305&lt;&gt;"",Dane!M305,"")</f>
        <v/>
      </c>
    </row>
    <row r="306" spans="13:37" x14ac:dyDescent="0.35">
      <c r="M306" s="33" t="s">
        <v>1037</v>
      </c>
      <c r="N306" s="38" t="s">
        <v>1038</v>
      </c>
      <c r="O306" s="38" t="s">
        <v>2856</v>
      </c>
      <c r="P306" s="33" t="s">
        <v>1981</v>
      </c>
      <c r="Q306" s="38" t="s">
        <v>1982</v>
      </c>
      <c r="R306" s="38" t="s">
        <v>3176</v>
      </c>
      <c r="AJ306" s="33" t="str">
        <f t="shared" si="5"/>
        <v/>
      </c>
      <c r="AK306" s="33" t="str">
        <f>IF(Dane!M306&lt;&gt;"",Dane!M306,"")</f>
        <v/>
      </c>
    </row>
    <row r="307" spans="13:37" x14ac:dyDescent="0.35">
      <c r="M307" s="33" t="s">
        <v>1039</v>
      </c>
      <c r="N307" s="38" t="s">
        <v>1040</v>
      </c>
      <c r="O307" s="38" t="s">
        <v>2857</v>
      </c>
      <c r="P307" s="33" t="s">
        <v>1983</v>
      </c>
      <c r="Q307" s="38" t="s">
        <v>1984</v>
      </c>
      <c r="R307" s="38" t="s">
        <v>3177</v>
      </c>
      <c r="AJ307" s="33" t="str">
        <f t="shared" si="5"/>
        <v/>
      </c>
      <c r="AK307" s="33" t="str">
        <f>IF(Dane!M307&lt;&gt;"",Dane!M307,"")</f>
        <v/>
      </c>
    </row>
    <row r="308" spans="13:37" x14ac:dyDescent="0.35">
      <c r="M308" s="33" t="s">
        <v>1041</v>
      </c>
      <c r="N308" s="38" t="s">
        <v>1042</v>
      </c>
      <c r="O308" s="38" t="s">
        <v>2858</v>
      </c>
      <c r="P308" s="33" t="s">
        <v>1985</v>
      </c>
      <c r="Q308" s="38" t="s">
        <v>1986</v>
      </c>
      <c r="R308" s="38" t="s">
        <v>3178</v>
      </c>
      <c r="AJ308" s="33" t="str">
        <f t="shared" si="5"/>
        <v/>
      </c>
      <c r="AK308" s="33" t="str">
        <f>IF(Dane!M308&lt;&gt;"",Dane!M308,"")</f>
        <v/>
      </c>
    </row>
    <row r="309" spans="13:37" x14ac:dyDescent="0.35">
      <c r="M309" s="33" t="s">
        <v>1043</v>
      </c>
      <c r="N309" s="38" t="s">
        <v>1044</v>
      </c>
      <c r="O309" s="38" t="s">
        <v>2859</v>
      </c>
      <c r="P309" s="33" t="s">
        <v>1987</v>
      </c>
      <c r="Q309" s="38" t="s">
        <v>1988</v>
      </c>
      <c r="R309" s="38" t="s">
        <v>3179</v>
      </c>
      <c r="AJ309" s="33" t="str">
        <f t="shared" si="5"/>
        <v/>
      </c>
      <c r="AK309" s="33" t="str">
        <f>IF(Dane!M309&lt;&gt;"",Dane!M309,"")</f>
        <v/>
      </c>
    </row>
    <row r="310" spans="13:37" x14ac:dyDescent="0.35">
      <c r="M310" s="33" t="s">
        <v>1045</v>
      </c>
      <c r="N310" s="38" t="s">
        <v>1046</v>
      </c>
      <c r="O310" s="38" t="s">
        <v>2860</v>
      </c>
      <c r="P310" s="33" t="s">
        <v>1989</v>
      </c>
      <c r="Q310" s="38" t="s">
        <v>1990</v>
      </c>
      <c r="R310" s="38" t="s">
        <v>3180</v>
      </c>
      <c r="AJ310" s="33" t="str">
        <f t="shared" si="5"/>
        <v/>
      </c>
      <c r="AK310" s="33" t="str">
        <f>IF(Dane!M310&lt;&gt;"",Dane!M310,"")</f>
        <v/>
      </c>
    </row>
    <row r="311" spans="13:37" x14ac:dyDescent="0.35">
      <c r="M311" s="33" t="s">
        <v>1047</v>
      </c>
      <c r="N311" s="38" t="s">
        <v>1048</v>
      </c>
      <c r="O311" s="38" t="s">
        <v>2861</v>
      </c>
      <c r="P311" s="33" t="s">
        <v>1991</v>
      </c>
      <c r="Q311" s="38" t="s">
        <v>1992</v>
      </c>
      <c r="R311" s="38" t="s">
        <v>3181</v>
      </c>
      <c r="AJ311" s="33" t="str">
        <f t="shared" si="5"/>
        <v/>
      </c>
      <c r="AK311" s="33" t="str">
        <f>IF(Dane!M311&lt;&gt;"",Dane!M311,"")</f>
        <v/>
      </c>
    </row>
    <row r="312" spans="13:37" x14ac:dyDescent="0.35">
      <c r="M312" s="33" t="s">
        <v>1049</v>
      </c>
      <c r="N312" s="38" t="s">
        <v>1050</v>
      </c>
      <c r="O312" s="38" t="s">
        <v>2862</v>
      </c>
      <c r="P312" s="33" t="s">
        <v>1993</v>
      </c>
      <c r="Q312" s="38" t="s">
        <v>1994</v>
      </c>
      <c r="R312" s="38" t="s">
        <v>3182</v>
      </c>
      <c r="AJ312" s="33" t="str">
        <f t="shared" si="5"/>
        <v/>
      </c>
      <c r="AK312" s="33" t="str">
        <f>IF(Dane!M312&lt;&gt;"",Dane!M312,"")</f>
        <v/>
      </c>
    </row>
    <row r="313" spans="13:37" x14ac:dyDescent="0.35">
      <c r="M313" s="33" t="s">
        <v>1051</v>
      </c>
      <c r="N313" s="38" t="s">
        <v>1052</v>
      </c>
      <c r="O313" s="38" t="s">
        <v>2863</v>
      </c>
      <c r="P313" s="33" t="s">
        <v>1995</v>
      </c>
      <c r="Q313" s="38" t="s">
        <v>1996</v>
      </c>
      <c r="R313" s="38" t="s">
        <v>3183</v>
      </c>
      <c r="AJ313" s="33" t="str">
        <f t="shared" si="5"/>
        <v/>
      </c>
      <c r="AK313" s="33" t="str">
        <f>IF(Dane!M313&lt;&gt;"",Dane!M313,"")</f>
        <v/>
      </c>
    </row>
    <row r="314" spans="13:37" x14ac:dyDescent="0.35">
      <c r="M314" s="33" t="s">
        <v>1053</v>
      </c>
      <c r="N314" s="38" t="s">
        <v>1054</v>
      </c>
      <c r="O314" s="38" t="s">
        <v>2864</v>
      </c>
      <c r="P314" s="33" t="s">
        <v>1997</v>
      </c>
      <c r="Q314" s="38" t="s">
        <v>1998</v>
      </c>
      <c r="R314" s="38" t="s">
        <v>3184</v>
      </c>
      <c r="AJ314" s="33" t="str">
        <f t="shared" si="5"/>
        <v/>
      </c>
      <c r="AK314" s="33" t="str">
        <f>IF(Dane!M314&lt;&gt;"",Dane!M314,"")</f>
        <v/>
      </c>
    </row>
    <row r="315" spans="13:37" x14ac:dyDescent="0.35">
      <c r="M315" s="33" t="s">
        <v>1055</v>
      </c>
      <c r="N315" s="38" t="s">
        <v>1056</v>
      </c>
      <c r="O315" s="38" t="s">
        <v>2865</v>
      </c>
      <c r="P315" s="33" t="s">
        <v>1999</v>
      </c>
      <c r="Q315" s="38" t="s">
        <v>2000</v>
      </c>
      <c r="R315" s="38" t="s">
        <v>3185</v>
      </c>
      <c r="AJ315" s="33" t="str">
        <f t="shared" si="5"/>
        <v/>
      </c>
      <c r="AK315" s="33" t="str">
        <f>IF(Dane!M315&lt;&gt;"",Dane!M315,"")</f>
        <v/>
      </c>
    </row>
    <row r="316" spans="13:37" x14ac:dyDescent="0.35">
      <c r="M316" s="33" t="s">
        <v>1057</v>
      </c>
      <c r="N316" s="38" t="s">
        <v>1058</v>
      </c>
      <c r="O316" s="38" t="s">
        <v>2866</v>
      </c>
      <c r="P316" s="33" t="s">
        <v>2001</v>
      </c>
      <c r="Q316" s="38" t="s">
        <v>2002</v>
      </c>
      <c r="R316" s="38" t="s">
        <v>3186</v>
      </c>
      <c r="AJ316" s="33" t="str">
        <f t="shared" si="5"/>
        <v/>
      </c>
      <c r="AK316" s="33" t="str">
        <f>IF(Dane!M316&lt;&gt;"",Dane!M316,"")</f>
        <v/>
      </c>
    </row>
    <row r="317" spans="13:37" x14ac:dyDescent="0.35">
      <c r="M317" s="33" t="s">
        <v>1059</v>
      </c>
      <c r="N317" s="38" t="s">
        <v>1060</v>
      </c>
      <c r="O317" s="38" t="s">
        <v>2867</v>
      </c>
      <c r="P317" s="33" t="s">
        <v>2003</v>
      </c>
      <c r="Q317" s="38" t="s">
        <v>2004</v>
      </c>
      <c r="R317" s="38" t="s">
        <v>3187</v>
      </c>
      <c r="AJ317" s="33" t="str">
        <f t="shared" si="5"/>
        <v/>
      </c>
      <c r="AK317" s="33" t="str">
        <f>IF(Dane!M317&lt;&gt;"",Dane!M317,"")</f>
        <v/>
      </c>
    </row>
    <row r="318" spans="13:37" x14ac:dyDescent="0.35">
      <c r="M318" s="33" t="s">
        <v>1061</v>
      </c>
      <c r="N318" s="38" t="s">
        <v>1062</v>
      </c>
      <c r="O318" s="38" t="s">
        <v>2868</v>
      </c>
      <c r="P318" s="33" t="s">
        <v>2005</v>
      </c>
      <c r="Q318" s="38" t="s">
        <v>2006</v>
      </c>
      <c r="R318" s="38" t="s">
        <v>3188</v>
      </c>
      <c r="AJ318" s="33" t="str">
        <f t="shared" si="5"/>
        <v/>
      </c>
      <c r="AK318" s="33" t="str">
        <f>IF(Dane!M318&lt;&gt;"",Dane!M318,"")</f>
        <v/>
      </c>
    </row>
    <row r="319" spans="13:37" x14ac:dyDescent="0.35">
      <c r="M319" s="33" t="s">
        <v>1063</v>
      </c>
      <c r="N319" s="38" t="s">
        <v>1064</v>
      </c>
      <c r="O319" s="38" t="s">
        <v>2869</v>
      </c>
      <c r="P319" s="33" t="s">
        <v>2007</v>
      </c>
      <c r="Q319" s="38" t="s">
        <v>2008</v>
      </c>
      <c r="R319" s="38" t="s">
        <v>3189</v>
      </c>
      <c r="AJ319" s="33" t="str">
        <f t="shared" si="5"/>
        <v/>
      </c>
      <c r="AK319" s="33" t="str">
        <f>IF(Dane!M319&lt;&gt;"",Dane!M319,"")</f>
        <v/>
      </c>
    </row>
    <row r="320" spans="13:37" x14ac:dyDescent="0.35">
      <c r="M320" s="33" t="s">
        <v>1065</v>
      </c>
      <c r="N320" s="38" t="s">
        <v>1066</v>
      </c>
      <c r="O320" s="38" t="s">
        <v>2870</v>
      </c>
      <c r="P320" s="33" t="s">
        <v>2009</v>
      </c>
      <c r="Q320" s="38" t="s">
        <v>2010</v>
      </c>
      <c r="R320" s="38" t="s">
        <v>3190</v>
      </c>
      <c r="AJ320" s="33" t="str">
        <f t="shared" si="5"/>
        <v/>
      </c>
      <c r="AK320" s="33" t="str">
        <f>IF(Dane!M320&lt;&gt;"",Dane!M320,"")</f>
        <v/>
      </c>
    </row>
    <row r="321" spans="13:37" x14ac:dyDescent="0.35">
      <c r="M321" s="33" t="s">
        <v>1067</v>
      </c>
      <c r="N321" s="38" t="s">
        <v>1068</v>
      </c>
      <c r="O321" s="38" t="s">
        <v>2871</v>
      </c>
      <c r="P321" s="33" t="s">
        <v>2011</v>
      </c>
      <c r="Q321" s="38" t="s">
        <v>2012</v>
      </c>
      <c r="R321" s="38" t="s">
        <v>3191</v>
      </c>
      <c r="AJ321" s="33" t="str">
        <f t="shared" si="5"/>
        <v/>
      </c>
      <c r="AK321" s="33" t="str">
        <f>IF(Dane!M321&lt;&gt;"",Dane!M321,"")</f>
        <v/>
      </c>
    </row>
    <row r="322" spans="13:37" x14ac:dyDescent="0.35">
      <c r="M322" s="33" t="s">
        <v>1069</v>
      </c>
      <c r="N322" s="38" t="s">
        <v>1070</v>
      </c>
      <c r="O322" s="38" t="s">
        <v>2872</v>
      </c>
      <c r="P322" s="33" t="s">
        <v>2013</v>
      </c>
      <c r="Q322" s="38" t="s">
        <v>2014</v>
      </c>
      <c r="R322" s="38" t="s">
        <v>3192</v>
      </c>
      <c r="AJ322" s="33" t="str">
        <f t="shared" si="5"/>
        <v/>
      </c>
      <c r="AK322" s="33" t="str">
        <f>IF(Dane!M322&lt;&gt;"",Dane!M322,"")</f>
        <v/>
      </c>
    </row>
    <row r="323" spans="13:37" x14ac:dyDescent="0.35">
      <c r="M323" s="33" t="s">
        <v>1071</v>
      </c>
      <c r="N323" s="38" t="s">
        <v>1072</v>
      </c>
      <c r="O323" s="38" t="s">
        <v>3193</v>
      </c>
      <c r="P323" s="33" t="s">
        <v>2015</v>
      </c>
      <c r="Q323" s="38" t="s">
        <v>2016</v>
      </c>
      <c r="R323" s="38" t="s">
        <v>3193</v>
      </c>
      <c r="AJ323" s="33" t="str">
        <f t="shared" si="5"/>
        <v/>
      </c>
      <c r="AK323" s="33" t="str">
        <f>IF(Dane!M323&lt;&gt;"",Dane!M323,"")</f>
        <v/>
      </c>
    </row>
    <row r="324" spans="13:37" x14ac:dyDescent="0.35">
      <c r="M324" s="33" t="s">
        <v>1073</v>
      </c>
      <c r="N324" s="38" t="s">
        <v>1074</v>
      </c>
      <c r="O324" s="38" t="s">
        <v>3194</v>
      </c>
      <c r="P324" s="33" t="s">
        <v>2017</v>
      </c>
      <c r="Q324" s="38" t="s">
        <v>1282</v>
      </c>
      <c r="R324" s="38" t="s">
        <v>3194</v>
      </c>
      <c r="AJ324" s="33" t="str">
        <f t="shared" si="5"/>
        <v/>
      </c>
      <c r="AK324" s="33" t="str">
        <f>IF(Dane!M324&lt;&gt;"",Dane!M324,"")</f>
        <v/>
      </c>
    </row>
    <row r="325" spans="13:37" x14ac:dyDescent="0.35">
      <c r="M325" s="33" t="s">
        <v>1075</v>
      </c>
      <c r="N325" s="38" t="s">
        <v>1076</v>
      </c>
      <c r="O325" s="38" t="s">
        <v>3195</v>
      </c>
      <c r="P325" s="33" t="s">
        <v>2018</v>
      </c>
      <c r="Q325" s="38" t="s">
        <v>2019</v>
      </c>
      <c r="R325" s="38" t="s">
        <v>3195</v>
      </c>
      <c r="AJ325" s="33" t="str">
        <f t="shared" si="5"/>
        <v/>
      </c>
      <c r="AK325" s="33" t="str">
        <f>IF(Dane!M325&lt;&gt;"",Dane!M325,"")</f>
        <v/>
      </c>
    </row>
    <row r="326" spans="13:37" x14ac:dyDescent="0.35">
      <c r="M326" s="33" t="s">
        <v>1077</v>
      </c>
      <c r="N326" s="38" t="s">
        <v>1078</v>
      </c>
      <c r="O326" s="38" t="s">
        <v>3196</v>
      </c>
      <c r="P326" s="33" t="s">
        <v>2020</v>
      </c>
      <c r="Q326" s="38" t="s">
        <v>2021</v>
      </c>
      <c r="R326" s="38" t="s">
        <v>3196</v>
      </c>
      <c r="AJ326" s="33" t="str">
        <f t="shared" si="5"/>
        <v/>
      </c>
      <c r="AK326" s="33" t="str">
        <f>IF(Dane!M326&lt;&gt;"",Dane!M326,"")</f>
        <v/>
      </c>
    </row>
    <row r="327" spans="13:37" x14ac:dyDescent="0.35">
      <c r="M327" s="33" t="s">
        <v>1079</v>
      </c>
      <c r="N327" s="38" t="s">
        <v>1080</v>
      </c>
      <c r="O327" s="38" t="s">
        <v>3197</v>
      </c>
      <c r="P327" s="33" t="s">
        <v>2022</v>
      </c>
      <c r="Q327" s="38" t="s">
        <v>2023</v>
      </c>
      <c r="R327" s="38" t="s">
        <v>3197</v>
      </c>
      <c r="AJ327" s="33" t="str">
        <f t="shared" si="5"/>
        <v/>
      </c>
      <c r="AK327" s="33" t="str">
        <f>IF(Dane!M327&lt;&gt;"",Dane!M327,"")</f>
        <v/>
      </c>
    </row>
    <row r="328" spans="13:37" x14ac:dyDescent="0.35">
      <c r="M328" s="33" t="s">
        <v>1081</v>
      </c>
      <c r="N328" s="38" t="s">
        <v>1082</v>
      </c>
      <c r="O328" s="38" t="s">
        <v>3198</v>
      </c>
      <c r="P328" s="33" t="s">
        <v>2024</v>
      </c>
      <c r="Q328" s="38" t="s">
        <v>2025</v>
      </c>
      <c r="R328" s="38" t="s">
        <v>3198</v>
      </c>
      <c r="AJ328" s="33" t="str">
        <f t="shared" si="5"/>
        <v/>
      </c>
      <c r="AK328" s="33" t="str">
        <f>IF(Dane!M328&lt;&gt;"",Dane!M328,"")</f>
        <v/>
      </c>
    </row>
    <row r="329" spans="13:37" x14ac:dyDescent="0.35">
      <c r="M329" s="33" t="s">
        <v>1083</v>
      </c>
      <c r="N329" s="38" t="s">
        <v>1084</v>
      </c>
      <c r="O329" s="38" t="s">
        <v>3199</v>
      </c>
      <c r="P329" s="33" t="s">
        <v>2026</v>
      </c>
      <c r="Q329" s="38" t="s">
        <v>2027</v>
      </c>
      <c r="R329" s="38" t="s">
        <v>3199</v>
      </c>
      <c r="AJ329" s="33" t="str">
        <f t="shared" si="5"/>
        <v/>
      </c>
      <c r="AK329" s="33" t="str">
        <f>IF(Dane!M329&lt;&gt;"",Dane!M329,"")</f>
        <v/>
      </c>
    </row>
    <row r="330" spans="13:37" x14ac:dyDescent="0.35">
      <c r="M330" s="33" t="s">
        <v>1085</v>
      </c>
      <c r="N330" s="38" t="s">
        <v>1086</v>
      </c>
      <c r="O330" s="38" t="s">
        <v>3200</v>
      </c>
      <c r="P330" s="33" t="s">
        <v>2028</v>
      </c>
      <c r="Q330" s="38" t="s">
        <v>2029</v>
      </c>
      <c r="R330" s="38" t="s">
        <v>3200</v>
      </c>
      <c r="AJ330" s="33" t="str">
        <f t="shared" si="5"/>
        <v/>
      </c>
      <c r="AK330" s="33" t="str">
        <f>IF(Dane!M330&lt;&gt;"",Dane!M330,"")</f>
        <v/>
      </c>
    </row>
    <row r="331" spans="13:37" x14ac:dyDescent="0.35">
      <c r="M331" s="33" t="s">
        <v>1087</v>
      </c>
      <c r="N331" s="38" t="s">
        <v>1088</v>
      </c>
      <c r="O331" s="38" t="s">
        <v>3201</v>
      </c>
      <c r="P331" s="33" t="s">
        <v>2030</v>
      </c>
      <c r="Q331" s="38" t="s">
        <v>2031</v>
      </c>
      <c r="R331" s="38" t="s">
        <v>3201</v>
      </c>
      <c r="AJ331" s="33" t="str">
        <f t="shared" si="5"/>
        <v/>
      </c>
      <c r="AK331" s="33" t="str">
        <f>IF(Dane!M331&lt;&gt;"",Dane!M331,"")</f>
        <v/>
      </c>
    </row>
    <row r="332" spans="13:37" x14ac:dyDescent="0.35">
      <c r="M332" s="33" t="s">
        <v>1089</v>
      </c>
      <c r="N332" s="38" t="s">
        <v>1090</v>
      </c>
      <c r="O332" s="38" t="s">
        <v>3202</v>
      </c>
      <c r="P332" s="33" t="s">
        <v>2032</v>
      </c>
      <c r="Q332" s="38" t="s">
        <v>2033</v>
      </c>
      <c r="R332" s="38" t="s">
        <v>3202</v>
      </c>
      <c r="AJ332" s="33" t="str">
        <f t="shared" si="5"/>
        <v/>
      </c>
      <c r="AK332" s="33" t="str">
        <f>IF(Dane!M332&lt;&gt;"",Dane!M332,"")</f>
        <v/>
      </c>
    </row>
    <row r="333" spans="13:37" x14ac:dyDescent="0.35">
      <c r="M333" s="33" t="s">
        <v>1091</v>
      </c>
      <c r="N333" s="38" t="s">
        <v>1092</v>
      </c>
      <c r="O333" s="38" t="s">
        <v>3203</v>
      </c>
      <c r="P333" s="33" t="s">
        <v>2034</v>
      </c>
      <c r="Q333" s="38" t="s">
        <v>2035</v>
      </c>
      <c r="R333" s="38" t="s">
        <v>3203</v>
      </c>
      <c r="AJ333" s="33" t="str">
        <f t="shared" si="5"/>
        <v/>
      </c>
      <c r="AK333" s="33" t="str">
        <f>IF(Dane!M333&lt;&gt;"",Dane!M333,"")</f>
        <v/>
      </c>
    </row>
    <row r="334" spans="13:37" x14ac:dyDescent="0.35">
      <c r="M334" s="33" t="s">
        <v>1093</v>
      </c>
      <c r="N334" s="38" t="s">
        <v>1094</v>
      </c>
      <c r="O334" s="38" t="s">
        <v>3204</v>
      </c>
      <c r="P334" s="33" t="s">
        <v>2036</v>
      </c>
      <c r="Q334" s="38" t="s">
        <v>2037</v>
      </c>
      <c r="R334" s="38" t="s">
        <v>3204</v>
      </c>
      <c r="AJ334" s="33" t="str">
        <f t="shared" si="5"/>
        <v/>
      </c>
      <c r="AK334" s="33" t="str">
        <f>IF(Dane!M334&lt;&gt;"",Dane!M334,"")</f>
        <v/>
      </c>
    </row>
    <row r="335" spans="13:37" x14ac:dyDescent="0.35">
      <c r="M335" s="33" t="s">
        <v>1095</v>
      </c>
      <c r="N335" s="38" t="s">
        <v>1096</v>
      </c>
      <c r="O335" s="38" t="s">
        <v>3205</v>
      </c>
      <c r="P335" s="33" t="s">
        <v>2038</v>
      </c>
      <c r="Q335" s="38" t="s">
        <v>2039</v>
      </c>
      <c r="R335" s="38" t="s">
        <v>3205</v>
      </c>
      <c r="AJ335" s="33" t="str">
        <f t="shared" si="5"/>
        <v/>
      </c>
      <c r="AK335" s="33" t="str">
        <f>IF(Dane!M335&lt;&gt;"",Dane!M335,"")</f>
        <v/>
      </c>
    </row>
    <row r="336" spans="13:37" x14ac:dyDescent="0.35">
      <c r="M336" s="33" t="s">
        <v>1097</v>
      </c>
      <c r="N336" s="38" t="s">
        <v>1098</v>
      </c>
      <c r="O336" s="38" t="s">
        <v>3206</v>
      </c>
      <c r="P336" s="33" t="s">
        <v>2040</v>
      </c>
      <c r="Q336" s="38" t="s">
        <v>2041</v>
      </c>
      <c r="R336" s="38" t="s">
        <v>3206</v>
      </c>
      <c r="AJ336" s="33" t="str">
        <f t="shared" si="5"/>
        <v/>
      </c>
      <c r="AK336" s="33" t="str">
        <f>IF(Dane!M336&lt;&gt;"",Dane!M336,"")</f>
        <v/>
      </c>
    </row>
    <row r="337" spans="13:37" x14ac:dyDescent="0.35">
      <c r="M337" s="33" t="s">
        <v>1099</v>
      </c>
      <c r="N337" s="38" t="s">
        <v>1100</v>
      </c>
      <c r="O337" s="38" t="s">
        <v>3207</v>
      </c>
      <c r="P337" s="33" t="s">
        <v>2042</v>
      </c>
      <c r="Q337" s="38" t="s">
        <v>2043</v>
      </c>
      <c r="R337" s="38" t="s">
        <v>3207</v>
      </c>
      <c r="AJ337" s="33" t="str">
        <f t="shared" si="5"/>
        <v/>
      </c>
      <c r="AK337" s="33" t="str">
        <f>IF(Dane!M337&lt;&gt;"",Dane!M337,"")</f>
        <v/>
      </c>
    </row>
    <row r="338" spans="13:37" x14ac:dyDescent="0.35">
      <c r="M338" s="33" t="s">
        <v>1101</v>
      </c>
      <c r="N338" s="38" t="s">
        <v>1102</v>
      </c>
      <c r="O338" s="38" t="s">
        <v>3208</v>
      </c>
      <c r="P338" s="33" t="s">
        <v>2044</v>
      </c>
      <c r="Q338" s="38" t="s">
        <v>2045</v>
      </c>
      <c r="R338" s="38" t="s">
        <v>3208</v>
      </c>
      <c r="AJ338" s="33" t="str">
        <f t="shared" si="5"/>
        <v/>
      </c>
      <c r="AK338" s="33" t="str">
        <f>IF(Dane!M338&lt;&gt;"",Dane!M338,"")</f>
        <v/>
      </c>
    </row>
    <row r="339" spans="13:37" x14ac:dyDescent="0.35">
      <c r="M339" s="33" t="s">
        <v>1103</v>
      </c>
      <c r="N339" s="38" t="s">
        <v>1104</v>
      </c>
      <c r="O339" s="38" t="s">
        <v>3209</v>
      </c>
      <c r="P339" s="33" t="s">
        <v>2046</v>
      </c>
      <c r="Q339" s="38" t="s">
        <v>2047</v>
      </c>
      <c r="R339" s="38" t="s">
        <v>3209</v>
      </c>
      <c r="AJ339" s="33" t="str">
        <f t="shared" si="5"/>
        <v/>
      </c>
      <c r="AK339" s="33" t="str">
        <f>IF(Dane!M339&lt;&gt;"",Dane!M339,"")</f>
        <v/>
      </c>
    </row>
    <row r="340" spans="13:37" x14ac:dyDescent="0.35">
      <c r="M340" s="33" t="s">
        <v>1105</v>
      </c>
      <c r="N340" s="38" t="s">
        <v>1106</v>
      </c>
      <c r="O340" s="38" t="s">
        <v>3210</v>
      </c>
      <c r="P340" s="33" t="s">
        <v>2048</v>
      </c>
      <c r="Q340" s="38" t="s">
        <v>2049</v>
      </c>
      <c r="R340" s="38" t="s">
        <v>3210</v>
      </c>
      <c r="AJ340" s="33" t="str">
        <f t="shared" si="5"/>
        <v/>
      </c>
      <c r="AK340" s="33" t="str">
        <f>IF(Dane!M340&lt;&gt;"",Dane!M340,"")</f>
        <v/>
      </c>
    </row>
    <row r="341" spans="13:37" x14ac:dyDescent="0.35">
      <c r="M341" s="33" t="s">
        <v>1107</v>
      </c>
      <c r="N341" s="38" t="s">
        <v>1108</v>
      </c>
      <c r="O341" s="38" t="s">
        <v>3211</v>
      </c>
      <c r="P341" s="33" t="s">
        <v>2050</v>
      </c>
      <c r="Q341" s="38" t="s">
        <v>2051</v>
      </c>
      <c r="R341" s="38" t="s">
        <v>3211</v>
      </c>
      <c r="AJ341" s="33" t="str">
        <f t="shared" si="5"/>
        <v/>
      </c>
      <c r="AK341" s="33" t="str">
        <f>IF(Dane!M341&lt;&gt;"",Dane!M341,"")</f>
        <v/>
      </c>
    </row>
    <row r="342" spans="13:37" x14ac:dyDescent="0.35">
      <c r="M342" s="33" t="s">
        <v>1109</v>
      </c>
      <c r="N342" s="38" t="s">
        <v>1110</v>
      </c>
      <c r="O342" s="38" t="s">
        <v>3212</v>
      </c>
      <c r="P342" s="33" t="s">
        <v>2052</v>
      </c>
      <c r="Q342" s="38" t="s">
        <v>2053</v>
      </c>
      <c r="R342" s="38" t="s">
        <v>3212</v>
      </c>
      <c r="AJ342" s="33" t="str">
        <f t="shared" ref="AJ342:AJ405" si="6">IF(AK342="styczeń",1,IF(AK342="luty",2,IF(AK342="marzec",3,IF(AK342="kwiecień",4,IF(AK342="maj",5,IF(AK342="czerwiec",6,IF(AK342="lipiec",7,IF(AK342="sierpień",8,IF(AK342="wrzesień",9,IF(AK342="październik",10,IF(AK342="listopad",11,IF(AK342="listopad",12,""))))))))))))</f>
        <v/>
      </c>
      <c r="AK342" s="33" t="str">
        <f>IF(Dane!M342&lt;&gt;"",Dane!M342,"")</f>
        <v/>
      </c>
    </row>
    <row r="343" spans="13:37" x14ac:dyDescent="0.35">
      <c r="M343" s="33" t="s">
        <v>1111</v>
      </c>
      <c r="N343" s="38" t="s">
        <v>1112</v>
      </c>
      <c r="O343" s="38" t="s">
        <v>3213</v>
      </c>
      <c r="P343" s="33" t="s">
        <v>2054</v>
      </c>
      <c r="Q343" s="38" t="s">
        <v>2055</v>
      </c>
      <c r="R343" s="38" t="s">
        <v>3213</v>
      </c>
      <c r="AJ343" s="33" t="str">
        <f t="shared" si="6"/>
        <v/>
      </c>
      <c r="AK343" s="33" t="str">
        <f>IF(Dane!M343&lt;&gt;"",Dane!M343,"")</f>
        <v/>
      </c>
    </row>
    <row r="344" spans="13:37" x14ac:dyDescent="0.35">
      <c r="M344" s="33" t="s">
        <v>1113</v>
      </c>
      <c r="N344" s="38" t="s">
        <v>1114</v>
      </c>
      <c r="O344" s="38" t="s">
        <v>3214</v>
      </c>
      <c r="P344" s="33" t="s">
        <v>2056</v>
      </c>
      <c r="Q344" s="38" t="s">
        <v>2057</v>
      </c>
      <c r="R344" s="38" t="s">
        <v>3214</v>
      </c>
      <c r="AJ344" s="33" t="str">
        <f t="shared" si="6"/>
        <v/>
      </c>
      <c r="AK344" s="33" t="str">
        <f>IF(Dane!M344&lt;&gt;"",Dane!M344,"")</f>
        <v/>
      </c>
    </row>
    <row r="345" spans="13:37" x14ac:dyDescent="0.35">
      <c r="M345" s="33" t="s">
        <v>1115</v>
      </c>
      <c r="N345" s="38" t="s">
        <v>1116</v>
      </c>
      <c r="O345" s="38" t="s">
        <v>3215</v>
      </c>
      <c r="P345" s="33" t="s">
        <v>2058</v>
      </c>
      <c r="Q345" s="38" t="s">
        <v>2059</v>
      </c>
      <c r="R345" s="38" t="s">
        <v>3215</v>
      </c>
      <c r="AJ345" s="33" t="str">
        <f t="shared" si="6"/>
        <v/>
      </c>
      <c r="AK345" s="33" t="str">
        <f>IF(Dane!M345&lt;&gt;"",Dane!M345,"")</f>
        <v/>
      </c>
    </row>
    <row r="346" spans="13:37" x14ac:dyDescent="0.35">
      <c r="M346" s="33" t="s">
        <v>1117</v>
      </c>
      <c r="N346" s="38" t="s">
        <v>1118</v>
      </c>
      <c r="O346" s="38" t="s">
        <v>3216</v>
      </c>
      <c r="P346" s="33" t="s">
        <v>2060</v>
      </c>
      <c r="Q346" s="38" t="s">
        <v>2061</v>
      </c>
      <c r="R346" s="38" t="s">
        <v>3216</v>
      </c>
      <c r="AJ346" s="33" t="str">
        <f t="shared" si="6"/>
        <v/>
      </c>
      <c r="AK346" s="33" t="str">
        <f>IF(Dane!M346&lt;&gt;"",Dane!M346,"")</f>
        <v/>
      </c>
    </row>
    <row r="347" spans="13:37" x14ac:dyDescent="0.35">
      <c r="M347" s="33" t="s">
        <v>1119</v>
      </c>
      <c r="N347" s="38" t="s">
        <v>1120</v>
      </c>
      <c r="O347" s="38" t="s">
        <v>3217</v>
      </c>
      <c r="P347" s="33" t="s">
        <v>2062</v>
      </c>
      <c r="Q347" s="38" t="s">
        <v>2063</v>
      </c>
      <c r="R347" s="38" t="s">
        <v>3217</v>
      </c>
      <c r="AJ347" s="33" t="str">
        <f t="shared" si="6"/>
        <v/>
      </c>
      <c r="AK347" s="33" t="str">
        <f>IF(Dane!M347&lt;&gt;"",Dane!M347,"")</f>
        <v/>
      </c>
    </row>
    <row r="348" spans="13:37" x14ac:dyDescent="0.35">
      <c r="M348" s="33" t="s">
        <v>1121</v>
      </c>
      <c r="N348" s="38" t="s">
        <v>1122</v>
      </c>
      <c r="O348" s="38" t="s">
        <v>3218</v>
      </c>
      <c r="P348" s="33" t="s">
        <v>2064</v>
      </c>
      <c r="Q348" s="38" t="s">
        <v>2065</v>
      </c>
      <c r="R348" s="38" t="s">
        <v>3218</v>
      </c>
      <c r="AJ348" s="33" t="str">
        <f t="shared" si="6"/>
        <v/>
      </c>
      <c r="AK348" s="33" t="str">
        <f>IF(Dane!M348&lt;&gt;"",Dane!M348,"")</f>
        <v/>
      </c>
    </row>
    <row r="349" spans="13:37" x14ac:dyDescent="0.35">
      <c r="M349" s="33" t="s">
        <v>1123</v>
      </c>
      <c r="N349" s="38" t="s">
        <v>1124</v>
      </c>
      <c r="O349" s="38" t="s">
        <v>3219</v>
      </c>
      <c r="P349" s="33" t="s">
        <v>2066</v>
      </c>
      <c r="Q349" s="38" t="s">
        <v>2067</v>
      </c>
      <c r="R349" s="38" t="s">
        <v>3219</v>
      </c>
      <c r="AJ349" s="33" t="str">
        <f t="shared" si="6"/>
        <v/>
      </c>
      <c r="AK349" s="33" t="str">
        <f>IF(Dane!M349&lt;&gt;"",Dane!M349,"")</f>
        <v/>
      </c>
    </row>
    <row r="350" spans="13:37" x14ac:dyDescent="0.35">
      <c r="M350" s="33" t="s">
        <v>1125</v>
      </c>
      <c r="N350" s="38" t="s">
        <v>1126</v>
      </c>
      <c r="O350" s="38" t="s">
        <v>3220</v>
      </c>
      <c r="P350" s="33" t="s">
        <v>2068</v>
      </c>
      <c r="Q350" s="38" t="s">
        <v>2069</v>
      </c>
      <c r="R350" s="38" t="s">
        <v>3220</v>
      </c>
      <c r="AJ350" s="33" t="str">
        <f t="shared" si="6"/>
        <v/>
      </c>
      <c r="AK350" s="33" t="str">
        <f>IF(Dane!M350&lt;&gt;"",Dane!M350,"")</f>
        <v/>
      </c>
    </row>
    <row r="351" spans="13:37" x14ac:dyDescent="0.35">
      <c r="M351" s="33" t="s">
        <v>1127</v>
      </c>
      <c r="N351" s="38" t="s">
        <v>1128</v>
      </c>
      <c r="O351" s="38" t="s">
        <v>3221</v>
      </c>
      <c r="P351" s="33" t="s">
        <v>2070</v>
      </c>
      <c r="Q351" s="38" t="s">
        <v>2071</v>
      </c>
      <c r="R351" s="38" t="s">
        <v>3221</v>
      </c>
      <c r="AJ351" s="33" t="str">
        <f t="shared" si="6"/>
        <v/>
      </c>
      <c r="AK351" s="33" t="str">
        <f>IF(Dane!M351&lt;&gt;"",Dane!M351,"")</f>
        <v/>
      </c>
    </row>
    <row r="352" spans="13:37" x14ac:dyDescent="0.35">
      <c r="M352" s="33" t="s">
        <v>1129</v>
      </c>
      <c r="N352" s="38" t="s">
        <v>1130</v>
      </c>
      <c r="O352" s="38" t="s">
        <v>3222</v>
      </c>
      <c r="P352" s="33" t="s">
        <v>2072</v>
      </c>
      <c r="Q352" s="38" t="s">
        <v>2073</v>
      </c>
      <c r="R352" s="38" t="s">
        <v>3222</v>
      </c>
      <c r="AJ352" s="33" t="str">
        <f t="shared" si="6"/>
        <v/>
      </c>
      <c r="AK352" s="33" t="str">
        <f>IF(Dane!M352&lt;&gt;"",Dane!M352,"")</f>
        <v/>
      </c>
    </row>
    <row r="353" spans="13:37" x14ac:dyDescent="0.35">
      <c r="M353" s="33" t="s">
        <v>1131</v>
      </c>
      <c r="N353" s="38" t="s">
        <v>1132</v>
      </c>
      <c r="O353" s="38" t="s">
        <v>3223</v>
      </c>
      <c r="P353" s="33" t="s">
        <v>2074</v>
      </c>
      <c r="Q353" s="38" t="s">
        <v>2075</v>
      </c>
      <c r="R353" s="38" t="s">
        <v>3223</v>
      </c>
      <c r="AJ353" s="33" t="str">
        <f t="shared" si="6"/>
        <v/>
      </c>
      <c r="AK353" s="33" t="str">
        <f>IF(Dane!M353&lt;&gt;"",Dane!M353,"")</f>
        <v/>
      </c>
    </row>
    <row r="354" spans="13:37" x14ac:dyDescent="0.35">
      <c r="M354" s="33" t="s">
        <v>1133</v>
      </c>
      <c r="N354" s="38" t="s">
        <v>1134</v>
      </c>
      <c r="O354" s="38" t="s">
        <v>3224</v>
      </c>
      <c r="P354" s="33" t="s">
        <v>2076</v>
      </c>
      <c r="Q354" s="38" t="s">
        <v>2077</v>
      </c>
      <c r="R354" s="38" t="s">
        <v>3224</v>
      </c>
      <c r="AJ354" s="33" t="str">
        <f t="shared" si="6"/>
        <v/>
      </c>
      <c r="AK354" s="33" t="str">
        <f>IF(Dane!M354&lt;&gt;"",Dane!M354,"")</f>
        <v/>
      </c>
    </row>
    <row r="355" spans="13:37" x14ac:dyDescent="0.35">
      <c r="M355" s="33" t="s">
        <v>1135</v>
      </c>
      <c r="N355" s="38" t="s">
        <v>1136</v>
      </c>
      <c r="O355" s="38" t="s">
        <v>3225</v>
      </c>
      <c r="P355" s="33" t="s">
        <v>2078</v>
      </c>
      <c r="Q355" s="38" t="s">
        <v>2079</v>
      </c>
      <c r="R355" s="38" t="s">
        <v>3225</v>
      </c>
      <c r="AJ355" s="33" t="str">
        <f t="shared" si="6"/>
        <v/>
      </c>
      <c r="AK355" s="33" t="str">
        <f>IF(Dane!M355&lt;&gt;"",Dane!M355,"")</f>
        <v/>
      </c>
    </row>
    <row r="356" spans="13:37" x14ac:dyDescent="0.35">
      <c r="M356" s="33" t="s">
        <v>1137</v>
      </c>
      <c r="N356" s="38" t="s">
        <v>1138</v>
      </c>
      <c r="O356" s="38" t="s">
        <v>3226</v>
      </c>
      <c r="P356" s="33" t="s">
        <v>2080</v>
      </c>
      <c r="Q356" s="38" t="s">
        <v>2081</v>
      </c>
      <c r="R356" s="38" t="s">
        <v>3226</v>
      </c>
      <c r="AJ356" s="33" t="str">
        <f t="shared" si="6"/>
        <v/>
      </c>
      <c r="AK356" s="33" t="str">
        <f>IF(Dane!M356&lt;&gt;"",Dane!M356,"")</f>
        <v/>
      </c>
    </row>
    <row r="357" spans="13:37" x14ac:dyDescent="0.35">
      <c r="M357" s="33" t="s">
        <v>1139</v>
      </c>
      <c r="N357" s="38" t="s">
        <v>1140</v>
      </c>
      <c r="O357" s="38" t="s">
        <v>3227</v>
      </c>
      <c r="P357" s="33" t="s">
        <v>2082</v>
      </c>
      <c r="Q357" s="38" t="s">
        <v>2083</v>
      </c>
      <c r="R357" s="38" t="s">
        <v>3227</v>
      </c>
      <c r="AJ357" s="33" t="str">
        <f t="shared" si="6"/>
        <v/>
      </c>
      <c r="AK357" s="33" t="str">
        <f>IF(Dane!M357&lt;&gt;"",Dane!M357,"")</f>
        <v/>
      </c>
    </row>
    <row r="358" spans="13:37" x14ac:dyDescent="0.35">
      <c r="M358" s="33" t="s">
        <v>1141</v>
      </c>
      <c r="N358" s="38" t="s">
        <v>1142</v>
      </c>
      <c r="O358" s="38" t="s">
        <v>3228</v>
      </c>
      <c r="P358" s="33" t="s">
        <v>2084</v>
      </c>
      <c r="Q358" s="38" t="s">
        <v>2085</v>
      </c>
      <c r="R358" s="38" t="s">
        <v>3228</v>
      </c>
      <c r="AJ358" s="33" t="str">
        <f t="shared" si="6"/>
        <v/>
      </c>
      <c r="AK358" s="33" t="str">
        <f>IF(Dane!M358&lt;&gt;"",Dane!M358,"")</f>
        <v/>
      </c>
    </row>
    <row r="359" spans="13:37" x14ac:dyDescent="0.35">
      <c r="M359" s="33" t="s">
        <v>1143</v>
      </c>
      <c r="N359" s="38" t="s">
        <v>1144</v>
      </c>
      <c r="O359" s="38" t="s">
        <v>3229</v>
      </c>
      <c r="P359" s="33" t="s">
        <v>2086</v>
      </c>
      <c r="Q359" s="38" t="s">
        <v>2087</v>
      </c>
      <c r="R359" s="38" t="s">
        <v>3229</v>
      </c>
      <c r="AJ359" s="33" t="str">
        <f t="shared" si="6"/>
        <v/>
      </c>
      <c r="AK359" s="33" t="str">
        <f>IF(Dane!M359&lt;&gt;"",Dane!M359,"")</f>
        <v/>
      </c>
    </row>
    <row r="360" spans="13:37" x14ac:dyDescent="0.35">
      <c r="M360" s="33" t="s">
        <v>1145</v>
      </c>
      <c r="N360" s="38" t="s">
        <v>1146</v>
      </c>
      <c r="O360" s="38" t="s">
        <v>3230</v>
      </c>
      <c r="P360" s="33" t="s">
        <v>2088</v>
      </c>
      <c r="Q360" s="38" t="s">
        <v>2089</v>
      </c>
      <c r="R360" s="38" t="s">
        <v>3230</v>
      </c>
      <c r="AJ360" s="33" t="str">
        <f t="shared" si="6"/>
        <v/>
      </c>
      <c r="AK360" s="33" t="str">
        <f>IF(Dane!M360&lt;&gt;"",Dane!M360,"")</f>
        <v/>
      </c>
    </row>
    <row r="361" spans="13:37" x14ac:dyDescent="0.35">
      <c r="M361" s="33" t="s">
        <v>1147</v>
      </c>
      <c r="N361" s="38" t="s">
        <v>1148</v>
      </c>
      <c r="O361" s="38" t="s">
        <v>3231</v>
      </c>
      <c r="P361" s="33" t="s">
        <v>2090</v>
      </c>
      <c r="Q361" s="38" t="s">
        <v>2091</v>
      </c>
      <c r="R361" s="38" t="s">
        <v>3231</v>
      </c>
      <c r="AJ361" s="33" t="str">
        <f t="shared" si="6"/>
        <v/>
      </c>
      <c r="AK361" s="33" t="str">
        <f>IF(Dane!M361&lt;&gt;"",Dane!M361,"")</f>
        <v/>
      </c>
    </row>
    <row r="362" spans="13:37" x14ac:dyDescent="0.35">
      <c r="M362" s="33" t="s">
        <v>1149</v>
      </c>
      <c r="N362" s="38" t="s">
        <v>1150</v>
      </c>
      <c r="O362" s="38" t="s">
        <v>3232</v>
      </c>
      <c r="P362" s="33" t="s">
        <v>2092</v>
      </c>
      <c r="Q362" s="38" t="s">
        <v>2093</v>
      </c>
      <c r="R362" s="38" t="s">
        <v>3232</v>
      </c>
      <c r="AJ362" s="33" t="str">
        <f t="shared" si="6"/>
        <v/>
      </c>
      <c r="AK362" s="33" t="str">
        <f>IF(Dane!M362&lt;&gt;"",Dane!M362,"")</f>
        <v/>
      </c>
    </row>
    <row r="363" spans="13:37" x14ac:dyDescent="0.35">
      <c r="M363" s="33" t="s">
        <v>1151</v>
      </c>
      <c r="N363" s="38" t="s">
        <v>1152</v>
      </c>
      <c r="O363" s="38" t="s">
        <v>3233</v>
      </c>
      <c r="P363" s="33" t="s">
        <v>2094</v>
      </c>
      <c r="Q363" s="38" t="s">
        <v>2095</v>
      </c>
      <c r="R363" s="38" t="s">
        <v>3233</v>
      </c>
      <c r="AJ363" s="33" t="str">
        <f t="shared" si="6"/>
        <v/>
      </c>
      <c r="AK363" s="33" t="str">
        <f>IF(Dane!M363&lt;&gt;"",Dane!M363,"")</f>
        <v/>
      </c>
    </row>
    <row r="364" spans="13:37" x14ac:dyDescent="0.35">
      <c r="M364" s="33" t="s">
        <v>1153</v>
      </c>
      <c r="N364" s="38" t="s">
        <v>1154</v>
      </c>
      <c r="O364" s="38" t="s">
        <v>3234</v>
      </c>
      <c r="P364" s="33" t="s">
        <v>2096</v>
      </c>
      <c r="Q364" s="38" t="s">
        <v>2097</v>
      </c>
      <c r="R364" s="38" t="s">
        <v>3234</v>
      </c>
      <c r="AJ364" s="33" t="str">
        <f t="shared" si="6"/>
        <v/>
      </c>
      <c r="AK364" s="33" t="str">
        <f>IF(Dane!M364&lt;&gt;"",Dane!M364,"")</f>
        <v/>
      </c>
    </row>
    <row r="365" spans="13:37" x14ac:dyDescent="0.35">
      <c r="M365" s="33" t="s">
        <v>1155</v>
      </c>
      <c r="N365" s="38" t="s">
        <v>1156</v>
      </c>
      <c r="O365" s="38" t="s">
        <v>3235</v>
      </c>
      <c r="P365" s="33" t="s">
        <v>2098</v>
      </c>
      <c r="Q365" s="38" t="s">
        <v>2099</v>
      </c>
      <c r="R365" s="38" t="s">
        <v>3235</v>
      </c>
      <c r="AJ365" s="33" t="str">
        <f t="shared" si="6"/>
        <v/>
      </c>
      <c r="AK365" s="33" t="str">
        <f>IF(Dane!M365&lt;&gt;"",Dane!M365,"")</f>
        <v/>
      </c>
    </row>
    <row r="366" spans="13:37" x14ac:dyDescent="0.35">
      <c r="M366" s="33" t="s">
        <v>1157</v>
      </c>
      <c r="N366" s="38" t="s">
        <v>1158</v>
      </c>
      <c r="O366" s="38" t="s">
        <v>3236</v>
      </c>
      <c r="P366" s="33" t="s">
        <v>2100</v>
      </c>
      <c r="Q366" s="38" t="s">
        <v>2101</v>
      </c>
      <c r="R366" s="38" t="s">
        <v>3236</v>
      </c>
      <c r="AJ366" s="33" t="str">
        <f t="shared" si="6"/>
        <v/>
      </c>
      <c r="AK366" s="33" t="str">
        <f>IF(Dane!M366&lt;&gt;"",Dane!M366,"")</f>
        <v/>
      </c>
    </row>
    <row r="367" spans="13:37" x14ac:dyDescent="0.35">
      <c r="M367" s="33" t="s">
        <v>1159</v>
      </c>
      <c r="N367" s="38" t="s">
        <v>1160</v>
      </c>
      <c r="O367" s="38" t="s">
        <v>3237</v>
      </c>
      <c r="P367" s="33" t="s">
        <v>2102</v>
      </c>
      <c r="Q367" s="38" t="s">
        <v>2103</v>
      </c>
      <c r="R367" s="38" t="s">
        <v>3237</v>
      </c>
      <c r="AJ367" s="33" t="str">
        <f t="shared" si="6"/>
        <v/>
      </c>
      <c r="AK367" s="33" t="str">
        <f>IF(Dane!M367&lt;&gt;"",Dane!M367,"")</f>
        <v/>
      </c>
    </row>
    <row r="368" spans="13:37" x14ac:dyDescent="0.35">
      <c r="M368" s="33" t="s">
        <v>1161</v>
      </c>
      <c r="N368" s="38" t="s">
        <v>1162</v>
      </c>
      <c r="O368" s="38" t="s">
        <v>3238</v>
      </c>
      <c r="P368" s="33" t="s">
        <v>2104</v>
      </c>
      <c r="Q368" s="38" t="s">
        <v>2105</v>
      </c>
      <c r="R368" s="38" t="s">
        <v>3238</v>
      </c>
      <c r="AJ368" s="33" t="str">
        <f t="shared" si="6"/>
        <v/>
      </c>
      <c r="AK368" s="33" t="str">
        <f>IF(Dane!M368&lt;&gt;"",Dane!M368,"")</f>
        <v/>
      </c>
    </row>
    <row r="369" spans="13:37" x14ac:dyDescent="0.35">
      <c r="M369" s="33" t="s">
        <v>1163</v>
      </c>
      <c r="N369" s="38" t="s">
        <v>1164</v>
      </c>
      <c r="O369" s="38" t="s">
        <v>3239</v>
      </c>
      <c r="P369" s="33" t="s">
        <v>2106</v>
      </c>
      <c r="Q369" s="38" t="s">
        <v>2107</v>
      </c>
      <c r="R369" s="38" t="s">
        <v>3239</v>
      </c>
      <c r="AJ369" s="33" t="str">
        <f t="shared" si="6"/>
        <v/>
      </c>
      <c r="AK369" s="33" t="str">
        <f>IF(Dane!M369&lt;&gt;"",Dane!M369,"")</f>
        <v/>
      </c>
    </row>
    <row r="370" spans="13:37" x14ac:dyDescent="0.35">
      <c r="M370" s="33" t="s">
        <v>1165</v>
      </c>
      <c r="N370" s="38" t="s">
        <v>1166</v>
      </c>
      <c r="O370" s="38" t="s">
        <v>3240</v>
      </c>
      <c r="P370" s="33" t="s">
        <v>2108</v>
      </c>
      <c r="Q370" s="38" t="s">
        <v>2109</v>
      </c>
      <c r="R370" s="38" t="s">
        <v>3240</v>
      </c>
      <c r="AJ370" s="33" t="str">
        <f t="shared" si="6"/>
        <v/>
      </c>
      <c r="AK370" s="33" t="str">
        <f>IF(Dane!M370&lt;&gt;"",Dane!M370,"")</f>
        <v/>
      </c>
    </row>
    <row r="371" spans="13:37" x14ac:dyDescent="0.35">
      <c r="M371" s="33" t="s">
        <v>1167</v>
      </c>
      <c r="N371" s="38" t="s">
        <v>1168</v>
      </c>
      <c r="O371" s="38" t="s">
        <v>3241</v>
      </c>
      <c r="P371" s="33" t="s">
        <v>2110</v>
      </c>
      <c r="Q371" s="38" t="s">
        <v>2111</v>
      </c>
      <c r="R371" s="38" t="s">
        <v>3241</v>
      </c>
      <c r="AJ371" s="33" t="str">
        <f t="shared" si="6"/>
        <v/>
      </c>
      <c r="AK371" s="33" t="str">
        <f>IF(Dane!M371&lt;&gt;"",Dane!M371,"")</f>
        <v/>
      </c>
    </row>
    <row r="372" spans="13:37" x14ac:dyDescent="0.35">
      <c r="M372" s="33" t="s">
        <v>1169</v>
      </c>
      <c r="N372" s="38" t="s">
        <v>1170</v>
      </c>
      <c r="O372" s="38" t="s">
        <v>3242</v>
      </c>
      <c r="P372" s="33" t="s">
        <v>2112</v>
      </c>
      <c r="Q372" s="38" t="s">
        <v>2113</v>
      </c>
      <c r="R372" s="38" t="s">
        <v>3242</v>
      </c>
      <c r="AJ372" s="33" t="str">
        <f t="shared" si="6"/>
        <v/>
      </c>
      <c r="AK372" s="33" t="str">
        <f>IF(Dane!M372&lt;&gt;"",Dane!M372,"")</f>
        <v/>
      </c>
    </row>
    <row r="373" spans="13:37" x14ac:dyDescent="0.35">
      <c r="M373" s="33" t="s">
        <v>1171</v>
      </c>
      <c r="N373" s="38" t="s">
        <v>1172</v>
      </c>
      <c r="O373" s="38" t="s">
        <v>3243</v>
      </c>
      <c r="P373" s="33" t="s">
        <v>2114</v>
      </c>
      <c r="Q373" s="38" t="s">
        <v>2115</v>
      </c>
      <c r="R373" s="38" t="s">
        <v>3243</v>
      </c>
      <c r="AJ373" s="33" t="str">
        <f t="shared" si="6"/>
        <v/>
      </c>
      <c r="AK373" s="33" t="str">
        <f>IF(Dane!M373&lt;&gt;"",Dane!M373,"")</f>
        <v/>
      </c>
    </row>
    <row r="374" spans="13:37" x14ac:dyDescent="0.35">
      <c r="M374" s="33" t="s">
        <v>1173</v>
      </c>
      <c r="N374" s="38" t="s">
        <v>1174</v>
      </c>
      <c r="O374" s="38" t="s">
        <v>3244</v>
      </c>
      <c r="P374" s="33" t="s">
        <v>2116</v>
      </c>
      <c r="Q374" s="38" t="s">
        <v>2117</v>
      </c>
      <c r="R374" s="38" t="s">
        <v>3244</v>
      </c>
      <c r="AJ374" s="33" t="str">
        <f t="shared" si="6"/>
        <v/>
      </c>
      <c r="AK374" s="33" t="str">
        <f>IF(Dane!M374&lt;&gt;"",Dane!M374,"")</f>
        <v/>
      </c>
    </row>
    <row r="375" spans="13:37" x14ac:dyDescent="0.35">
      <c r="M375" s="33" t="s">
        <v>1175</v>
      </c>
      <c r="N375" s="38" t="s">
        <v>1176</v>
      </c>
      <c r="O375" s="38" t="s">
        <v>3245</v>
      </c>
      <c r="P375" s="33" t="s">
        <v>2118</v>
      </c>
      <c r="Q375" s="38" t="s">
        <v>2119</v>
      </c>
      <c r="R375" s="38" t="s">
        <v>3245</v>
      </c>
      <c r="AJ375" s="33" t="str">
        <f t="shared" si="6"/>
        <v/>
      </c>
      <c r="AK375" s="33" t="str">
        <f>IF(Dane!M375&lt;&gt;"",Dane!M375,"")</f>
        <v/>
      </c>
    </row>
    <row r="376" spans="13:37" x14ac:dyDescent="0.35">
      <c r="M376" s="33" t="s">
        <v>1177</v>
      </c>
      <c r="N376" s="38" t="s">
        <v>1178</v>
      </c>
      <c r="O376" s="38" t="s">
        <v>3246</v>
      </c>
      <c r="P376" s="33" t="s">
        <v>2120</v>
      </c>
      <c r="Q376" s="38" t="s">
        <v>2121</v>
      </c>
      <c r="R376" s="38" t="s">
        <v>3246</v>
      </c>
      <c r="AJ376" s="33" t="str">
        <f t="shared" si="6"/>
        <v/>
      </c>
      <c r="AK376" s="33" t="str">
        <f>IF(Dane!M376&lt;&gt;"",Dane!M376,"")</f>
        <v/>
      </c>
    </row>
    <row r="377" spans="13:37" x14ac:dyDescent="0.35">
      <c r="M377" s="33" t="s">
        <v>1179</v>
      </c>
      <c r="N377" s="38" t="s">
        <v>1180</v>
      </c>
      <c r="O377" s="38" t="s">
        <v>3247</v>
      </c>
      <c r="P377" s="33" t="s">
        <v>2122</v>
      </c>
      <c r="Q377" s="38" t="s">
        <v>2123</v>
      </c>
      <c r="R377" s="38" t="s">
        <v>3247</v>
      </c>
      <c r="AJ377" s="33" t="str">
        <f t="shared" si="6"/>
        <v/>
      </c>
      <c r="AK377" s="33" t="str">
        <f>IF(Dane!M377&lt;&gt;"",Dane!M377,"")</f>
        <v/>
      </c>
    </row>
    <row r="378" spans="13:37" x14ac:dyDescent="0.35">
      <c r="M378" s="33" t="s">
        <v>1181</v>
      </c>
      <c r="N378" s="38" t="s">
        <v>1182</v>
      </c>
      <c r="O378" s="38" t="s">
        <v>3248</v>
      </c>
      <c r="P378" s="33" t="s">
        <v>2124</v>
      </c>
      <c r="Q378" s="38" t="s">
        <v>2125</v>
      </c>
      <c r="R378" s="38" t="s">
        <v>3248</v>
      </c>
      <c r="AJ378" s="33" t="str">
        <f t="shared" si="6"/>
        <v/>
      </c>
      <c r="AK378" s="33" t="str">
        <f>IF(Dane!M378&lt;&gt;"",Dane!M378,"")</f>
        <v/>
      </c>
    </row>
    <row r="379" spans="13:37" x14ac:dyDescent="0.35">
      <c r="M379" s="33" t="s">
        <v>1183</v>
      </c>
      <c r="N379" s="38" t="s">
        <v>1184</v>
      </c>
      <c r="O379" s="38" t="s">
        <v>3249</v>
      </c>
      <c r="P379" s="33" t="s">
        <v>2126</v>
      </c>
      <c r="Q379" s="38" t="s">
        <v>2127</v>
      </c>
      <c r="R379" s="38" t="s">
        <v>3249</v>
      </c>
      <c r="AJ379" s="33" t="str">
        <f t="shared" si="6"/>
        <v/>
      </c>
      <c r="AK379" s="33" t="str">
        <f>IF(Dane!M379&lt;&gt;"",Dane!M379,"")</f>
        <v/>
      </c>
    </row>
    <row r="380" spans="13:37" x14ac:dyDescent="0.35">
      <c r="M380" s="33" t="s">
        <v>1185</v>
      </c>
      <c r="N380" s="38" t="s">
        <v>1186</v>
      </c>
      <c r="O380" s="38" t="s">
        <v>3250</v>
      </c>
      <c r="P380" s="33" t="s">
        <v>2128</v>
      </c>
      <c r="Q380" s="38" t="s">
        <v>2129</v>
      </c>
      <c r="R380" s="38" t="s">
        <v>3250</v>
      </c>
      <c r="AJ380" s="33" t="str">
        <f t="shared" si="6"/>
        <v/>
      </c>
      <c r="AK380" s="33" t="str">
        <f>IF(Dane!M380&lt;&gt;"",Dane!M380,"")</f>
        <v/>
      </c>
    </row>
    <row r="381" spans="13:37" x14ac:dyDescent="0.35">
      <c r="M381" s="33" t="s">
        <v>1187</v>
      </c>
      <c r="N381" s="38" t="s">
        <v>1188</v>
      </c>
      <c r="O381" s="38" t="s">
        <v>3251</v>
      </c>
      <c r="P381" s="33" t="s">
        <v>2130</v>
      </c>
      <c r="Q381" s="38" t="s">
        <v>2131</v>
      </c>
      <c r="R381" s="38" t="s">
        <v>3251</v>
      </c>
      <c r="AJ381" s="33" t="str">
        <f t="shared" si="6"/>
        <v/>
      </c>
      <c r="AK381" s="33" t="str">
        <f>IF(Dane!M381&lt;&gt;"",Dane!M381,"")</f>
        <v/>
      </c>
    </row>
    <row r="382" spans="13:37" x14ac:dyDescent="0.35">
      <c r="M382" s="33" t="s">
        <v>1189</v>
      </c>
      <c r="N382" s="38" t="s">
        <v>1190</v>
      </c>
      <c r="O382" s="38" t="s">
        <v>3252</v>
      </c>
      <c r="P382" s="33" t="s">
        <v>2132</v>
      </c>
      <c r="Q382" s="38" t="s">
        <v>2133</v>
      </c>
      <c r="R382" s="38" t="s">
        <v>3252</v>
      </c>
      <c r="AJ382" s="33" t="str">
        <f t="shared" si="6"/>
        <v/>
      </c>
      <c r="AK382" s="33" t="str">
        <f>IF(Dane!M382&lt;&gt;"",Dane!M382,"")</f>
        <v/>
      </c>
    </row>
    <row r="383" spans="13:37" x14ac:dyDescent="0.35">
      <c r="M383" s="33" t="s">
        <v>1191</v>
      </c>
      <c r="N383" s="38" t="s">
        <v>1192</v>
      </c>
      <c r="O383" s="38" t="s">
        <v>3253</v>
      </c>
      <c r="P383" s="33" t="s">
        <v>2134</v>
      </c>
      <c r="Q383" s="38" t="s">
        <v>2135</v>
      </c>
      <c r="R383" s="38" t="s">
        <v>3253</v>
      </c>
      <c r="AJ383" s="33" t="str">
        <f t="shared" si="6"/>
        <v/>
      </c>
      <c r="AK383" s="33" t="str">
        <f>IF(Dane!M383&lt;&gt;"",Dane!M383,"")</f>
        <v/>
      </c>
    </row>
    <row r="384" spans="13:37" x14ac:dyDescent="0.35">
      <c r="M384" s="33" t="s">
        <v>1193</v>
      </c>
      <c r="N384" s="38" t="s">
        <v>1194</v>
      </c>
      <c r="O384" s="38" t="s">
        <v>3254</v>
      </c>
      <c r="P384" s="33" t="s">
        <v>2136</v>
      </c>
      <c r="Q384" s="38" t="s">
        <v>2137</v>
      </c>
      <c r="R384" s="38" t="s">
        <v>3254</v>
      </c>
      <c r="AJ384" s="33" t="str">
        <f t="shared" si="6"/>
        <v/>
      </c>
      <c r="AK384" s="33" t="str">
        <f>IF(Dane!M384&lt;&gt;"",Dane!M384,"")</f>
        <v/>
      </c>
    </row>
    <row r="385" spans="13:37" x14ac:dyDescent="0.35">
      <c r="M385" s="33" t="s">
        <v>1195</v>
      </c>
      <c r="N385" s="38" t="s">
        <v>1196</v>
      </c>
      <c r="O385" s="38" t="s">
        <v>3255</v>
      </c>
      <c r="P385" s="33" t="s">
        <v>2138</v>
      </c>
      <c r="Q385" s="38" t="s">
        <v>2139</v>
      </c>
      <c r="R385" s="38" t="s">
        <v>3255</v>
      </c>
      <c r="AJ385" s="33" t="str">
        <f t="shared" si="6"/>
        <v/>
      </c>
      <c r="AK385" s="33" t="str">
        <f>IF(Dane!M385&lt;&gt;"",Dane!M385,"")</f>
        <v/>
      </c>
    </row>
    <row r="386" spans="13:37" x14ac:dyDescent="0.35">
      <c r="M386" s="33" t="s">
        <v>1197</v>
      </c>
      <c r="N386" s="38" t="s">
        <v>1198</v>
      </c>
      <c r="O386" s="38" t="s">
        <v>3256</v>
      </c>
      <c r="P386" s="33" t="s">
        <v>2140</v>
      </c>
      <c r="Q386" s="38" t="s">
        <v>2141</v>
      </c>
      <c r="R386" s="38" t="s">
        <v>3256</v>
      </c>
      <c r="AJ386" s="33" t="str">
        <f t="shared" si="6"/>
        <v/>
      </c>
      <c r="AK386" s="33" t="str">
        <f>IF(Dane!M386&lt;&gt;"",Dane!M386,"")</f>
        <v/>
      </c>
    </row>
    <row r="387" spans="13:37" x14ac:dyDescent="0.35">
      <c r="M387" s="33" t="s">
        <v>1199</v>
      </c>
      <c r="N387" s="38" t="s">
        <v>1200</v>
      </c>
      <c r="O387" s="38" t="s">
        <v>3257</v>
      </c>
      <c r="P387" s="33" t="s">
        <v>2142</v>
      </c>
      <c r="Q387" s="38" t="s">
        <v>2143</v>
      </c>
      <c r="R387" s="38" t="s">
        <v>3257</v>
      </c>
      <c r="AJ387" s="33" t="str">
        <f t="shared" si="6"/>
        <v/>
      </c>
      <c r="AK387" s="33" t="str">
        <f>IF(Dane!M387&lt;&gt;"",Dane!M387,"")</f>
        <v/>
      </c>
    </row>
    <row r="388" spans="13:37" x14ac:dyDescent="0.35">
      <c r="M388" s="33" t="s">
        <v>1201</v>
      </c>
      <c r="N388" s="38" t="s">
        <v>1202</v>
      </c>
      <c r="O388" s="38" t="s">
        <v>3258</v>
      </c>
      <c r="P388" s="33" t="s">
        <v>2144</v>
      </c>
      <c r="Q388" s="38" t="s">
        <v>2145</v>
      </c>
      <c r="R388" s="38" t="s">
        <v>3258</v>
      </c>
      <c r="AJ388" s="33" t="str">
        <f t="shared" si="6"/>
        <v/>
      </c>
      <c r="AK388" s="33" t="str">
        <f>IF(Dane!M388&lt;&gt;"",Dane!M388,"")</f>
        <v/>
      </c>
    </row>
    <row r="389" spans="13:37" x14ac:dyDescent="0.35">
      <c r="M389" s="33" t="s">
        <v>1203</v>
      </c>
      <c r="N389" s="38" t="s">
        <v>1204</v>
      </c>
      <c r="O389" s="38" t="s">
        <v>3259</v>
      </c>
      <c r="P389" s="33" t="s">
        <v>2146</v>
      </c>
      <c r="Q389" s="38" t="s">
        <v>2147</v>
      </c>
      <c r="R389" s="38" t="s">
        <v>3259</v>
      </c>
      <c r="AJ389" s="33" t="str">
        <f t="shared" si="6"/>
        <v/>
      </c>
      <c r="AK389" s="33" t="str">
        <f>IF(Dane!M389&lt;&gt;"",Dane!M389,"")</f>
        <v/>
      </c>
    </row>
    <row r="390" spans="13:37" x14ac:dyDescent="0.35">
      <c r="M390" s="33" t="s">
        <v>1205</v>
      </c>
      <c r="N390" s="38" t="s">
        <v>1206</v>
      </c>
      <c r="O390" s="38" t="s">
        <v>3260</v>
      </c>
      <c r="P390" s="33" t="s">
        <v>2148</v>
      </c>
      <c r="Q390" s="38" t="s">
        <v>2149</v>
      </c>
      <c r="R390" s="38" t="s">
        <v>3260</v>
      </c>
      <c r="AJ390" s="33" t="str">
        <f t="shared" si="6"/>
        <v/>
      </c>
      <c r="AK390" s="33" t="str">
        <f>IF(Dane!M390&lt;&gt;"",Dane!M390,"")</f>
        <v/>
      </c>
    </row>
    <row r="391" spans="13:37" x14ac:dyDescent="0.35">
      <c r="M391" s="33" t="s">
        <v>1207</v>
      </c>
      <c r="N391" s="38" t="s">
        <v>1208</v>
      </c>
      <c r="O391" s="38" t="s">
        <v>3261</v>
      </c>
      <c r="P391" s="33" t="s">
        <v>2150</v>
      </c>
      <c r="Q391" s="38" t="s">
        <v>2151</v>
      </c>
      <c r="R391" s="38" t="s">
        <v>3261</v>
      </c>
      <c r="AJ391" s="33" t="str">
        <f t="shared" si="6"/>
        <v/>
      </c>
      <c r="AK391" s="33" t="str">
        <f>IF(Dane!M391&lt;&gt;"",Dane!M391,"")</f>
        <v/>
      </c>
    </row>
    <row r="392" spans="13:37" x14ac:dyDescent="0.35">
      <c r="M392" s="33" t="s">
        <v>1209</v>
      </c>
      <c r="N392" s="38" t="s">
        <v>1210</v>
      </c>
      <c r="O392" s="38" t="s">
        <v>3262</v>
      </c>
      <c r="P392" s="33" t="s">
        <v>2152</v>
      </c>
      <c r="Q392" s="38" t="s">
        <v>2153</v>
      </c>
      <c r="R392" s="38" t="s">
        <v>3262</v>
      </c>
      <c r="AJ392" s="33" t="str">
        <f t="shared" si="6"/>
        <v/>
      </c>
      <c r="AK392" s="33" t="str">
        <f>IF(Dane!M392&lt;&gt;"",Dane!M392,"")</f>
        <v/>
      </c>
    </row>
    <row r="393" spans="13:37" x14ac:dyDescent="0.35">
      <c r="M393" s="33" t="s">
        <v>1211</v>
      </c>
      <c r="N393" s="38" t="s">
        <v>1212</v>
      </c>
      <c r="O393" s="38" t="s">
        <v>3263</v>
      </c>
      <c r="P393" s="33" t="s">
        <v>2154</v>
      </c>
      <c r="Q393" s="38" t="s">
        <v>2155</v>
      </c>
      <c r="R393" s="38" t="s">
        <v>3263</v>
      </c>
      <c r="AJ393" s="33" t="str">
        <f t="shared" si="6"/>
        <v/>
      </c>
      <c r="AK393" s="33" t="str">
        <f>IF(Dane!M393&lt;&gt;"",Dane!M393,"")</f>
        <v/>
      </c>
    </row>
    <row r="394" spans="13:37" x14ac:dyDescent="0.35">
      <c r="M394" s="33" t="s">
        <v>1213</v>
      </c>
      <c r="N394" s="38" t="s">
        <v>1214</v>
      </c>
      <c r="O394" s="38" t="s">
        <v>3264</v>
      </c>
      <c r="P394" s="33" t="s">
        <v>2156</v>
      </c>
      <c r="Q394" s="38" t="s">
        <v>2157</v>
      </c>
      <c r="R394" s="38" t="s">
        <v>3264</v>
      </c>
      <c r="AJ394" s="33" t="str">
        <f t="shared" si="6"/>
        <v/>
      </c>
      <c r="AK394" s="33" t="str">
        <f>IF(Dane!M394&lt;&gt;"",Dane!M394,"")</f>
        <v/>
      </c>
    </row>
    <row r="395" spans="13:37" x14ac:dyDescent="0.35">
      <c r="M395" s="33" t="s">
        <v>1215</v>
      </c>
      <c r="N395" s="38" t="s">
        <v>1216</v>
      </c>
      <c r="O395" s="38" t="s">
        <v>3265</v>
      </c>
      <c r="P395" s="33" t="s">
        <v>2158</v>
      </c>
      <c r="Q395" s="38" t="s">
        <v>2159</v>
      </c>
      <c r="R395" s="38" t="s">
        <v>3265</v>
      </c>
      <c r="AJ395" s="33" t="str">
        <f t="shared" si="6"/>
        <v/>
      </c>
      <c r="AK395" s="33" t="str">
        <f>IF(Dane!M395&lt;&gt;"",Dane!M395,"")</f>
        <v/>
      </c>
    </row>
    <row r="396" spans="13:37" x14ac:dyDescent="0.35">
      <c r="M396" s="33" t="s">
        <v>1217</v>
      </c>
      <c r="N396" s="38" t="s">
        <v>1218</v>
      </c>
      <c r="O396" s="38" t="s">
        <v>3266</v>
      </c>
      <c r="P396" s="33" t="s">
        <v>2160</v>
      </c>
      <c r="Q396" s="38" t="s">
        <v>2161</v>
      </c>
      <c r="R396" s="38" t="s">
        <v>3266</v>
      </c>
      <c r="AJ396" s="33" t="str">
        <f t="shared" si="6"/>
        <v/>
      </c>
      <c r="AK396" s="33" t="str">
        <f>IF(Dane!M396&lt;&gt;"",Dane!M396,"")</f>
        <v/>
      </c>
    </row>
    <row r="397" spans="13:37" x14ac:dyDescent="0.35">
      <c r="M397" s="33" t="s">
        <v>1219</v>
      </c>
      <c r="N397" s="38" t="s">
        <v>1220</v>
      </c>
      <c r="O397" s="38" t="s">
        <v>3267</v>
      </c>
      <c r="P397" s="33" t="s">
        <v>2162</v>
      </c>
      <c r="Q397" s="38" t="s">
        <v>2163</v>
      </c>
      <c r="R397" s="38" t="s">
        <v>3267</v>
      </c>
      <c r="AJ397" s="33" t="str">
        <f t="shared" si="6"/>
        <v/>
      </c>
      <c r="AK397" s="33" t="str">
        <f>IF(Dane!M397&lt;&gt;"",Dane!M397,"")</f>
        <v/>
      </c>
    </row>
    <row r="398" spans="13:37" x14ac:dyDescent="0.35">
      <c r="M398" s="33" t="s">
        <v>1221</v>
      </c>
      <c r="N398" s="38" t="s">
        <v>1222</v>
      </c>
      <c r="O398" s="38" t="s">
        <v>3268</v>
      </c>
      <c r="P398" s="33" t="s">
        <v>2164</v>
      </c>
      <c r="Q398" s="38" t="s">
        <v>2165</v>
      </c>
      <c r="R398" s="38" t="s">
        <v>3268</v>
      </c>
      <c r="AJ398" s="33" t="str">
        <f t="shared" si="6"/>
        <v/>
      </c>
      <c r="AK398" s="33" t="str">
        <f>IF(Dane!M398&lt;&gt;"",Dane!M398,"")</f>
        <v/>
      </c>
    </row>
    <row r="399" spans="13:37" x14ac:dyDescent="0.35">
      <c r="M399" s="33" t="s">
        <v>1223</v>
      </c>
      <c r="N399" s="38" t="s">
        <v>1224</v>
      </c>
      <c r="O399" s="38" t="s">
        <v>3269</v>
      </c>
      <c r="P399" s="33" t="s">
        <v>2166</v>
      </c>
      <c r="Q399" s="38" t="s">
        <v>2167</v>
      </c>
      <c r="R399" s="38" t="s">
        <v>3269</v>
      </c>
      <c r="AJ399" s="33" t="str">
        <f t="shared" si="6"/>
        <v/>
      </c>
      <c r="AK399" s="33" t="str">
        <f>IF(Dane!M399&lt;&gt;"",Dane!M399,"")</f>
        <v/>
      </c>
    </row>
    <row r="400" spans="13:37" x14ac:dyDescent="0.35">
      <c r="M400" s="33" t="s">
        <v>1225</v>
      </c>
      <c r="N400" s="38" t="s">
        <v>1226</v>
      </c>
      <c r="O400" s="38" t="s">
        <v>3270</v>
      </c>
      <c r="P400" s="33" t="s">
        <v>2168</v>
      </c>
      <c r="Q400" s="38" t="s">
        <v>2169</v>
      </c>
      <c r="R400" s="38" t="s">
        <v>3270</v>
      </c>
      <c r="AJ400" s="33" t="str">
        <f t="shared" si="6"/>
        <v/>
      </c>
      <c r="AK400" s="33" t="str">
        <f>IF(Dane!M400&lt;&gt;"",Dane!M400,"")</f>
        <v/>
      </c>
    </row>
    <row r="401" spans="13:37" x14ac:dyDescent="0.35">
      <c r="M401" s="33" t="s">
        <v>1227</v>
      </c>
      <c r="N401" s="38" t="s">
        <v>1228</v>
      </c>
      <c r="O401" s="38" t="s">
        <v>3271</v>
      </c>
      <c r="P401" s="33" t="s">
        <v>2170</v>
      </c>
      <c r="Q401" s="38" t="s">
        <v>2171</v>
      </c>
      <c r="R401" s="38" t="s">
        <v>3271</v>
      </c>
      <c r="AJ401" s="33" t="str">
        <f t="shared" si="6"/>
        <v/>
      </c>
      <c r="AK401" s="33" t="str">
        <f>IF(Dane!M401&lt;&gt;"",Dane!M401,"")</f>
        <v/>
      </c>
    </row>
    <row r="402" spans="13:37" x14ac:dyDescent="0.35">
      <c r="M402" s="33" t="s">
        <v>1229</v>
      </c>
      <c r="N402" s="38" t="s">
        <v>1230</v>
      </c>
      <c r="O402" s="38" t="s">
        <v>3272</v>
      </c>
      <c r="P402" s="33" t="s">
        <v>2172</v>
      </c>
      <c r="Q402" s="38" t="s">
        <v>2173</v>
      </c>
      <c r="R402" s="38" t="s">
        <v>3272</v>
      </c>
      <c r="AJ402" s="33" t="str">
        <f t="shared" si="6"/>
        <v/>
      </c>
      <c r="AK402" s="33" t="str">
        <f>IF(Dane!M402&lt;&gt;"",Dane!M402,"")</f>
        <v/>
      </c>
    </row>
    <row r="403" spans="13:37" x14ac:dyDescent="0.35">
      <c r="M403" s="33" t="s">
        <v>1231</v>
      </c>
      <c r="N403" s="38" t="s">
        <v>1232</v>
      </c>
      <c r="O403" s="38" t="s">
        <v>3273</v>
      </c>
      <c r="P403" s="33" t="s">
        <v>2174</v>
      </c>
      <c r="Q403" s="38" t="s">
        <v>2175</v>
      </c>
      <c r="R403" s="38" t="s">
        <v>3273</v>
      </c>
      <c r="AJ403" s="33" t="str">
        <f t="shared" si="6"/>
        <v/>
      </c>
      <c r="AK403" s="33" t="str">
        <f>IF(Dane!M403&lt;&gt;"",Dane!M403,"")</f>
        <v/>
      </c>
    </row>
    <row r="404" spans="13:37" x14ac:dyDescent="0.35">
      <c r="M404" s="33" t="s">
        <v>1233</v>
      </c>
      <c r="N404" s="38" t="s">
        <v>1234</v>
      </c>
      <c r="O404" s="38" t="s">
        <v>3274</v>
      </c>
      <c r="P404" s="33" t="s">
        <v>2176</v>
      </c>
      <c r="Q404" s="38" t="s">
        <v>2177</v>
      </c>
      <c r="R404" s="38" t="s">
        <v>3274</v>
      </c>
      <c r="AJ404" s="33" t="str">
        <f t="shared" si="6"/>
        <v/>
      </c>
      <c r="AK404" s="33" t="str">
        <f>IF(Dane!M404&lt;&gt;"",Dane!M404,"")</f>
        <v/>
      </c>
    </row>
    <row r="405" spans="13:37" x14ac:dyDescent="0.35">
      <c r="M405" s="33" t="s">
        <v>1235</v>
      </c>
      <c r="N405" s="38" t="s">
        <v>1236</v>
      </c>
      <c r="O405" s="38" t="s">
        <v>3275</v>
      </c>
      <c r="P405" s="33" t="s">
        <v>2178</v>
      </c>
      <c r="Q405" s="38" t="s">
        <v>2179</v>
      </c>
      <c r="R405" s="38" t="s">
        <v>3275</v>
      </c>
      <c r="AJ405" s="33" t="str">
        <f t="shared" si="6"/>
        <v/>
      </c>
      <c r="AK405" s="33" t="str">
        <f>IF(Dane!M405&lt;&gt;"",Dane!M405,"")</f>
        <v/>
      </c>
    </row>
    <row r="406" spans="13:37" x14ac:dyDescent="0.35">
      <c r="M406" s="33" t="s">
        <v>1237</v>
      </c>
      <c r="N406" s="38" t="s">
        <v>1238</v>
      </c>
      <c r="O406" s="38" t="s">
        <v>3276</v>
      </c>
      <c r="P406" s="33" t="s">
        <v>2180</v>
      </c>
      <c r="Q406" s="38" t="s">
        <v>2181</v>
      </c>
      <c r="R406" s="38" t="s">
        <v>3276</v>
      </c>
      <c r="AJ406" s="33" t="str">
        <f t="shared" ref="AJ406:AJ469" si="7">IF(AK406="styczeń",1,IF(AK406="luty",2,IF(AK406="marzec",3,IF(AK406="kwiecień",4,IF(AK406="maj",5,IF(AK406="czerwiec",6,IF(AK406="lipiec",7,IF(AK406="sierpień",8,IF(AK406="wrzesień",9,IF(AK406="październik",10,IF(AK406="listopad",11,IF(AK406="listopad",12,""))))))))))))</f>
        <v/>
      </c>
      <c r="AK406" s="33" t="str">
        <f>IF(Dane!M406&lt;&gt;"",Dane!M406,"")</f>
        <v/>
      </c>
    </row>
    <row r="407" spans="13:37" x14ac:dyDescent="0.35">
      <c r="M407" s="33" t="s">
        <v>1239</v>
      </c>
      <c r="N407" s="38" t="s">
        <v>1240</v>
      </c>
      <c r="O407" s="38" t="s">
        <v>3277</v>
      </c>
      <c r="P407" s="33" t="s">
        <v>2182</v>
      </c>
      <c r="Q407" s="38" t="s">
        <v>2183</v>
      </c>
      <c r="R407" s="38" t="s">
        <v>3277</v>
      </c>
      <c r="AJ407" s="33" t="str">
        <f t="shared" si="7"/>
        <v/>
      </c>
      <c r="AK407" s="33" t="str">
        <f>IF(Dane!M407&lt;&gt;"",Dane!M407,"")</f>
        <v/>
      </c>
    </row>
    <row r="408" spans="13:37" x14ac:dyDescent="0.35">
      <c r="M408" s="33" t="s">
        <v>1241</v>
      </c>
      <c r="N408" s="38" t="s">
        <v>1242</v>
      </c>
      <c r="O408" s="38" t="s">
        <v>3278</v>
      </c>
      <c r="P408" s="33" t="s">
        <v>2184</v>
      </c>
      <c r="Q408" s="38" t="s">
        <v>2185</v>
      </c>
      <c r="R408" s="38" t="s">
        <v>3278</v>
      </c>
      <c r="AJ408" s="33" t="str">
        <f t="shared" si="7"/>
        <v/>
      </c>
      <c r="AK408" s="33" t="str">
        <f>IF(Dane!M408&lt;&gt;"",Dane!M408,"")</f>
        <v/>
      </c>
    </row>
    <row r="409" spans="13:37" x14ac:dyDescent="0.35">
      <c r="M409" s="33" t="s">
        <v>1243</v>
      </c>
      <c r="N409" s="38" t="s">
        <v>1244</v>
      </c>
      <c r="O409" s="38" t="s">
        <v>3279</v>
      </c>
      <c r="P409" s="33" t="s">
        <v>2186</v>
      </c>
      <c r="Q409" s="38" t="s">
        <v>2187</v>
      </c>
      <c r="R409" s="38" t="s">
        <v>3279</v>
      </c>
      <c r="AJ409" s="33" t="str">
        <f t="shared" si="7"/>
        <v/>
      </c>
      <c r="AK409" s="33" t="str">
        <f>IF(Dane!M409&lt;&gt;"",Dane!M409,"")</f>
        <v/>
      </c>
    </row>
    <row r="410" spans="13:37" x14ac:dyDescent="0.35">
      <c r="M410" s="33" t="s">
        <v>1245</v>
      </c>
      <c r="N410" s="38" t="s">
        <v>1246</v>
      </c>
      <c r="O410" s="38" t="s">
        <v>3280</v>
      </c>
      <c r="P410" s="33" t="s">
        <v>2188</v>
      </c>
      <c r="Q410" s="38" t="s">
        <v>2189</v>
      </c>
      <c r="R410" s="38" t="s">
        <v>3280</v>
      </c>
      <c r="AJ410" s="33" t="str">
        <f t="shared" si="7"/>
        <v/>
      </c>
      <c r="AK410" s="33" t="str">
        <f>IF(Dane!M410&lt;&gt;"",Dane!M410,"")</f>
        <v/>
      </c>
    </row>
    <row r="411" spans="13:37" x14ac:dyDescent="0.35">
      <c r="M411" s="33" t="s">
        <v>1247</v>
      </c>
      <c r="N411" s="38" t="s">
        <v>1248</v>
      </c>
      <c r="O411" s="38" t="s">
        <v>3281</v>
      </c>
      <c r="P411" s="33" t="s">
        <v>2190</v>
      </c>
      <c r="Q411" s="38" t="s">
        <v>2191</v>
      </c>
      <c r="R411" s="38" t="s">
        <v>3281</v>
      </c>
      <c r="AJ411" s="33" t="str">
        <f t="shared" si="7"/>
        <v/>
      </c>
      <c r="AK411" s="33" t="str">
        <f>IF(Dane!M411&lt;&gt;"",Dane!M411,"")</f>
        <v/>
      </c>
    </row>
    <row r="412" spans="13:37" x14ac:dyDescent="0.35">
      <c r="M412" s="33" t="s">
        <v>1249</v>
      </c>
      <c r="N412" s="38" t="s">
        <v>1250</v>
      </c>
      <c r="O412" s="38" t="s">
        <v>3282</v>
      </c>
      <c r="P412" s="33" t="s">
        <v>2192</v>
      </c>
      <c r="Q412" s="38" t="s">
        <v>2193</v>
      </c>
      <c r="R412" s="38" t="s">
        <v>3282</v>
      </c>
      <c r="AJ412" s="33" t="str">
        <f t="shared" si="7"/>
        <v/>
      </c>
      <c r="AK412" s="33" t="str">
        <f>IF(Dane!M412&lt;&gt;"",Dane!M412,"")</f>
        <v/>
      </c>
    </row>
    <row r="413" spans="13:37" x14ac:dyDescent="0.35">
      <c r="M413" s="33" t="s">
        <v>1251</v>
      </c>
      <c r="N413" s="38" t="s">
        <v>1252</v>
      </c>
      <c r="O413" s="38" t="s">
        <v>3283</v>
      </c>
      <c r="P413" s="33" t="s">
        <v>2194</v>
      </c>
      <c r="Q413" s="38" t="s">
        <v>2195</v>
      </c>
      <c r="R413" s="38" t="s">
        <v>3283</v>
      </c>
      <c r="AJ413" s="33" t="str">
        <f t="shared" si="7"/>
        <v/>
      </c>
      <c r="AK413" s="33" t="str">
        <f>IF(Dane!M413&lt;&gt;"",Dane!M413,"")</f>
        <v/>
      </c>
    </row>
    <row r="414" spans="13:37" x14ac:dyDescent="0.35">
      <c r="M414" s="33" t="s">
        <v>1253</v>
      </c>
      <c r="N414" s="38" t="s">
        <v>1254</v>
      </c>
      <c r="O414" s="38" t="s">
        <v>3284</v>
      </c>
      <c r="P414" s="33" t="s">
        <v>2196</v>
      </c>
      <c r="Q414" s="38" t="s">
        <v>2197</v>
      </c>
      <c r="R414" s="38" t="s">
        <v>3284</v>
      </c>
      <c r="AJ414" s="33" t="str">
        <f t="shared" si="7"/>
        <v/>
      </c>
      <c r="AK414" s="33" t="str">
        <f>IF(Dane!M414&lt;&gt;"",Dane!M414,"")</f>
        <v/>
      </c>
    </row>
    <row r="415" spans="13:37" x14ac:dyDescent="0.35">
      <c r="M415" s="33" t="s">
        <v>1255</v>
      </c>
      <c r="N415" s="38" t="s">
        <v>1256</v>
      </c>
      <c r="O415" s="38" t="s">
        <v>3285</v>
      </c>
      <c r="P415" s="33" t="s">
        <v>2198</v>
      </c>
      <c r="Q415" s="38" t="s">
        <v>2199</v>
      </c>
      <c r="R415" s="38" t="s">
        <v>3285</v>
      </c>
      <c r="AJ415" s="33" t="str">
        <f t="shared" si="7"/>
        <v/>
      </c>
      <c r="AK415" s="33" t="str">
        <f>IF(Dane!M415&lt;&gt;"",Dane!M415,"")</f>
        <v/>
      </c>
    </row>
    <row r="416" spans="13:37" x14ac:dyDescent="0.35">
      <c r="M416" s="33" t="s">
        <v>1257</v>
      </c>
      <c r="N416" s="38" t="s">
        <v>1258</v>
      </c>
      <c r="O416" s="38" t="s">
        <v>3286</v>
      </c>
      <c r="P416" s="33" t="s">
        <v>2200</v>
      </c>
      <c r="Q416" s="38" t="s">
        <v>2201</v>
      </c>
      <c r="R416" s="38" t="s">
        <v>3286</v>
      </c>
      <c r="AJ416" s="33" t="str">
        <f t="shared" si="7"/>
        <v/>
      </c>
      <c r="AK416" s="33" t="str">
        <f>IF(Dane!M416&lt;&gt;"",Dane!M416,"")</f>
        <v/>
      </c>
    </row>
    <row r="417" spans="13:37" x14ac:dyDescent="0.35">
      <c r="M417" s="33" t="s">
        <v>1259</v>
      </c>
      <c r="N417" s="38" t="s">
        <v>1260</v>
      </c>
      <c r="O417" s="38" t="s">
        <v>3287</v>
      </c>
      <c r="P417" s="33" t="s">
        <v>2202</v>
      </c>
      <c r="Q417" s="38" t="s">
        <v>2203</v>
      </c>
      <c r="R417" s="38" t="s">
        <v>3287</v>
      </c>
      <c r="AJ417" s="33" t="str">
        <f t="shared" si="7"/>
        <v/>
      </c>
      <c r="AK417" s="33" t="str">
        <f>IF(Dane!M417&lt;&gt;"",Dane!M417,"")</f>
        <v/>
      </c>
    </row>
    <row r="418" spans="13:37" x14ac:dyDescent="0.35">
      <c r="M418" s="33" t="s">
        <v>1261</v>
      </c>
      <c r="N418" s="38" t="s">
        <v>1262</v>
      </c>
      <c r="O418" s="38" t="s">
        <v>3288</v>
      </c>
      <c r="P418" s="33" t="s">
        <v>2204</v>
      </c>
      <c r="Q418" s="38" t="s">
        <v>2205</v>
      </c>
      <c r="R418" s="38" t="s">
        <v>3288</v>
      </c>
      <c r="AJ418" s="33" t="str">
        <f t="shared" si="7"/>
        <v/>
      </c>
      <c r="AK418" s="33" t="str">
        <f>IF(Dane!M418&lt;&gt;"",Dane!M418,"")</f>
        <v/>
      </c>
    </row>
    <row r="419" spans="13:37" x14ac:dyDescent="0.35">
      <c r="M419" s="33" t="s">
        <v>1263</v>
      </c>
      <c r="N419" s="38" t="s">
        <v>1264</v>
      </c>
      <c r="O419" s="38" t="s">
        <v>3289</v>
      </c>
      <c r="P419" s="33" t="s">
        <v>2206</v>
      </c>
      <c r="Q419" s="38" t="s">
        <v>2207</v>
      </c>
      <c r="R419" s="38" t="s">
        <v>3289</v>
      </c>
      <c r="AJ419" s="33" t="str">
        <f t="shared" si="7"/>
        <v/>
      </c>
      <c r="AK419" s="33" t="str">
        <f>IF(Dane!M419&lt;&gt;"",Dane!M419,"")</f>
        <v/>
      </c>
    </row>
    <row r="420" spans="13:37" x14ac:dyDescent="0.35">
      <c r="M420" s="33" t="s">
        <v>1265</v>
      </c>
      <c r="N420" s="38" t="s">
        <v>1266</v>
      </c>
      <c r="O420" s="38" t="s">
        <v>3290</v>
      </c>
      <c r="P420" s="33" t="s">
        <v>2208</v>
      </c>
      <c r="Q420" s="38" t="s">
        <v>2209</v>
      </c>
      <c r="R420" s="38" t="s">
        <v>3290</v>
      </c>
      <c r="AJ420" s="33" t="str">
        <f t="shared" si="7"/>
        <v/>
      </c>
      <c r="AK420" s="33" t="str">
        <f>IF(Dane!M420&lt;&gt;"",Dane!M420,"")</f>
        <v/>
      </c>
    </row>
    <row r="421" spans="13:37" x14ac:dyDescent="0.35">
      <c r="M421" s="33" t="s">
        <v>1267</v>
      </c>
      <c r="N421" s="38" t="s">
        <v>1268</v>
      </c>
      <c r="O421" s="38" t="s">
        <v>3291</v>
      </c>
      <c r="P421" s="33" t="s">
        <v>2210</v>
      </c>
      <c r="Q421" s="38" t="s">
        <v>2211</v>
      </c>
      <c r="R421" s="38" t="s">
        <v>3291</v>
      </c>
      <c r="AJ421" s="33" t="str">
        <f t="shared" si="7"/>
        <v/>
      </c>
      <c r="AK421" s="33" t="str">
        <f>IF(Dane!M421&lt;&gt;"",Dane!M421,"")</f>
        <v/>
      </c>
    </row>
    <row r="422" spans="13:37" x14ac:dyDescent="0.35">
      <c r="M422" s="33" t="s">
        <v>1269</v>
      </c>
      <c r="N422" s="38" t="s">
        <v>1270</v>
      </c>
      <c r="O422" s="38" t="s">
        <v>3292</v>
      </c>
      <c r="P422" s="33" t="s">
        <v>2212</v>
      </c>
      <c r="Q422" s="38" t="s">
        <v>2213</v>
      </c>
      <c r="R422" s="38" t="s">
        <v>3292</v>
      </c>
      <c r="AJ422" s="33" t="str">
        <f t="shared" si="7"/>
        <v/>
      </c>
      <c r="AK422" s="33" t="str">
        <f>IF(Dane!M422&lt;&gt;"",Dane!M422,"")</f>
        <v/>
      </c>
    </row>
    <row r="423" spans="13:37" x14ac:dyDescent="0.35">
      <c r="M423" s="33" t="s">
        <v>1271</v>
      </c>
      <c r="N423" s="38" t="s">
        <v>1272</v>
      </c>
      <c r="O423" s="38" t="s">
        <v>3293</v>
      </c>
      <c r="P423" s="33" t="s">
        <v>2214</v>
      </c>
      <c r="Q423" s="38" t="s">
        <v>2215</v>
      </c>
      <c r="R423" s="38" t="s">
        <v>3293</v>
      </c>
      <c r="AJ423" s="33" t="str">
        <f t="shared" si="7"/>
        <v/>
      </c>
      <c r="AK423" s="33" t="str">
        <f>IF(Dane!M423&lt;&gt;"",Dane!M423,"")</f>
        <v/>
      </c>
    </row>
    <row r="424" spans="13:37" x14ac:dyDescent="0.35">
      <c r="M424" s="33" t="s">
        <v>1273</v>
      </c>
      <c r="N424" s="38" t="s">
        <v>1274</v>
      </c>
      <c r="O424" s="38" t="s">
        <v>3294</v>
      </c>
      <c r="P424" s="33" t="s">
        <v>2216</v>
      </c>
      <c r="Q424" s="38" t="s">
        <v>2217</v>
      </c>
      <c r="R424" s="38" t="s">
        <v>3294</v>
      </c>
      <c r="AJ424" s="33" t="str">
        <f t="shared" si="7"/>
        <v/>
      </c>
      <c r="AK424" s="33" t="str">
        <f>IF(Dane!M424&lt;&gt;"",Dane!M424,"")</f>
        <v/>
      </c>
    </row>
    <row r="425" spans="13:37" x14ac:dyDescent="0.35">
      <c r="M425" s="33" t="s">
        <v>1275</v>
      </c>
      <c r="N425" s="38" t="s">
        <v>1276</v>
      </c>
      <c r="O425" s="38" t="s">
        <v>3295</v>
      </c>
      <c r="P425" s="33" t="s">
        <v>2218</v>
      </c>
      <c r="Q425" s="38" t="s">
        <v>2219</v>
      </c>
      <c r="R425" s="38" t="s">
        <v>3295</v>
      </c>
      <c r="AJ425" s="33" t="str">
        <f t="shared" si="7"/>
        <v/>
      </c>
      <c r="AK425" s="33" t="str">
        <f>IF(Dane!M425&lt;&gt;"",Dane!M425,"")</f>
        <v/>
      </c>
    </row>
    <row r="426" spans="13:37" x14ac:dyDescent="0.35">
      <c r="M426" s="33" t="s">
        <v>1277</v>
      </c>
      <c r="N426" s="38" t="s">
        <v>1278</v>
      </c>
      <c r="O426" s="38" t="s">
        <v>3296</v>
      </c>
      <c r="P426" s="33" t="s">
        <v>2220</v>
      </c>
      <c r="Q426" s="38" t="s">
        <v>2221</v>
      </c>
      <c r="R426" s="38" t="s">
        <v>3296</v>
      </c>
      <c r="AJ426" s="33" t="str">
        <f t="shared" si="7"/>
        <v/>
      </c>
      <c r="AK426" s="33" t="str">
        <f>IF(Dane!M426&lt;&gt;"",Dane!M426,"")</f>
        <v/>
      </c>
    </row>
    <row r="427" spans="13:37" x14ac:dyDescent="0.35">
      <c r="M427" s="33" t="s">
        <v>1279</v>
      </c>
      <c r="N427" s="38" t="s">
        <v>1280</v>
      </c>
      <c r="O427" s="38" t="s">
        <v>3297</v>
      </c>
      <c r="P427" s="33" t="s">
        <v>2222</v>
      </c>
      <c r="Q427" s="38" t="s">
        <v>2223</v>
      </c>
      <c r="R427" s="38" t="s">
        <v>3297</v>
      </c>
      <c r="AJ427" s="33" t="str">
        <f t="shared" si="7"/>
        <v/>
      </c>
      <c r="AK427" s="33" t="str">
        <f>IF(Dane!M427&lt;&gt;"",Dane!M427,"")</f>
        <v/>
      </c>
    </row>
    <row r="428" spans="13:37" x14ac:dyDescent="0.35">
      <c r="M428" s="33" t="s">
        <v>1281</v>
      </c>
      <c r="N428" s="38" t="s">
        <v>1282</v>
      </c>
      <c r="O428" s="38" t="s">
        <v>3298</v>
      </c>
      <c r="P428" s="33" t="s">
        <v>2224</v>
      </c>
      <c r="Q428" s="38" t="s">
        <v>2225</v>
      </c>
      <c r="R428" s="38" t="s">
        <v>3298</v>
      </c>
      <c r="AJ428" s="33" t="str">
        <f t="shared" si="7"/>
        <v/>
      </c>
      <c r="AK428" s="33" t="str">
        <f>IF(Dane!M428&lt;&gt;"",Dane!M428,"")</f>
        <v/>
      </c>
    </row>
    <row r="429" spans="13:37" x14ac:dyDescent="0.35">
      <c r="M429" s="33" t="s">
        <v>1283</v>
      </c>
      <c r="N429" s="38" t="s">
        <v>1284</v>
      </c>
      <c r="O429" s="38" t="s">
        <v>3299</v>
      </c>
      <c r="P429" s="33" t="s">
        <v>2226</v>
      </c>
      <c r="Q429" s="38" t="s">
        <v>2227</v>
      </c>
      <c r="R429" s="38" t="s">
        <v>3299</v>
      </c>
      <c r="AJ429" s="33" t="str">
        <f t="shared" si="7"/>
        <v/>
      </c>
      <c r="AK429" s="33" t="str">
        <f>IF(Dane!M429&lt;&gt;"",Dane!M429,"")</f>
        <v/>
      </c>
    </row>
    <row r="430" spans="13:37" x14ac:dyDescent="0.35">
      <c r="M430" s="33" t="s">
        <v>1285</v>
      </c>
      <c r="N430" s="38" t="s">
        <v>1286</v>
      </c>
      <c r="O430" s="38" t="s">
        <v>3300</v>
      </c>
      <c r="P430" s="33" t="s">
        <v>2228</v>
      </c>
      <c r="Q430" s="38" t="s">
        <v>2229</v>
      </c>
      <c r="R430" s="38" t="s">
        <v>3300</v>
      </c>
      <c r="AJ430" s="33" t="str">
        <f t="shared" si="7"/>
        <v/>
      </c>
      <c r="AK430" s="33" t="str">
        <f>IF(Dane!M430&lt;&gt;"",Dane!M430,"")</f>
        <v/>
      </c>
    </row>
    <row r="431" spans="13:37" x14ac:dyDescent="0.35">
      <c r="M431" s="33" t="s">
        <v>1287</v>
      </c>
      <c r="N431" s="38" t="s">
        <v>1288</v>
      </c>
      <c r="O431" s="38" t="s">
        <v>3301</v>
      </c>
      <c r="P431" s="33" t="s">
        <v>2230</v>
      </c>
      <c r="Q431" s="38" t="s">
        <v>2231</v>
      </c>
      <c r="R431" s="38" t="s">
        <v>3301</v>
      </c>
      <c r="AJ431" s="33" t="str">
        <f t="shared" si="7"/>
        <v/>
      </c>
      <c r="AK431" s="33" t="str">
        <f>IF(Dane!M431&lt;&gt;"",Dane!M431,"")</f>
        <v/>
      </c>
    </row>
    <row r="432" spans="13:37" x14ac:dyDescent="0.35">
      <c r="M432" s="33" t="s">
        <v>1289</v>
      </c>
      <c r="N432" s="38" t="s">
        <v>1290</v>
      </c>
      <c r="O432" s="38" t="s">
        <v>3302</v>
      </c>
      <c r="P432" s="33" t="s">
        <v>2232</v>
      </c>
      <c r="Q432" s="38" t="s">
        <v>2233</v>
      </c>
      <c r="R432" s="38" t="s">
        <v>3302</v>
      </c>
      <c r="AJ432" s="33" t="str">
        <f t="shared" si="7"/>
        <v/>
      </c>
      <c r="AK432" s="33" t="str">
        <f>IF(Dane!M432&lt;&gt;"",Dane!M432,"")</f>
        <v/>
      </c>
    </row>
    <row r="433" spans="13:37" x14ac:dyDescent="0.35">
      <c r="M433" s="33" t="s">
        <v>1291</v>
      </c>
      <c r="N433" s="38" t="s">
        <v>1292</v>
      </c>
      <c r="O433" s="38" t="s">
        <v>3303</v>
      </c>
      <c r="P433" s="33" t="s">
        <v>2234</v>
      </c>
      <c r="Q433" s="38" t="s">
        <v>2235</v>
      </c>
      <c r="R433" s="38" t="s">
        <v>3303</v>
      </c>
      <c r="AJ433" s="33" t="str">
        <f t="shared" si="7"/>
        <v/>
      </c>
      <c r="AK433" s="33" t="str">
        <f>IF(Dane!M433&lt;&gt;"",Dane!M433,"")</f>
        <v/>
      </c>
    </row>
    <row r="434" spans="13:37" x14ac:dyDescent="0.35">
      <c r="M434" s="33" t="s">
        <v>1293</v>
      </c>
      <c r="N434" s="38" t="s">
        <v>1294</v>
      </c>
      <c r="O434" s="38" t="s">
        <v>3304</v>
      </c>
      <c r="P434" s="33" t="s">
        <v>2236</v>
      </c>
      <c r="Q434" s="38" t="s">
        <v>2237</v>
      </c>
      <c r="R434" s="38" t="s">
        <v>3304</v>
      </c>
      <c r="AJ434" s="33" t="str">
        <f t="shared" si="7"/>
        <v/>
      </c>
      <c r="AK434" s="33" t="str">
        <f>IF(Dane!M434&lt;&gt;"",Dane!M434,"")</f>
        <v/>
      </c>
    </row>
    <row r="435" spans="13:37" x14ac:dyDescent="0.35">
      <c r="M435" s="33" t="s">
        <v>1295</v>
      </c>
      <c r="N435" s="38" t="s">
        <v>1296</v>
      </c>
      <c r="O435" s="38" t="s">
        <v>3305</v>
      </c>
      <c r="P435" s="33" t="s">
        <v>2238</v>
      </c>
      <c r="Q435" s="38" t="s">
        <v>2239</v>
      </c>
      <c r="R435" s="38" t="s">
        <v>3305</v>
      </c>
      <c r="AJ435" s="33" t="str">
        <f t="shared" si="7"/>
        <v/>
      </c>
      <c r="AK435" s="33" t="str">
        <f>IF(Dane!M435&lt;&gt;"",Dane!M435,"")</f>
        <v/>
      </c>
    </row>
    <row r="436" spans="13:37" x14ac:dyDescent="0.35">
      <c r="M436" s="33" t="s">
        <v>1297</v>
      </c>
      <c r="N436" s="38" t="s">
        <v>1298</v>
      </c>
      <c r="O436" s="38" t="s">
        <v>3306</v>
      </c>
      <c r="P436" s="33" t="s">
        <v>2240</v>
      </c>
      <c r="Q436" s="38" t="s">
        <v>2241</v>
      </c>
      <c r="R436" s="38" t="s">
        <v>3306</v>
      </c>
      <c r="AJ436" s="33" t="str">
        <f t="shared" si="7"/>
        <v/>
      </c>
      <c r="AK436" s="33" t="str">
        <f>IF(Dane!M436&lt;&gt;"",Dane!M436,"")</f>
        <v/>
      </c>
    </row>
    <row r="437" spans="13:37" x14ac:dyDescent="0.35">
      <c r="M437" s="33" t="s">
        <v>1299</v>
      </c>
      <c r="N437" s="38" t="s">
        <v>1300</v>
      </c>
      <c r="O437" s="38" t="s">
        <v>3307</v>
      </c>
      <c r="P437" s="33" t="s">
        <v>2242</v>
      </c>
      <c r="Q437" s="38" t="s">
        <v>2243</v>
      </c>
      <c r="R437" s="38" t="s">
        <v>3307</v>
      </c>
      <c r="AJ437" s="33" t="str">
        <f t="shared" si="7"/>
        <v/>
      </c>
      <c r="AK437" s="33" t="str">
        <f>IF(Dane!M437&lt;&gt;"",Dane!M437,"")</f>
        <v/>
      </c>
    </row>
    <row r="438" spans="13:37" x14ac:dyDescent="0.35">
      <c r="M438" s="33" t="s">
        <v>1301</v>
      </c>
      <c r="N438" s="38" t="s">
        <v>1302</v>
      </c>
      <c r="O438" s="38" t="s">
        <v>3308</v>
      </c>
      <c r="P438" s="33" t="s">
        <v>2244</v>
      </c>
      <c r="Q438" s="38" t="s">
        <v>2245</v>
      </c>
      <c r="R438" s="38" t="s">
        <v>3308</v>
      </c>
      <c r="AJ438" s="33" t="str">
        <f t="shared" si="7"/>
        <v/>
      </c>
      <c r="AK438" s="33" t="str">
        <f>IF(Dane!M438&lt;&gt;"",Dane!M438,"")</f>
        <v/>
      </c>
    </row>
    <row r="439" spans="13:37" x14ac:dyDescent="0.35">
      <c r="M439" s="33" t="s">
        <v>1303</v>
      </c>
      <c r="N439" s="38" t="s">
        <v>1304</v>
      </c>
      <c r="O439" s="38" t="s">
        <v>3309</v>
      </c>
      <c r="P439" s="33" t="s">
        <v>2246</v>
      </c>
      <c r="Q439" s="38" t="s">
        <v>2247</v>
      </c>
      <c r="R439" s="38" t="s">
        <v>3309</v>
      </c>
      <c r="AJ439" s="33" t="str">
        <f t="shared" si="7"/>
        <v/>
      </c>
      <c r="AK439" s="33" t="str">
        <f>IF(Dane!M439&lt;&gt;"",Dane!M439,"")</f>
        <v/>
      </c>
    </row>
    <row r="440" spans="13:37" x14ac:dyDescent="0.35">
      <c r="M440" s="33" t="s">
        <v>1305</v>
      </c>
      <c r="N440" s="38" t="s">
        <v>1306</v>
      </c>
      <c r="O440" s="38" t="s">
        <v>3310</v>
      </c>
      <c r="P440" s="33" t="s">
        <v>2248</v>
      </c>
      <c r="Q440" s="38" t="s">
        <v>2249</v>
      </c>
      <c r="R440" s="38" t="s">
        <v>3310</v>
      </c>
      <c r="AJ440" s="33" t="str">
        <f t="shared" si="7"/>
        <v/>
      </c>
      <c r="AK440" s="33" t="str">
        <f>IF(Dane!M440&lt;&gt;"",Dane!M440,"")</f>
        <v/>
      </c>
    </row>
    <row r="441" spans="13:37" x14ac:dyDescent="0.35">
      <c r="M441" s="33" t="s">
        <v>1307</v>
      </c>
      <c r="N441" s="38" t="s">
        <v>1308</v>
      </c>
      <c r="O441" s="38" t="s">
        <v>3311</v>
      </c>
      <c r="P441" s="33" t="s">
        <v>2250</v>
      </c>
      <c r="Q441" s="38" t="s">
        <v>2251</v>
      </c>
      <c r="R441" s="38" t="s">
        <v>3311</v>
      </c>
      <c r="AJ441" s="33" t="str">
        <f t="shared" si="7"/>
        <v/>
      </c>
      <c r="AK441" s="33" t="str">
        <f>IF(Dane!M441&lt;&gt;"",Dane!M441,"")</f>
        <v/>
      </c>
    </row>
    <row r="442" spans="13:37" x14ac:dyDescent="0.35">
      <c r="M442" s="33" t="s">
        <v>1309</v>
      </c>
      <c r="N442" s="38" t="s">
        <v>1310</v>
      </c>
      <c r="O442" s="38" t="s">
        <v>3312</v>
      </c>
      <c r="P442" s="33" t="s">
        <v>2252</v>
      </c>
      <c r="Q442" s="38" t="s">
        <v>2253</v>
      </c>
      <c r="R442" s="38" t="s">
        <v>3312</v>
      </c>
      <c r="AJ442" s="33" t="str">
        <f t="shared" si="7"/>
        <v/>
      </c>
      <c r="AK442" s="33" t="str">
        <f>IF(Dane!M442&lt;&gt;"",Dane!M442,"")</f>
        <v/>
      </c>
    </row>
    <row r="443" spans="13:37" x14ac:dyDescent="0.35">
      <c r="M443" s="33" t="s">
        <v>1311</v>
      </c>
      <c r="N443" s="38" t="s">
        <v>1312</v>
      </c>
      <c r="O443" s="38" t="s">
        <v>3313</v>
      </c>
      <c r="P443" s="33" t="s">
        <v>2254</v>
      </c>
      <c r="Q443" s="38" t="s">
        <v>2255</v>
      </c>
      <c r="R443" s="38" t="s">
        <v>3313</v>
      </c>
      <c r="AJ443" s="33" t="str">
        <f t="shared" si="7"/>
        <v/>
      </c>
      <c r="AK443" s="33" t="str">
        <f>IF(Dane!M443&lt;&gt;"",Dane!M443,"")</f>
        <v/>
      </c>
    </row>
    <row r="444" spans="13:37" x14ac:dyDescent="0.35">
      <c r="M444" s="33" t="s">
        <v>1313</v>
      </c>
      <c r="N444" s="38" t="s">
        <v>1314</v>
      </c>
      <c r="O444" s="38" t="s">
        <v>3314</v>
      </c>
      <c r="P444" s="33" t="s">
        <v>2256</v>
      </c>
      <c r="Q444" s="38" t="s">
        <v>2257</v>
      </c>
      <c r="R444" s="38" t="s">
        <v>3314</v>
      </c>
      <c r="AJ444" s="33" t="str">
        <f t="shared" si="7"/>
        <v/>
      </c>
      <c r="AK444" s="33" t="str">
        <f>IF(Dane!M444&lt;&gt;"",Dane!M444,"")</f>
        <v/>
      </c>
    </row>
    <row r="445" spans="13:37" x14ac:dyDescent="0.35">
      <c r="M445" s="33" t="s">
        <v>1315</v>
      </c>
      <c r="N445" s="38" t="s">
        <v>1316</v>
      </c>
      <c r="O445" s="38" t="s">
        <v>3315</v>
      </c>
      <c r="P445" s="33" t="s">
        <v>2258</v>
      </c>
      <c r="Q445" s="38" t="s">
        <v>2259</v>
      </c>
      <c r="R445" s="38" t="s">
        <v>3315</v>
      </c>
      <c r="AJ445" s="33" t="str">
        <f t="shared" si="7"/>
        <v/>
      </c>
      <c r="AK445" s="33" t="str">
        <f>IF(Dane!M445&lt;&gt;"",Dane!M445,"")</f>
        <v/>
      </c>
    </row>
    <row r="446" spans="13:37" x14ac:dyDescent="0.35">
      <c r="M446" s="33" t="s">
        <v>1317</v>
      </c>
      <c r="N446" s="38" t="s">
        <v>1318</v>
      </c>
      <c r="O446" s="38" t="s">
        <v>3316</v>
      </c>
      <c r="P446" s="33" t="s">
        <v>2260</v>
      </c>
      <c r="Q446" s="38" t="s">
        <v>2261</v>
      </c>
      <c r="R446" s="38" t="s">
        <v>3316</v>
      </c>
      <c r="AJ446" s="33" t="str">
        <f t="shared" si="7"/>
        <v/>
      </c>
      <c r="AK446" s="33" t="str">
        <f>IF(Dane!M446&lt;&gt;"",Dane!M446,"")</f>
        <v/>
      </c>
    </row>
    <row r="447" spans="13:37" x14ac:dyDescent="0.35">
      <c r="M447" s="33" t="s">
        <v>1319</v>
      </c>
      <c r="N447" s="38" t="s">
        <v>1320</v>
      </c>
      <c r="O447" s="38" t="s">
        <v>3317</v>
      </c>
      <c r="P447" s="33" t="s">
        <v>2262</v>
      </c>
      <c r="Q447" s="38" t="s">
        <v>2263</v>
      </c>
      <c r="R447" s="38" t="s">
        <v>3317</v>
      </c>
      <c r="AJ447" s="33" t="str">
        <f t="shared" si="7"/>
        <v/>
      </c>
      <c r="AK447" s="33" t="str">
        <f>IF(Dane!M447&lt;&gt;"",Dane!M447,"")</f>
        <v/>
      </c>
    </row>
    <row r="448" spans="13:37" x14ac:dyDescent="0.35">
      <c r="M448" s="33" t="s">
        <v>1321</v>
      </c>
      <c r="N448" s="38" t="s">
        <v>1322</v>
      </c>
      <c r="O448" s="38" t="s">
        <v>3318</v>
      </c>
      <c r="P448" s="33" t="s">
        <v>2264</v>
      </c>
      <c r="Q448" s="38" t="s">
        <v>2265</v>
      </c>
      <c r="R448" s="38" t="s">
        <v>3318</v>
      </c>
      <c r="AJ448" s="33" t="str">
        <f t="shared" si="7"/>
        <v/>
      </c>
      <c r="AK448" s="33" t="str">
        <f>IF(Dane!M448&lt;&gt;"",Dane!M448,"")</f>
        <v/>
      </c>
    </row>
    <row r="449" spans="13:37" x14ac:dyDescent="0.35">
      <c r="M449" s="33" t="s">
        <v>1323</v>
      </c>
      <c r="N449" s="38" t="s">
        <v>1324</v>
      </c>
      <c r="O449" s="38" t="s">
        <v>3319</v>
      </c>
      <c r="P449" s="33" t="s">
        <v>2266</v>
      </c>
      <c r="Q449" s="38" t="s">
        <v>2267</v>
      </c>
      <c r="R449" s="38" t="s">
        <v>3319</v>
      </c>
      <c r="AJ449" s="33" t="str">
        <f t="shared" si="7"/>
        <v/>
      </c>
      <c r="AK449" s="33" t="str">
        <f>IF(Dane!M449&lt;&gt;"",Dane!M449,"")</f>
        <v/>
      </c>
    </row>
    <row r="450" spans="13:37" x14ac:dyDescent="0.35">
      <c r="M450" s="33" t="s">
        <v>1325</v>
      </c>
      <c r="N450" s="38" t="s">
        <v>1326</v>
      </c>
      <c r="O450" s="38" t="s">
        <v>3320</v>
      </c>
      <c r="P450" s="33" t="s">
        <v>2268</v>
      </c>
      <c r="Q450" s="38" t="s">
        <v>2269</v>
      </c>
      <c r="R450" s="38" t="s">
        <v>3320</v>
      </c>
      <c r="AJ450" s="33" t="str">
        <f t="shared" si="7"/>
        <v/>
      </c>
      <c r="AK450" s="33" t="str">
        <f>IF(Dane!M450&lt;&gt;"",Dane!M450,"")</f>
        <v/>
      </c>
    </row>
    <row r="451" spans="13:37" x14ac:dyDescent="0.35">
      <c r="M451" s="33" t="s">
        <v>1327</v>
      </c>
      <c r="N451" s="38" t="s">
        <v>1328</v>
      </c>
      <c r="O451" s="38" t="s">
        <v>3321</v>
      </c>
      <c r="P451" s="33" t="s">
        <v>2270</v>
      </c>
      <c r="Q451" s="38" t="s">
        <v>2271</v>
      </c>
      <c r="R451" s="38" t="s">
        <v>3321</v>
      </c>
      <c r="AJ451" s="33" t="str">
        <f t="shared" si="7"/>
        <v/>
      </c>
      <c r="AK451" s="33" t="str">
        <f>IF(Dane!M451&lt;&gt;"",Dane!M451,"")</f>
        <v/>
      </c>
    </row>
    <row r="452" spans="13:37" x14ac:dyDescent="0.35">
      <c r="M452" s="33" t="s">
        <v>1329</v>
      </c>
      <c r="N452" s="38" t="s">
        <v>1330</v>
      </c>
      <c r="O452" s="38" t="s">
        <v>3322</v>
      </c>
      <c r="P452" s="33" t="s">
        <v>2272</v>
      </c>
      <c r="Q452" s="38" t="s">
        <v>2273</v>
      </c>
      <c r="R452" s="38" t="s">
        <v>3322</v>
      </c>
      <c r="AJ452" s="33" t="str">
        <f t="shared" si="7"/>
        <v/>
      </c>
      <c r="AK452" s="33" t="str">
        <f>IF(Dane!M452&lt;&gt;"",Dane!M452,"")</f>
        <v/>
      </c>
    </row>
    <row r="453" spans="13:37" x14ac:dyDescent="0.35">
      <c r="M453" s="33" t="s">
        <v>1331</v>
      </c>
      <c r="N453" s="38" t="s">
        <v>1332</v>
      </c>
      <c r="O453" s="38" t="s">
        <v>3323</v>
      </c>
      <c r="P453" s="33" t="s">
        <v>2274</v>
      </c>
      <c r="Q453" s="38" t="s">
        <v>2275</v>
      </c>
      <c r="R453" s="38" t="s">
        <v>3323</v>
      </c>
      <c r="AJ453" s="33" t="str">
        <f t="shared" si="7"/>
        <v/>
      </c>
      <c r="AK453" s="33" t="str">
        <f>IF(Dane!M453&lt;&gt;"",Dane!M453,"")</f>
        <v/>
      </c>
    </row>
    <row r="454" spans="13:37" x14ac:dyDescent="0.35">
      <c r="M454" s="33" t="s">
        <v>1333</v>
      </c>
      <c r="N454" s="38" t="s">
        <v>1334</v>
      </c>
      <c r="O454" s="38" t="s">
        <v>3324</v>
      </c>
      <c r="P454" s="33" t="s">
        <v>2276</v>
      </c>
      <c r="Q454" s="38" t="s">
        <v>2277</v>
      </c>
      <c r="R454" s="38" t="s">
        <v>3324</v>
      </c>
      <c r="AJ454" s="33" t="str">
        <f t="shared" si="7"/>
        <v/>
      </c>
      <c r="AK454" s="33" t="str">
        <f>IF(Dane!M454&lt;&gt;"",Dane!M454,"")</f>
        <v/>
      </c>
    </row>
    <row r="455" spans="13:37" x14ac:dyDescent="0.35">
      <c r="M455" s="33" t="s">
        <v>1335</v>
      </c>
      <c r="N455" s="38" t="s">
        <v>1336</v>
      </c>
      <c r="O455" s="38" t="s">
        <v>3325</v>
      </c>
      <c r="P455" s="33" t="s">
        <v>2278</v>
      </c>
      <c r="Q455" s="38" t="s">
        <v>2279</v>
      </c>
      <c r="R455" s="38" t="s">
        <v>3325</v>
      </c>
      <c r="AJ455" s="33" t="str">
        <f t="shared" si="7"/>
        <v/>
      </c>
      <c r="AK455" s="33" t="str">
        <f>IF(Dane!M455&lt;&gt;"",Dane!M455,"")</f>
        <v/>
      </c>
    </row>
    <row r="456" spans="13:37" x14ac:dyDescent="0.35">
      <c r="M456" s="33" t="s">
        <v>1337</v>
      </c>
      <c r="N456" s="38" t="s">
        <v>1338</v>
      </c>
      <c r="O456" s="38" t="s">
        <v>3326</v>
      </c>
      <c r="P456" s="33" t="s">
        <v>2280</v>
      </c>
      <c r="Q456" s="38" t="s">
        <v>2281</v>
      </c>
      <c r="R456" s="38" t="s">
        <v>3326</v>
      </c>
      <c r="AJ456" s="33" t="str">
        <f t="shared" si="7"/>
        <v/>
      </c>
      <c r="AK456" s="33" t="str">
        <f>IF(Dane!M456&lt;&gt;"",Dane!M456,"")</f>
        <v/>
      </c>
    </row>
    <row r="457" spans="13:37" x14ac:dyDescent="0.35">
      <c r="M457" s="33" t="s">
        <v>1339</v>
      </c>
      <c r="N457" s="38" t="s">
        <v>1340</v>
      </c>
      <c r="O457" s="38" t="s">
        <v>3327</v>
      </c>
      <c r="P457" s="33" t="s">
        <v>2282</v>
      </c>
      <c r="Q457" s="38" t="s">
        <v>2283</v>
      </c>
      <c r="R457" s="38" t="s">
        <v>3327</v>
      </c>
      <c r="AJ457" s="33" t="str">
        <f t="shared" si="7"/>
        <v/>
      </c>
      <c r="AK457" s="33" t="str">
        <f>IF(Dane!M457&lt;&gt;"",Dane!M457,"")</f>
        <v/>
      </c>
    </row>
    <row r="458" spans="13:37" x14ac:dyDescent="0.35">
      <c r="M458" s="33" t="s">
        <v>1341</v>
      </c>
      <c r="N458" s="38" t="s">
        <v>1342</v>
      </c>
      <c r="O458" s="38" t="s">
        <v>3328</v>
      </c>
      <c r="P458" s="33" t="s">
        <v>2284</v>
      </c>
      <c r="Q458" s="38" t="s">
        <v>2285</v>
      </c>
      <c r="R458" s="38" t="s">
        <v>3328</v>
      </c>
      <c r="AJ458" s="33" t="str">
        <f t="shared" si="7"/>
        <v/>
      </c>
      <c r="AK458" s="33" t="str">
        <f>IF(Dane!M458&lt;&gt;"",Dane!M458,"")</f>
        <v/>
      </c>
    </row>
    <row r="459" spans="13:37" x14ac:dyDescent="0.35">
      <c r="M459" s="33" t="s">
        <v>1343</v>
      </c>
      <c r="N459" s="38" t="s">
        <v>1344</v>
      </c>
      <c r="O459" s="38" t="s">
        <v>3329</v>
      </c>
      <c r="P459" s="33" t="s">
        <v>2286</v>
      </c>
      <c r="Q459" s="38" t="s">
        <v>2287</v>
      </c>
      <c r="R459" s="38" t="s">
        <v>3329</v>
      </c>
      <c r="AJ459" s="33" t="str">
        <f t="shared" si="7"/>
        <v/>
      </c>
      <c r="AK459" s="33" t="str">
        <f>IF(Dane!M459&lt;&gt;"",Dane!M459,"")</f>
        <v/>
      </c>
    </row>
    <row r="460" spans="13:37" x14ac:dyDescent="0.35">
      <c r="M460" s="33" t="s">
        <v>1345</v>
      </c>
      <c r="N460" s="38" t="s">
        <v>1346</v>
      </c>
      <c r="O460" s="38" t="s">
        <v>3330</v>
      </c>
      <c r="P460" s="33" t="s">
        <v>2288</v>
      </c>
      <c r="Q460" s="38" t="s">
        <v>2289</v>
      </c>
      <c r="R460" s="38" t="s">
        <v>3330</v>
      </c>
      <c r="AJ460" s="33" t="str">
        <f t="shared" si="7"/>
        <v/>
      </c>
      <c r="AK460" s="33" t="str">
        <f>IF(Dane!M460&lt;&gt;"",Dane!M460,"")</f>
        <v/>
      </c>
    </row>
    <row r="461" spans="13:37" x14ac:dyDescent="0.35">
      <c r="M461" s="33" t="s">
        <v>1347</v>
      </c>
      <c r="N461" s="38" t="s">
        <v>1348</v>
      </c>
      <c r="O461" s="38" t="s">
        <v>3331</v>
      </c>
      <c r="P461" s="33" t="s">
        <v>2290</v>
      </c>
      <c r="Q461" s="38" t="s">
        <v>2291</v>
      </c>
      <c r="R461" s="38" t="s">
        <v>3331</v>
      </c>
      <c r="AJ461" s="33" t="str">
        <f t="shared" si="7"/>
        <v/>
      </c>
      <c r="AK461" s="33" t="str">
        <f>IF(Dane!M461&lt;&gt;"",Dane!M461,"")</f>
        <v/>
      </c>
    </row>
    <row r="462" spans="13:37" x14ac:dyDescent="0.35">
      <c r="M462" s="33" t="s">
        <v>1349</v>
      </c>
      <c r="N462" s="38" t="s">
        <v>1350</v>
      </c>
      <c r="O462" s="38" t="s">
        <v>3332</v>
      </c>
      <c r="P462" s="33" t="s">
        <v>2292</v>
      </c>
      <c r="Q462" s="38" t="s">
        <v>2293</v>
      </c>
      <c r="R462" s="38" t="s">
        <v>3332</v>
      </c>
      <c r="AJ462" s="33" t="str">
        <f t="shared" si="7"/>
        <v/>
      </c>
      <c r="AK462" s="33" t="str">
        <f>IF(Dane!M462&lt;&gt;"",Dane!M462,"")</f>
        <v/>
      </c>
    </row>
    <row r="463" spans="13:37" x14ac:dyDescent="0.35">
      <c r="M463" s="33" t="s">
        <v>1351</v>
      </c>
      <c r="N463" s="38" t="s">
        <v>1352</v>
      </c>
      <c r="O463" s="38" t="s">
        <v>3333</v>
      </c>
      <c r="P463" s="33" t="s">
        <v>2294</v>
      </c>
      <c r="Q463" s="38" t="s">
        <v>2295</v>
      </c>
      <c r="R463" s="38" t="s">
        <v>3333</v>
      </c>
      <c r="AJ463" s="33" t="str">
        <f t="shared" si="7"/>
        <v/>
      </c>
      <c r="AK463" s="33" t="str">
        <f>IF(Dane!M463&lt;&gt;"",Dane!M463,"")</f>
        <v/>
      </c>
    </row>
    <row r="464" spans="13:37" x14ac:dyDescent="0.35">
      <c r="M464" s="33" t="s">
        <v>1353</v>
      </c>
      <c r="N464" s="38" t="s">
        <v>1354</v>
      </c>
      <c r="O464" s="38" t="s">
        <v>3334</v>
      </c>
      <c r="P464" s="33" t="s">
        <v>2296</v>
      </c>
      <c r="Q464" s="38" t="s">
        <v>2297</v>
      </c>
      <c r="R464" s="38" t="s">
        <v>3334</v>
      </c>
      <c r="AJ464" s="33" t="str">
        <f t="shared" si="7"/>
        <v/>
      </c>
      <c r="AK464" s="33" t="str">
        <f>IF(Dane!M464&lt;&gt;"",Dane!M464,"")</f>
        <v/>
      </c>
    </row>
    <row r="465" spans="13:37" x14ac:dyDescent="0.35">
      <c r="M465" s="33" t="s">
        <v>1355</v>
      </c>
      <c r="N465" s="38" t="s">
        <v>1356</v>
      </c>
      <c r="O465" s="38" t="s">
        <v>3335</v>
      </c>
      <c r="P465" s="33" t="s">
        <v>2298</v>
      </c>
      <c r="Q465" s="38" t="s">
        <v>2299</v>
      </c>
      <c r="R465" s="38" t="s">
        <v>3335</v>
      </c>
      <c r="AJ465" s="33" t="str">
        <f t="shared" si="7"/>
        <v/>
      </c>
      <c r="AK465" s="33" t="str">
        <f>IF(Dane!M465&lt;&gt;"",Dane!M465,"")</f>
        <v/>
      </c>
    </row>
    <row r="466" spans="13:37" x14ac:dyDescent="0.35">
      <c r="M466" s="33" t="s">
        <v>1357</v>
      </c>
      <c r="N466" s="38" t="s">
        <v>1358</v>
      </c>
      <c r="O466" s="38" t="s">
        <v>3336</v>
      </c>
      <c r="P466" s="33" t="s">
        <v>2300</v>
      </c>
      <c r="Q466" s="38" t="s">
        <v>2301</v>
      </c>
      <c r="R466" s="38" t="s">
        <v>3336</v>
      </c>
      <c r="AJ466" s="33" t="str">
        <f t="shared" si="7"/>
        <v/>
      </c>
      <c r="AK466" s="33" t="str">
        <f>IF(Dane!M466&lt;&gt;"",Dane!M466,"")</f>
        <v/>
      </c>
    </row>
    <row r="467" spans="13:37" x14ac:dyDescent="0.35">
      <c r="M467" s="33" t="s">
        <v>1359</v>
      </c>
      <c r="N467" s="38" t="s">
        <v>1360</v>
      </c>
      <c r="O467" s="38" t="s">
        <v>3337</v>
      </c>
      <c r="P467" s="33" t="s">
        <v>2302</v>
      </c>
      <c r="Q467" s="38" t="s">
        <v>2303</v>
      </c>
      <c r="R467" s="38" t="s">
        <v>3337</v>
      </c>
      <c r="AJ467" s="33" t="str">
        <f t="shared" si="7"/>
        <v/>
      </c>
      <c r="AK467" s="33" t="str">
        <f>IF(Dane!M467&lt;&gt;"",Dane!M467,"")</f>
        <v/>
      </c>
    </row>
    <row r="468" spans="13:37" x14ac:dyDescent="0.35">
      <c r="M468" s="33" t="s">
        <v>1361</v>
      </c>
      <c r="N468" s="38" t="s">
        <v>1362</v>
      </c>
      <c r="O468" s="38" t="s">
        <v>3338</v>
      </c>
      <c r="P468" s="33" t="s">
        <v>2304</v>
      </c>
      <c r="Q468" s="38" t="s">
        <v>2305</v>
      </c>
      <c r="R468" s="38" t="s">
        <v>3338</v>
      </c>
      <c r="AJ468" s="33" t="str">
        <f t="shared" si="7"/>
        <v/>
      </c>
      <c r="AK468" s="33" t="str">
        <f>IF(Dane!M468&lt;&gt;"",Dane!M468,"")</f>
        <v/>
      </c>
    </row>
    <row r="469" spans="13:37" x14ac:dyDescent="0.35">
      <c r="M469" s="33" t="s">
        <v>1363</v>
      </c>
      <c r="N469" s="38" t="s">
        <v>1364</v>
      </c>
      <c r="O469" s="38" t="s">
        <v>3339</v>
      </c>
      <c r="P469" s="33" t="s">
        <v>2306</v>
      </c>
      <c r="Q469" s="38" t="s">
        <v>2307</v>
      </c>
      <c r="R469" s="38" t="s">
        <v>3339</v>
      </c>
      <c r="AJ469" s="33" t="str">
        <f t="shared" si="7"/>
        <v/>
      </c>
      <c r="AK469" s="33" t="str">
        <f>IF(Dane!M469&lt;&gt;"",Dane!M469,"")</f>
        <v/>
      </c>
    </row>
    <row r="470" spans="13:37" x14ac:dyDescent="0.35">
      <c r="M470" s="33" t="s">
        <v>1365</v>
      </c>
      <c r="N470" s="38" t="s">
        <v>1366</v>
      </c>
      <c r="O470" s="38" t="s">
        <v>3340</v>
      </c>
      <c r="P470" s="33" t="s">
        <v>2308</v>
      </c>
      <c r="Q470" s="38" t="s">
        <v>2309</v>
      </c>
      <c r="R470" s="38" t="s">
        <v>3340</v>
      </c>
      <c r="AJ470" s="33" t="str">
        <f t="shared" ref="AJ470:AJ533" si="8">IF(AK470="styczeń",1,IF(AK470="luty",2,IF(AK470="marzec",3,IF(AK470="kwiecień",4,IF(AK470="maj",5,IF(AK470="czerwiec",6,IF(AK470="lipiec",7,IF(AK470="sierpień",8,IF(AK470="wrzesień",9,IF(AK470="październik",10,IF(AK470="listopad",11,IF(AK470="listopad",12,""))))))))))))</f>
        <v/>
      </c>
      <c r="AK470" s="33" t="str">
        <f>IF(Dane!M470&lt;&gt;"",Dane!M470,"")</f>
        <v/>
      </c>
    </row>
    <row r="471" spans="13:37" x14ac:dyDescent="0.35">
      <c r="M471" s="33" t="s">
        <v>1367</v>
      </c>
      <c r="N471" s="38" t="s">
        <v>1368</v>
      </c>
      <c r="O471" s="38" t="s">
        <v>3341</v>
      </c>
      <c r="P471" s="33" t="s">
        <v>2310</v>
      </c>
      <c r="Q471" s="38" t="s">
        <v>2311</v>
      </c>
      <c r="R471" s="38" t="s">
        <v>3341</v>
      </c>
      <c r="AJ471" s="33" t="str">
        <f t="shared" si="8"/>
        <v/>
      </c>
      <c r="AK471" s="33" t="str">
        <f>IF(Dane!M471&lt;&gt;"",Dane!M471,"")</f>
        <v/>
      </c>
    </row>
    <row r="472" spans="13:37" x14ac:dyDescent="0.35">
      <c r="M472" s="33" t="s">
        <v>1369</v>
      </c>
      <c r="N472" s="38" t="s">
        <v>1370</v>
      </c>
      <c r="O472" s="38" t="s">
        <v>3342</v>
      </c>
      <c r="P472" s="33" t="s">
        <v>2312</v>
      </c>
      <c r="Q472" s="38" t="s">
        <v>2313</v>
      </c>
      <c r="R472" s="38" t="s">
        <v>3342</v>
      </c>
      <c r="AJ472" s="33" t="str">
        <f t="shared" si="8"/>
        <v/>
      </c>
      <c r="AK472" s="33" t="str">
        <f>IF(Dane!M472&lt;&gt;"",Dane!M472,"")</f>
        <v/>
      </c>
    </row>
    <row r="473" spans="13:37" x14ac:dyDescent="0.35">
      <c r="M473" s="33" t="s">
        <v>1371</v>
      </c>
      <c r="N473" s="38" t="s">
        <v>1372</v>
      </c>
      <c r="O473" s="38" t="s">
        <v>3343</v>
      </c>
      <c r="P473" s="33" t="s">
        <v>2314</v>
      </c>
      <c r="Q473" s="38" t="s">
        <v>2315</v>
      </c>
      <c r="R473" s="38" t="s">
        <v>3343</v>
      </c>
      <c r="AJ473" s="33" t="str">
        <f t="shared" si="8"/>
        <v/>
      </c>
      <c r="AK473" s="33" t="str">
        <f>IF(Dane!M473&lt;&gt;"",Dane!M473,"")</f>
        <v/>
      </c>
    </row>
    <row r="474" spans="13:37" x14ac:dyDescent="0.35">
      <c r="M474" s="33" t="s">
        <v>1373</v>
      </c>
      <c r="N474" s="38" t="s">
        <v>1374</v>
      </c>
      <c r="O474" s="38" t="s">
        <v>3344</v>
      </c>
      <c r="P474" s="33" t="s">
        <v>2316</v>
      </c>
      <c r="Q474" s="38" t="s">
        <v>2317</v>
      </c>
      <c r="R474" s="38" t="s">
        <v>3344</v>
      </c>
      <c r="AJ474" s="33" t="str">
        <f t="shared" si="8"/>
        <v/>
      </c>
      <c r="AK474" s="33" t="str">
        <f>IF(Dane!M474&lt;&gt;"",Dane!M474,"")</f>
        <v/>
      </c>
    </row>
    <row r="475" spans="13:37" x14ac:dyDescent="0.35">
      <c r="AJ475" s="33" t="str">
        <f t="shared" si="8"/>
        <v/>
      </c>
      <c r="AK475" s="33" t="str">
        <f>IF(Dane!M475&lt;&gt;"",Dane!M475,"")</f>
        <v/>
      </c>
    </row>
    <row r="476" spans="13:37" x14ac:dyDescent="0.35">
      <c r="AJ476" s="33" t="str">
        <f t="shared" si="8"/>
        <v/>
      </c>
      <c r="AK476" s="33" t="str">
        <f>IF(Dane!M476&lt;&gt;"",Dane!M476,"")</f>
        <v/>
      </c>
    </row>
    <row r="477" spans="13:37" x14ac:dyDescent="0.35">
      <c r="AJ477" s="33" t="str">
        <f t="shared" si="8"/>
        <v/>
      </c>
      <c r="AK477" s="33" t="str">
        <f>IF(Dane!M477&lt;&gt;"",Dane!M477,"")</f>
        <v/>
      </c>
    </row>
    <row r="478" spans="13:37" x14ac:dyDescent="0.35">
      <c r="AJ478" s="33" t="str">
        <f t="shared" si="8"/>
        <v/>
      </c>
      <c r="AK478" s="33" t="str">
        <f>IF(Dane!M478&lt;&gt;"",Dane!M478,"")</f>
        <v/>
      </c>
    </row>
    <row r="479" spans="13:37" x14ac:dyDescent="0.35">
      <c r="AJ479" s="33" t="str">
        <f t="shared" si="8"/>
        <v/>
      </c>
      <c r="AK479" s="33" t="str">
        <f>IF(Dane!M479&lt;&gt;"",Dane!M479,"")</f>
        <v/>
      </c>
    </row>
    <row r="480" spans="13:37" x14ac:dyDescent="0.35">
      <c r="AJ480" s="33" t="str">
        <f t="shared" si="8"/>
        <v/>
      </c>
      <c r="AK480" s="33" t="str">
        <f>IF(Dane!M480&lt;&gt;"",Dane!M480,"")</f>
        <v/>
      </c>
    </row>
    <row r="481" spans="36:37" x14ac:dyDescent="0.35">
      <c r="AJ481" s="33" t="str">
        <f t="shared" si="8"/>
        <v/>
      </c>
      <c r="AK481" s="33" t="str">
        <f>IF(Dane!M481&lt;&gt;"",Dane!M481,"")</f>
        <v/>
      </c>
    </row>
    <row r="482" spans="36:37" x14ac:dyDescent="0.35">
      <c r="AJ482" s="33" t="str">
        <f t="shared" si="8"/>
        <v/>
      </c>
      <c r="AK482" s="33" t="str">
        <f>IF(Dane!M482&lt;&gt;"",Dane!M482,"")</f>
        <v/>
      </c>
    </row>
    <row r="483" spans="36:37" x14ac:dyDescent="0.35">
      <c r="AJ483" s="33" t="str">
        <f t="shared" si="8"/>
        <v/>
      </c>
      <c r="AK483" s="33" t="str">
        <f>IF(Dane!M483&lt;&gt;"",Dane!M483,"")</f>
        <v/>
      </c>
    </row>
    <row r="484" spans="36:37" x14ac:dyDescent="0.35">
      <c r="AJ484" s="33" t="str">
        <f t="shared" si="8"/>
        <v/>
      </c>
      <c r="AK484" s="33" t="str">
        <f>IF(Dane!M484&lt;&gt;"",Dane!M484,"")</f>
        <v/>
      </c>
    </row>
    <row r="485" spans="36:37" x14ac:dyDescent="0.35">
      <c r="AJ485" s="33" t="str">
        <f t="shared" si="8"/>
        <v/>
      </c>
      <c r="AK485" s="33" t="str">
        <f>IF(Dane!M485&lt;&gt;"",Dane!M485,"")</f>
        <v/>
      </c>
    </row>
    <row r="486" spans="36:37" x14ac:dyDescent="0.35">
      <c r="AJ486" s="33" t="str">
        <f t="shared" si="8"/>
        <v/>
      </c>
      <c r="AK486" s="33" t="str">
        <f>IF(Dane!M486&lt;&gt;"",Dane!M486,"")</f>
        <v/>
      </c>
    </row>
    <row r="487" spans="36:37" x14ac:dyDescent="0.35">
      <c r="AJ487" s="33" t="str">
        <f t="shared" si="8"/>
        <v/>
      </c>
      <c r="AK487" s="33" t="str">
        <f>IF(Dane!M487&lt;&gt;"",Dane!M487,"")</f>
        <v/>
      </c>
    </row>
    <row r="488" spans="36:37" x14ac:dyDescent="0.35">
      <c r="AJ488" s="33" t="str">
        <f t="shared" si="8"/>
        <v/>
      </c>
      <c r="AK488" s="33" t="str">
        <f>IF(Dane!M488&lt;&gt;"",Dane!M488,"")</f>
        <v/>
      </c>
    </row>
    <row r="489" spans="36:37" x14ac:dyDescent="0.35">
      <c r="AJ489" s="33" t="str">
        <f t="shared" si="8"/>
        <v/>
      </c>
      <c r="AK489" s="33" t="str">
        <f>IF(Dane!M489&lt;&gt;"",Dane!M489,"")</f>
        <v/>
      </c>
    </row>
    <row r="490" spans="36:37" x14ac:dyDescent="0.35">
      <c r="AJ490" s="33" t="str">
        <f t="shared" si="8"/>
        <v/>
      </c>
      <c r="AK490" s="33" t="str">
        <f>IF(Dane!M490&lt;&gt;"",Dane!M490,"")</f>
        <v/>
      </c>
    </row>
    <row r="491" spans="36:37" x14ac:dyDescent="0.35">
      <c r="AJ491" s="33" t="str">
        <f t="shared" si="8"/>
        <v/>
      </c>
      <c r="AK491" s="33" t="str">
        <f>IF(Dane!M491&lt;&gt;"",Dane!M491,"")</f>
        <v/>
      </c>
    </row>
    <row r="492" spans="36:37" x14ac:dyDescent="0.35">
      <c r="AJ492" s="33" t="str">
        <f t="shared" si="8"/>
        <v/>
      </c>
      <c r="AK492" s="33" t="str">
        <f>IF(Dane!M492&lt;&gt;"",Dane!M492,"")</f>
        <v/>
      </c>
    </row>
    <row r="493" spans="36:37" x14ac:dyDescent="0.35">
      <c r="AJ493" s="33" t="str">
        <f t="shared" si="8"/>
        <v/>
      </c>
      <c r="AK493" s="33" t="str">
        <f>IF(Dane!M493&lt;&gt;"",Dane!M493,"")</f>
        <v/>
      </c>
    </row>
    <row r="494" spans="36:37" x14ac:dyDescent="0.35">
      <c r="AJ494" s="33" t="str">
        <f t="shared" si="8"/>
        <v/>
      </c>
      <c r="AK494" s="33" t="str">
        <f>IF(Dane!M494&lt;&gt;"",Dane!M494,"")</f>
        <v/>
      </c>
    </row>
    <row r="495" spans="36:37" x14ac:dyDescent="0.35">
      <c r="AJ495" s="33" t="str">
        <f t="shared" si="8"/>
        <v/>
      </c>
      <c r="AK495" s="33" t="str">
        <f>IF(Dane!M495&lt;&gt;"",Dane!M495,"")</f>
        <v/>
      </c>
    </row>
    <row r="496" spans="36:37" x14ac:dyDescent="0.35">
      <c r="AJ496" s="33" t="str">
        <f t="shared" si="8"/>
        <v/>
      </c>
      <c r="AK496" s="33" t="str">
        <f>IF(Dane!M496&lt;&gt;"",Dane!M496,"")</f>
        <v/>
      </c>
    </row>
    <row r="497" spans="36:37" x14ac:dyDescent="0.35">
      <c r="AJ497" s="33" t="str">
        <f t="shared" si="8"/>
        <v/>
      </c>
      <c r="AK497" s="33" t="str">
        <f>IF(Dane!M497&lt;&gt;"",Dane!M497,"")</f>
        <v/>
      </c>
    </row>
    <row r="498" spans="36:37" x14ac:dyDescent="0.35">
      <c r="AJ498" s="33" t="str">
        <f t="shared" si="8"/>
        <v/>
      </c>
      <c r="AK498" s="33" t="str">
        <f>IF(Dane!M498&lt;&gt;"",Dane!M498,"")</f>
        <v/>
      </c>
    </row>
    <row r="499" spans="36:37" x14ac:dyDescent="0.35">
      <c r="AJ499" s="33" t="str">
        <f t="shared" si="8"/>
        <v/>
      </c>
      <c r="AK499" s="33" t="str">
        <f>IF(Dane!M499&lt;&gt;"",Dane!M499,"")</f>
        <v/>
      </c>
    </row>
    <row r="500" spans="36:37" x14ac:dyDescent="0.35">
      <c r="AJ500" s="33" t="str">
        <f t="shared" si="8"/>
        <v/>
      </c>
      <c r="AK500" s="33" t="str">
        <f>IF(Dane!M500&lt;&gt;"",Dane!M500,"")</f>
        <v/>
      </c>
    </row>
    <row r="501" spans="36:37" x14ac:dyDescent="0.35">
      <c r="AJ501" s="33" t="str">
        <f t="shared" si="8"/>
        <v/>
      </c>
      <c r="AK501" s="33" t="str">
        <f>IF(Dane!M501&lt;&gt;"",Dane!M501,"")</f>
        <v/>
      </c>
    </row>
    <row r="502" spans="36:37" x14ac:dyDescent="0.35">
      <c r="AJ502" s="33" t="str">
        <f t="shared" si="8"/>
        <v/>
      </c>
      <c r="AK502" s="33" t="str">
        <f>IF(Dane!M502&lt;&gt;"",Dane!M502,"")</f>
        <v/>
      </c>
    </row>
    <row r="503" spans="36:37" x14ac:dyDescent="0.35">
      <c r="AJ503" s="33" t="str">
        <f t="shared" si="8"/>
        <v/>
      </c>
      <c r="AK503" s="33" t="str">
        <f>IF(Dane!M503&lt;&gt;"",Dane!M503,"")</f>
        <v/>
      </c>
    </row>
    <row r="504" spans="36:37" x14ac:dyDescent="0.35">
      <c r="AJ504" s="33" t="str">
        <f t="shared" si="8"/>
        <v/>
      </c>
      <c r="AK504" s="33" t="str">
        <f>IF(Dane!M504&lt;&gt;"",Dane!M504,"")</f>
        <v/>
      </c>
    </row>
    <row r="505" spans="36:37" x14ac:dyDescent="0.35">
      <c r="AJ505" s="33" t="str">
        <f t="shared" si="8"/>
        <v/>
      </c>
      <c r="AK505" s="33" t="str">
        <f>IF(Dane!M505&lt;&gt;"",Dane!M505,"")</f>
        <v/>
      </c>
    </row>
    <row r="506" spans="36:37" x14ac:dyDescent="0.35">
      <c r="AJ506" s="33" t="str">
        <f t="shared" si="8"/>
        <v/>
      </c>
      <c r="AK506" s="33" t="str">
        <f>IF(Dane!M506&lt;&gt;"",Dane!M506,"")</f>
        <v/>
      </c>
    </row>
    <row r="507" spans="36:37" x14ac:dyDescent="0.35">
      <c r="AJ507" s="33" t="str">
        <f t="shared" si="8"/>
        <v/>
      </c>
      <c r="AK507" s="33" t="str">
        <f>IF(Dane!M507&lt;&gt;"",Dane!M507,"")</f>
        <v/>
      </c>
    </row>
    <row r="508" spans="36:37" x14ac:dyDescent="0.35">
      <c r="AJ508" s="33" t="str">
        <f t="shared" si="8"/>
        <v/>
      </c>
      <c r="AK508" s="33" t="str">
        <f>IF(Dane!M508&lt;&gt;"",Dane!M508,"")</f>
        <v/>
      </c>
    </row>
    <row r="509" spans="36:37" x14ac:dyDescent="0.35">
      <c r="AJ509" s="33" t="str">
        <f t="shared" si="8"/>
        <v/>
      </c>
      <c r="AK509" s="33" t="str">
        <f>IF(Dane!M509&lt;&gt;"",Dane!M509,"")</f>
        <v/>
      </c>
    </row>
    <row r="510" spans="36:37" x14ac:dyDescent="0.35">
      <c r="AJ510" s="33" t="str">
        <f t="shared" si="8"/>
        <v/>
      </c>
      <c r="AK510" s="33" t="str">
        <f>IF(Dane!M510&lt;&gt;"",Dane!M510,"")</f>
        <v/>
      </c>
    </row>
    <row r="511" spans="36:37" x14ac:dyDescent="0.35">
      <c r="AJ511" s="33" t="str">
        <f t="shared" si="8"/>
        <v/>
      </c>
      <c r="AK511" s="33" t="str">
        <f>IF(Dane!M511&lt;&gt;"",Dane!M511,"")</f>
        <v/>
      </c>
    </row>
    <row r="512" spans="36:37" x14ac:dyDescent="0.35">
      <c r="AJ512" s="33" t="str">
        <f t="shared" si="8"/>
        <v/>
      </c>
      <c r="AK512" s="33" t="str">
        <f>IF(Dane!M512&lt;&gt;"",Dane!M512,"")</f>
        <v/>
      </c>
    </row>
    <row r="513" spans="36:37" x14ac:dyDescent="0.35">
      <c r="AJ513" s="33" t="str">
        <f t="shared" si="8"/>
        <v/>
      </c>
      <c r="AK513" s="33" t="str">
        <f>IF(Dane!M513&lt;&gt;"",Dane!M513,"")</f>
        <v/>
      </c>
    </row>
    <row r="514" spans="36:37" x14ac:dyDescent="0.35">
      <c r="AJ514" s="33" t="str">
        <f t="shared" si="8"/>
        <v/>
      </c>
      <c r="AK514" s="33" t="str">
        <f>IF(Dane!M514&lt;&gt;"",Dane!M514,"")</f>
        <v/>
      </c>
    </row>
    <row r="515" spans="36:37" x14ac:dyDescent="0.35">
      <c r="AJ515" s="33" t="str">
        <f t="shared" si="8"/>
        <v/>
      </c>
      <c r="AK515" s="33" t="str">
        <f>IF(Dane!M515&lt;&gt;"",Dane!M515,"")</f>
        <v/>
      </c>
    </row>
    <row r="516" spans="36:37" x14ac:dyDescent="0.35">
      <c r="AJ516" s="33" t="str">
        <f t="shared" si="8"/>
        <v/>
      </c>
      <c r="AK516" s="33" t="str">
        <f>IF(Dane!M516&lt;&gt;"",Dane!M516,"")</f>
        <v/>
      </c>
    </row>
    <row r="517" spans="36:37" x14ac:dyDescent="0.35">
      <c r="AJ517" s="33" t="str">
        <f t="shared" si="8"/>
        <v/>
      </c>
      <c r="AK517" s="33" t="str">
        <f>IF(Dane!M517&lt;&gt;"",Dane!M517,"")</f>
        <v/>
      </c>
    </row>
    <row r="518" spans="36:37" x14ac:dyDescent="0.35">
      <c r="AJ518" s="33" t="str">
        <f t="shared" si="8"/>
        <v/>
      </c>
      <c r="AK518" s="33" t="str">
        <f>IF(Dane!M518&lt;&gt;"",Dane!M518,"")</f>
        <v/>
      </c>
    </row>
    <row r="519" spans="36:37" x14ac:dyDescent="0.35">
      <c r="AJ519" s="33" t="str">
        <f t="shared" si="8"/>
        <v/>
      </c>
      <c r="AK519" s="33" t="str">
        <f>IF(Dane!M519&lt;&gt;"",Dane!M519,"")</f>
        <v/>
      </c>
    </row>
    <row r="520" spans="36:37" x14ac:dyDescent="0.35">
      <c r="AJ520" s="33" t="str">
        <f t="shared" si="8"/>
        <v/>
      </c>
      <c r="AK520" s="33" t="str">
        <f>IF(Dane!M520&lt;&gt;"",Dane!M520,"")</f>
        <v/>
      </c>
    </row>
    <row r="521" spans="36:37" x14ac:dyDescent="0.35">
      <c r="AJ521" s="33" t="str">
        <f t="shared" si="8"/>
        <v/>
      </c>
      <c r="AK521" s="33" t="str">
        <f>IF(Dane!M521&lt;&gt;"",Dane!M521,"")</f>
        <v/>
      </c>
    </row>
    <row r="522" spans="36:37" x14ac:dyDescent="0.35">
      <c r="AJ522" s="33" t="str">
        <f t="shared" si="8"/>
        <v/>
      </c>
      <c r="AK522" s="33" t="str">
        <f>IF(Dane!M522&lt;&gt;"",Dane!M522,"")</f>
        <v/>
      </c>
    </row>
    <row r="523" spans="36:37" x14ac:dyDescent="0.35">
      <c r="AJ523" s="33" t="str">
        <f t="shared" si="8"/>
        <v/>
      </c>
      <c r="AK523" s="33" t="str">
        <f>IF(Dane!M523&lt;&gt;"",Dane!M523,"")</f>
        <v/>
      </c>
    </row>
    <row r="524" spans="36:37" x14ac:dyDescent="0.35">
      <c r="AJ524" s="33" t="str">
        <f t="shared" si="8"/>
        <v/>
      </c>
      <c r="AK524" s="33" t="str">
        <f>IF(Dane!M524&lt;&gt;"",Dane!M524,"")</f>
        <v/>
      </c>
    </row>
    <row r="525" spans="36:37" x14ac:dyDescent="0.35">
      <c r="AJ525" s="33" t="str">
        <f t="shared" si="8"/>
        <v/>
      </c>
      <c r="AK525" s="33" t="str">
        <f>IF(Dane!M525&lt;&gt;"",Dane!M525,"")</f>
        <v/>
      </c>
    </row>
    <row r="526" spans="36:37" x14ac:dyDescent="0.35">
      <c r="AJ526" s="33" t="str">
        <f t="shared" si="8"/>
        <v/>
      </c>
      <c r="AK526" s="33" t="str">
        <f>IF(Dane!M526&lt;&gt;"",Dane!M526,"")</f>
        <v/>
      </c>
    </row>
    <row r="527" spans="36:37" x14ac:dyDescent="0.35">
      <c r="AJ527" s="33" t="str">
        <f t="shared" si="8"/>
        <v/>
      </c>
      <c r="AK527" s="33" t="str">
        <f>IF(Dane!M527&lt;&gt;"",Dane!M527,"")</f>
        <v/>
      </c>
    </row>
    <row r="528" spans="36:37" x14ac:dyDescent="0.35">
      <c r="AJ528" s="33" t="str">
        <f t="shared" si="8"/>
        <v/>
      </c>
      <c r="AK528" s="33" t="str">
        <f>IF(Dane!M528&lt;&gt;"",Dane!M528,"")</f>
        <v/>
      </c>
    </row>
    <row r="529" spans="36:37" x14ac:dyDescent="0.35">
      <c r="AJ529" s="33" t="str">
        <f t="shared" si="8"/>
        <v/>
      </c>
      <c r="AK529" s="33" t="str">
        <f>IF(Dane!M529&lt;&gt;"",Dane!M529,"")</f>
        <v/>
      </c>
    </row>
    <row r="530" spans="36:37" x14ac:dyDescent="0.35">
      <c r="AJ530" s="33" t="str">
        <f t="shared" si="8"/>
        <v/>
      </c>
      <c r="AK530" s="33" t="str">
        <f>IF(Dane!M530&lt;&gt;"",Dane!M530,"")</f>
        <v/>
      </c>
    </row>
    <row r="531" spans="36:37" x14ac:dyDescent="0.35">
      <c r="AJ531" s="33" t="str">
        <f t="shared" si="8"/>
        <v/>
      </c>
      <c r="AK531" s="33" t="str">
        <f>IF(Dane!M531&lt;&gt;"",Dane!M531,"")</f>
        <v/>
      </c>
    </row>
    <row r="532" spans="36:37" x14ac:dyDescent="0.35">
      <c r="AJ532" s="33" t="str">
        <f t="shared" si="8"/>
        <v/>
      </c>
      <c r="AK532" s="33" t="str">
        <f>IF(Dane!M532&lt;&gt;"",Dane!M532,"")</f>
        <v/>
      </c>
    </row>
    <row r="533" spans="36:37" x14ac:dyDescent="0.35">
      <c r="AJ533" s="33" t="str">
        <f t="shared" si="8"/>
        <v/>
      </c>
      <c r="AK533" s="33" t="str">
        <f>IF(Dane!M533&lt;&gt;"",Dane!M533,"")</f>
        <v/>
      </c>
    </row>
    <row r="534" spans="36:37" x14ac:dyDescent="0.35">
      <c r="AJ534" s="33" t="str">
        <f t="shared" ref="AJ534:AJ597" si="9">IF(AK534="styczeń",1,IF(AK534="luty",2,IF(AK534="marzec",3,IF(AK534="kwiecień",4,IF(AK534="maj",5,IF(AK534="czerwiec",6,IF(AK534="lipiec",7,IF(AK534="sierpień",8,IF(AK534="wrzesień",9,IF(AK534="październik",10,IF(AK534="listopad",11,IF(AK534="listopad",12,""))))))))))))</f>
        <v/>
      </c>
      <c r="AK534" s="33" t="str">
        <f>IF(Dane!M534&lt;&gt;"",Dane!M534,"")</f>
        <v/>
      </c>
    </row>
    <row r="535" spans="36:37" x14ac:dyDescent="0.35">
      <c r="AJ535" s="33" t="str">
        <f t="shared" si="9"/>
        <v/>
      </c>
      <c r="AK535" s="33" t="str">
        <f>IF(Dane!M535&lt;&gt;"",Dane!M535,"")</f>
        <v/>
      </c>
    </row>
    <row r="536" spans="36:37" x14ac:dyDescent="0.35">
      <c r="AJ536" s="33" t="str">
        <f t="shared" si="9"/>
        <v/>
      </c>
      <c r="AK536" s="33" t="str">
        <f>IF(Dane!M536&lt;&gt;"",Dane!M536,"")</f>
        <v/>
      </c>
    </row>
    <row r="537" spans="36:37" x14ac:dyDescent="0.35">
      <c r="AJ537" s="33" t="str">
        <f t="shared" si="9"/>
        <v/>
      </c>
      <c r="AK537" s="33" t="str">
        <f>IF(Dane!M537&lt;&gt;"",Dane!M537,"")</f>
        <v/>
      </c>
    </row>
    <row r="538" spans="36:37" x14ac:dyDescent="0.35">
      <c r="AJ538" s="33" t="str">
        <f t="shared" si="9"/>
        <v/>
      </c>
      <c r="AK538" s="33" t="str">
        <f>IF(Dane!M538&lt;&gt;"",Dane!M538,"")</f>
        <v/>
      </c>
    </row>
    <row r="539" spans="36:37" x14ac:dyDescent="0.35">
      <c r="AJ539" s="33" t="str">
        <f t="shared" si="9"/>
        <v/>
      </c>
      <c r="AK539" s="33" t="str">
        <f>IF(Dane!M539&lt;&gt;"",Dane!M539,"")</f>
        <v/>
      </c>
    </row>
    <row r="540" spans="36:37" x14ac:dyDescent="0.35">
      <c r="AJ540" s="33" t="str">
        <f t="shared" si="9"/>
        <v/>
      </c>
      <c r="AK540" s="33" t="str">
        <f>IF(Dane!M540&lt;&gt;"",Dane!M540,"")</f>
        <v/>
      </c>
    </row>
    <row r="541" spans="36:37" x14ac:dyDescent="0.35">
      <c r="AJ541" s="33" t="str">
        <f t="shared" si="9"/>
        <v/>
      </c>
      <c r="AK541" s="33" t="str">
        <f>IF(Dane!M541&lt;&gt;"",Dane!M541,"")</f>
        <v/>
      </c>
    </row>
    <row r="542" spans="36:37" x14ac:dyDescent="0.35">
      <c r="AJ542" s="33" t="str">
        <f t="shared" si="9"/>
        <v/>
      </c>
      <c r="AK542" s="33" t="str">
        <f>IF(Dane!M542&lt;&gt;"",Dane!M542,"")</f>
        <v/>
      </c>
    </row>
    <row r="543" spans="36:37" x14ac:dyDescent="0.35">
      <c r="AJ543" s="33" t="str">
        <f t="shared" si="9"/>
        <v/>
      </c>
      <c r="AK543" s="33" t="str">
        <f>IF(Dane!M543&lt;&gt;"",Dane!M543,"")</f>
        <v/>
      </c>
    </row>
    <row r="544" spans="36:37" x14ac:dyDescent="0.35">
      <c r="AJ544" s="33" t="str">
        <f t="shared" si="9"/>
        <v/>
      </c>
      <c r="AK544" s="33" t="str">
        <f>IF(Dane!M544&lt;&gt;"",Dane!M544,"")</f>
        <v/>
      </c>
    </row>
    <row r="545" spans="36:37" x14ac:dyDescent="0.35">
      <c r="AJ545" s="33" t="str">
        <f t="shared" si="9"/>
        <v/>
      </c>
      <c r="AK545" s="33" t="str">
        <f>IF(Dane!M545&lt;&gt;"",Dane!M545,"")</f>
        <v/>
      </c>
    </row>
    <row r="546" spans="36:37" x14ac:dyDescent="0.35">
      <c r="AJ546" s="33" t="str">
        <f t="shared" si="9"/>
        <v/>
      </c>
      <c r="AK546" s="33" t="str">
        <f>IF(Dane!M546&lt;&gt;"",Dane!M546,"")</f>
        <v/>
      </c>
    </row>
    <row r="547" spans="36:37" x14ac:dyDescent="0.35">
      <c r="AJ547" s="33" t="str">
        <f t="shared" si="9"/>
        <v/>
      </c>
      <c r="AK547" s="33" t="str">
        <f>IF(Dane!M547&lt;&gt;"",Dane!M547,"")</f>
        <v/>
      </c>
    </row>
    <row r="548" spans="36:37" x14ac:dyDescent="0.35">
      <c r="AJ548" s="33" t="str">
        <f t="shared" si="9"/>
        <v/>
      </c>
      <c r="AK548" s="33" t="str">
        <f>IF(Dane!M548&lt;&gt;"",Dane!M548,"")</f>
        <v/>
      </c>
    </row>
    <row r="549" spans="36:37" x14ac:dyDescent="0.35">
      <c r="AJ549" s="33" t="str">
        <f t="shared" si="9"/>
        <v/>
      </c>
      <c r="AK549" s="33" t="str">
        <f>IF(Dane!M549&lt;&gt;"",Dane!M549,"")</f>
        <v/>
      </c>
    </row>
    <row r="550" spans="36:37" x14ac:dyDescent="0.35">
      <c r="AJ550" s="33" t="str">
        <f t="shared" si="9"/>
        <v/>
      </c>
      <c r="AK550" s="33" t="str">
        <f>IF(Dane!M550&lt;&gt;"",Dane!M550,"")</f>
        <v/>
      </c>
    </row>
    <row r="551" spans="36:37" x14ac:dyDescent="0.35">
      <c r="AJ551" s="33" t="str">
        <f t="shared" si="9"/>
        <v/>
      </c>
      <c r="AK551" s="33" t="str">
        <f>IF(Dane!M551&lt;&gt;"",Dane!M551,"")</f>
        <v/>
      </c>
    </row>
    <row r="552" spans="36:37" x14ac:dyDescent="0.35">
      <c r="AJ552" s="33" t="str">
        <f t="shared" si="9"/>
        <v/>
      </c>
      <c r="AK552" s="33" t="str">
        <f>IF(Dane!M552&lt;&gt;"",Dane!M552,"")</f>
        <v/>
      </c>
    </row>
    <row r="553" spans="36:37" x14ac:dyDescent="0.35">
      <c r="AJ553" s="33" t="str">
        <f t="shared" si="9"/>
        <v/>
      </c>
      <c r="AK553" s="33" t="str">
        <f>IF(Dane!M553&lt;&gt;"",Dane!M553,"")</f>
        <v/>
      </c>
    </row>
    <row r="554" spans="36:37" x14ac:dyDescent="0.35">
      <c r="AJ554" s="33" t="str">
        <f t="shared" si="9"/>
        <v/>
      </c>
      <c r="AK554" s="33" t="str">
        <f>IF(Dane!M554&lt;&gt;"",Dane!M554,"")</f>
        <v/>
      </c>
    </row>
    <row r="555" spans="36:37" x14ac:dyDescent="0.35">
      <c r="AJ555" s="33" t="str">
        <f t="shared" si="9"/>
        <v/>
      </c>
      <c r="AK555" s="33" t="str">
        <f>IF(Dane!M555&lt;&gt;"",Dane!M555,"")</f>
        <v/>
      </c>
    </row>
    <row r="556" spans="36:37" x14ac:dyDescent="0.35">
      <c r="AJ556" s="33" t="str">
        <f t="shared" si="9"/>
        <v/>
      </c>
      <c r="AK556" s="33" t="str">
        <f>IF(Dane!M556&lt;&gt;"",Dane!M556,"")</f>
        <v/>
      </c>
    </row>
    <row r="557" spans="36:37" x14ac:dyDescent="0.35">
      <c r="AJ557" s="33" t="str">
        <f t="shared" si="9"/>
        <v/>
      </c>
      <c r="AK557" s="33" t="str">
        <f>IF(Dane!M557&lt;&gt;"",Dane!M557,"")</f>
        <v/>
      </c>
    </row>
    <row r="558" spans="36:37" x14ac:dyDescent="0.35">
      <c r="AJ558" s="33" t="str">
        <f t="shared" si="9"/>
        <v/>
      </c>
      <c r="AK558" s="33" t="str">
        <f>IF(Dane!M558&lt;&gt;"",Dane!M558,"")</f>
        <v/>
      </c>
    </row>
    <row r="559" spans="36:37" x14ac:dyDescent="0.35">
      <c r="AJ559" s="33" t="str">
        <f t="shared" si="9"/>
        <v/>
      </c>
      <c r="AK559" s="33" t="str">
        <f>IF(Dane!M559&lt;&gt;"",Dane!M559,"")</f>
        <v/>
      </c>
    </row>
    <row r="560" spans="36:37" x14ac:dyDescent="0.35">
      <c r="AJ560" s="33" t="str">
        <f t="shared" si="9"/>
        <v/>
      </c>
      <c r="AK560" s="33" t="str">
        <f>IF(Dane!M560&lt;&gt;"",Dane!M560,"")</f>
        <v/>
      </c>
    </row>
    <row r="561" spans="36:37" x14ac:dyDescent="0.35">
      <c r="AJ561" s="33" t="str">
        <f t="shared" si="9"/>
        <v/>
      </c>
      <c r="AK561" s="33" t="str">
        <f>IF(Dane!M561&lt;&gt;"",Dane!M561,"")</f>
        <v/>
      </c>
    </row>
    <row r="562" spans="36:37" x14ac:dyDescent="0.35">
      <c r="AJ562" s="33" t="str">
        <f t="shared" si="9"/>
        <v/>
      </c>
      <c r="AK562" s="33" t="str">
        <f>IF(Dane!M562&lt;&gt;"",Dane!M562,"")</f>
        <v/>
      </c>
    </row>
    <row r="563" spans="36:37" x14ac:dyDescent="0.35">
      <c r="AJ563" s="33" t="str">
        <f t="shared" si="9"/>
        <v/>
      </c>
      <c r="AK563" s="33" t="str">
        <f>IF(Dane!M563&lt;&gt;"",Dane!M563,"")</f>
        <v/>
      </c>
    </row>
    <row r="564" spans="36:37" x14ac:dyDescent="0.35">
      <c r="AJ564" s="33" t="str">
        <f t="shared" si="9"/>
        <v/>
      </c>
      <c r="AK564" s="33" t="str">
        <f>IF(Dane!M564&lt;&gt;"",Dane!M564,"")</f>
        <v/>
      </c>
    </row>
    <row r="565" spans="36:37" x14ac:dyDescent="0.35">
      <c r="AJ565" s="33" t="str">
        <f t="shared" si="9"/>
        <v/>
      </c>
      <c r="AK565" s="33" t="str">
        <f>IF(Dane!M565&lt;&gt;"",Dane!M565,"")</f>
        <v/>
      </c>
    </row>
    <row r="566" spans="36:37" x14ac:dyDescent="0.35">
      <c r="AJ566" s="33" t="str">
        <f t="shared" si="9"/>
        <v/>
      </c>
      <c r="AK566" s="33" t="str">
        <f>IF(Dane!M566&lt;&gt;"",Dane!M566,"")</f>
        <v/>
      </c>
    </row>
    <row r="567" spans="36:37" x14ac:dyDescent="0.35">
      <c r="AJ567" s="33" t="str">
        <f t="shared" si="9"/>
        <v/>
      </c>
      <c r="AK567" s="33" t="str">
        <f>IF(Dane!M567&lt;&gt;"",Dane!M567,"")</f>
        <v/>
      </c>
    </row>
    <row r="568" spans="36:37" x14ac:dyDescent="0.35">
      <c r="AJ568" s="33" t="str">
        <f t="shared" si="9"/>
        <v/>
      </c>
      <c r="AK568" s="33" t="str">
        <f>IF(Dane!M568&lt;&gt;"",Dane!M568,"")</f>
        <v/>
      </c>
    </row>
    <row r="569" spans="36:37" x14ac:dyDescent="0.35">
      <c r="AJ569" s="33" t="str">
        <f t="shared" si="9"/>
        <v/>
      </c>
      <c r="AK569" s="33" t="str">
        <f>IF(Dane!M569&lt;&gt;"",Dane!M569,"")</f>
        <v/>
      </c>
    </row>
    <row r="570" spans="36:37" x14ac:dyDescent="0.35">
      <c r="AJ570" s="33" t="str">
        <f t="shared" si="9"/>
        <v/>
      </c>
      <c r="AK570" s="33" t="str">
        <f>IF(Dane!M570&lt;&gt;"",Dane!M570,"")</f>
        <v/>
      </c>
    </row>
    <row r="571" spans="36:37" x14ac:dyDescent="0.35">
      <c r="AJ571" s="33" t="str">
        <f t="shared" si="9"/>
        <v/>
      </c>
      <c r="AK571" s="33" t="str">
        <f>IF(Dane!M571&lt;&gt;"",Dane!M571,"")</f>
        <v/>
      </c>
    </row>
    <row r="572" spans="36:37" x14ac:dyDescent="0.35">
      <c r="AJ572" s="33" t="str">
        <f t="shared" si="9"/>
        <v/>
      </c>
      <c r="AK572" s="33" t="str">
        <f>IF(Dane!M572&lt;&gt;"",Dane!M572,"")</f>
        <v/>
      </c>
    </row>
    <row r="573" spans="36:37" x14ac:dyDescent="0.35">
      <c r="AJ573" s="33" t="str">
        <f t="shared" si="9"/>
        <v/>
      </c>
      <c r="AK573" s="33" t="str">
        <f>IF(Dane!M573&lt;&gt;"",Dane!M573,"")</f>
        <v/>
      </c>
    </row>
    <row r="574" spans="36:37" x14ac:dyDescent="0.35">
      <c r="AJ574" s="33" t="str">
        <f t="shared" si="9"/>
        <v/>
      </c>
      <c r="AK574" s="33" t="str">
        <f>IF(Dane!M574&lt;&gt;"",Dane!M574,"")</f>
        <v/>
      </c>
    </row>
    <row r="575" spans="36:37" x14ac:dyDescent="0.35">
      <c r="AJ575" s="33" t="str">
        <f t="shared" si="9"/>
        <v/>
      </c>
      <c r="AK575" s="33" t="str">
        <f>IF(Dane!M575&lt;&gt;"",Dane!M575,"")</f>
        <v/>
      </c>
    </row>
    <row r="576" spans="36:37" x14ac:dyDescent="0.35">
      <c r="AJ576" s="33" t="str">
        <f t="shared" si="9"/>
        <v/>
      </c>
      <c r="AK576" s="33" t="str">
        <f>IF(Dane!M576&lt;&gt;"",Dane!M576,"")</f>
        <v/>
      </c>
    </row>
    <row r="577" spans="36:37" x14ac:dyDescent="0.35">
      <c r="AJ577" s="33" t="str">
        <f t="shared" si="9"/>
        <v/>
      </c>
      <c r="AK577" s="33" t="str">
        <f>IF(Dane!M577&lt;&gt;"",Dane!M577,"")</f>
        <v/>
      </c>
    </row>
    <row r="578" spans="36:37" x14ac:dyDescent="0.35">
      <c r="AJ578" s="33" t="str">
        <f t="shared" si="9"/>
        <v/>
      </c>
      <c r="AK578" s="33" t="str">
        <f>IF(Dane!M578&lt;&gt;"",Dane!M578,"")</f>
        <v/>
      </c>
    </row>
    <row r="579" spans="36:37" x14ac:dyDescent="0.35">
      <c r="AJ579" s="33" t="str">
        <f t="shared" si="9"/>
        <v/>
      </c>
      <c r="AK579" s="33" t="str">
        <f>IF(Dane!M579&lt;&gt;"",Dane!M579,"")</f>
        <v/>
      </c>
    </row>
    <row r="580" spans="36:37" x14ac:dyDescent="0.35">
      <c r="AJ580" s="33" t="str">
        <f t="shared" si="9"/>
        <v/>
      </c>
      <c r="AK580" s="33" t="str">
        <f>IF(Dane!M580&lt;&gt;"",Dane!M580,"")</f>
        <v/>
      </c>
    </row>
    <row r="581" spans="36:37" x14ac:dyDescent="0.35">
      <c r="AJ581" s="33" t="str">
        <f t="shared" si="9"/>
        <v/>
      </c>
      <c r="AK581" s="33" t="str">
        <f>IF(Dane!M581&lt;&gt;"",Dane!M581,"")</f>
        <v/>
      </c>
    </row>
    <row r="582" spans="36:37" x14ac:dyDescent="0.35">
      <c r="AJ582" s="33" t="str">
        <f t="shared" si="9"/>
        <v/>
      </c>
      <c r="AK582" s="33" t="str">
        <f>IF(Dane!M582&lt;&gt;"",Dane!M582,"")</f>
        <v/>
      </c>
    </row>
    <row r="583" spans="36:37" x14ac:dyDescent="0.35">
      <c r="AJ583" s="33" t="str">
        <f t="shared" si="9"/>
        <v/>
      </c>
      <c r="AK583" s="33" t="str">
        <f>IF(Dane!M583&lt;&gt;"",Dane!M583,"")</f>
        <v/>
      </c>
    </row>
    <row r="584" spans="36:37" x14ac:dyDescent="0.35">
      <c r="AJ584" s="33" t="str">
        <f t="shared" si="9"/>
        <v/>
      </c>
      <c r="AK584" s="33" t="str">
        <f>IF(Dane!M584&lt;&gt;"",Dane!M584,"")</f>
        <v/>
      </c>
    </row>
    <row r="585" spans="36:37" x14ac:dyDescent="0.35">
      <c r="AJ585" s="33" t="str">
        <f t="shared" si="9"/>
        <v/>
      </c>
      <c r="AK585" s="33" t="str">
        <f>IF(Dane!M585&lt;&gt;"",Dane!M585,"")</f>
        <v/>
      </c>
    </row>
    <row r="586" spans="36:37" x14ac:dyDescent="0.35">
      <c r="AJ586" s="33" t="str">
        <f t="shared" si="9"/>
        <v/>
      </c>
      <c r="AK586" s="33" t="str">
        <f>IF(Dane!M586&lt;&gt;"",Dane!M586,"")</f>
        <v/>
      </c>
    </row>
    <row r="587" spans="36:37" x14ac:dyDescent="0.35">
      <c r="AJ587" s="33" t="str">
        <f t="shared" si="9"/>
        <v/>
      </c>
      <c r="AK587" s="33" t="str">
        <f>IF(Dane!M587&lt;&gt;"",Dane!M587,"")</f>
        <v/>
      </c>
    </row>
    <row r="588" spans="36:37" x14ac:dyDescent="0.35">
      <c r="AJ588" s="33" t="str">
        <f t="shared" si="9"/>
        <v/>
      </c>
      <c r="AK588" s="33" t="str">
        <f>IF(Dane!M588&lt;&gt;"",Dane!M588,"")</f>
        <v/>
      </c>
    </row>
    <row r="589" spans="36:37" x14ac:dyDescent="0.35">
      <c r="AJ589" s="33" t="str">
        <f t="shared" si="9"/>
        <v/>
      </c>
      <c r="AK589" s="33" t="str">
        <f>IF(Dane!M589&lt;&gt;"",Dane!M589,"")</f>
        <v/>
      </c>
    </row>
    <row r="590" spans="36:37" x14ac:dyDescent="0.35">
      <c r="AJ590" s="33" t="str">
        <f t="shared" si="9"/>
        <v/>
      </c>
      <c r="AK590" s="33" t="str">
        <f>IF(Dane!M590&lt;&gt;"",Dane!M590,"")</f>
        <v/>
      </c>
    </row>
    <row r="591" spans="36:37" x14ac:dyDescent="0.35">
      <c r="AJ591" s="33" t="str">
        <f t="shared" si="9"/>
        <v/>
      </c>
      <c r="AK591" s="33" t="str">
        <f>IF(Dane!M591&lt;&gt;"",Dane!M591,"")</f>
        <v/>
      </c>
    </row>
    <row r="592" spans="36:37" x14ac:dyDescent="0.35">
      <c r="AJ592" s="33" t="str">
        <f t="shared" si="9"/>
        <v/>
      </c>
      <c r="AK592" s="33" t="str">
        <f>IF(Dane!M592&lt;&gt;"",Dane!M592,"")</f>
        <v/>
      </c>
    </row>
    <row r="593" spans="36:37" x14ac:dyDescent="0.35">
      <c r="AJ593" s="33" t="str">
        <f t="shared" si="9"/>
        <v/>
      </c>
      <c r="AK593" s="33" t="str">
        <f>IF(Dane!M593&lt;&gt;"",Dane!M593,"")</f>
        <v/>
      </c>
    </row>
    <row r="594" spans="36:37" x14ac:dyDescent="0.35">
      <c r="AJ594" s="33" t="str">
        <f t="shared" si="9"/>
        <v/>
      </c>
      <c r="AK594" s="33" t="str">
        <f>IF(Dane!M594&lt;&gt;"",Dane!M594,"")</f>
        <v/>
      </c>
    </row>
    <row r="595" spans="36:37" x14ac:dyDescent="0.35">
      <c r="AJ595" s="33" t="str">
        <f t="shared" si="9"/>
        <v/>
      </c>
      <c r="AK595" s="33" t="str">
        <f>IF(Dane!M595&lt;&gt;"",Dane!M595,"")</f>
        <v/>
      </c>
    </row>
    <row r="596" spans="36:37" x14ac:dyDescent="0.35">
      <c r="AJ596" s="33" t="str">
        <f t="shared" si="9"/>
        <v/>
      </c>
      <c r="AK596" s="33" t="str">
        <f>IF(Dane!M596&lt;&gt;"",Dane!M596,"")</f>
        <v/>
      </c>
    </row>
    <row r="597" spans="36:37" x14ac:dyDescent="0.35">
      <c r="AJ597" s="33" t="str">
        <f t="shared" si="9"/>
        <v/>
      </c>
      <c r="AK597" s="33" t="str">
        <f>IF(Dane!M597&lt;&gt;"",Dane!M597,"")</f>
        <v/>
      </c>
    </row>
    <row r="598" spans="36:37" x14ac:dyDescent="0.35">
      <c r="AJ598" s="33" t="str">
        <f t="shared" ref="AJ598:AJ661" si="10">IF(AK598="styczeń",1,IF(AK598="luty",2,IF(AK598="marzec",3,IF(AK598="kwiecień",4,IF(AK598="maj",5,IF(AK598="czerwiec",6,IF(AK598="lipiec",7,IF(AK598="sierpień",8,IF(AK598="wrzesień",9,IF(AK598="październik",10,IF(AK598="listopad",11,IF(AK598="listopad",12,""))))))))))))</f>
        <v/>
      </c>
      <c r="AK598" s="33" t="str">
        <f>IF(Dane!M598&lt;&gt;"",Dane!M598,"")</f>
        <v/>
      </c>
    </row>
    <row r="599" spans="36:37" x14ac:dyDescent="0.35">
      <c r="AJ599" s="33" t="str">
        <f t="shared" si="10"/>
        <v/>
      </c>
      <c r="AK599" s="33" t="str">
        <f>IF(Dane!M599&lt;&gt;"",Dane!M599,"")</f>
        <v/>
      </c>
    </row>
    <row r="600" spans="36:37" x14ac:dyDescent="0.35">
      <c r="AJ600" s="33" t="str">
        <f t="shared" si="10"/>
        <v/>
      </c>
      <c r="AK600" s="33" t="str">
        <f>IF(Dane!M600&lt;&gt;"",Dane!M600,"")</f>
        <v/>
      </c>
    </row>
    <row r="601" spans="36:37" x14ac:dyDescent="0.35">
      <c r="AJ601" s="33" t="str">
        <f t="shared" si="10"/>
        <v/>
      </c>
      <c r="AK601" s="33" t="str">
        <f>IF(Dane!M601&lt;&gt;"",Dane!M601,"")</f>
        <v/>
      </c>
    </row>
    <row r="602" spans="36:37" x14ac:dyDescent="0.35">
      <c r="AJ602" s="33" t="str">
        <f t="shared" si="10"/>
        <v/>
      </c>
      <c r="AK602" s="33" t="str">
        <f>IF(Dane!M602&lt;&gt;"",Dane!M602,"")</f>
        <v/>
      </c>
    </row>
    <row r="603" spans="36:37" x14ac:dyDescent="0.35">
      <c r="AJ603" s="33" t="str">
        <f t="shared" si="10"/>
        <v/>
      </c>
      <c r="AK603" s="33" t="str">
        <f>IF(Dane!M603&lt;&gt;"",Dane!M603,"")</f>
        <v/>
      </c>
    </row>
    <row r="604" spans="36:37" x14ac:dyDescent="0.35">
      <c r="AJ604" s="33" t="str">
        <f t="shared" si="10"/>
        <v/>
      </c>
      <c r="AK604" s="33" t="str">
        <f>IF(Dane!M604&lt;&gt;"",Dane!M604,"")</f>
        <v/>
      </c>
    </row>
    <row r="605" spans="36:37" x14ac:dyDescent="0.35">
      <c r="AJ605" s="33" t="str">
        <f t="shared" si="10"/>
        <v/>
      </c>
      <c r="AK605" s="33" t="str">
        <f>IF(Dane!M605&lt;&gt;"",Dane!M605,"")</f>
        <v/>
      </c>
    </row>
    <row r="606" spans="36:37" x14ac:dyDescent="0.35">
      <c r="AJ606" s="33" t="str">
        <f t="shared" si="10"/>
        <v/>
      </c>
      <c r="AK606" s="33" t="str">
        <f>IF(Dane!M606&lt;&gt;"",Dane!M606,"")</f>
        <v/>
      </c>
    </row>
    <row r="607" spans="36:37" x14ac:dyDescent="0.35">
      <c r="AJ607" s="33" t="str">
        <f t="shared" si="10"/>
        <v/>
      </c>
      <c r="AK607" s="33" t="str">
        <f>IF(Dane!M607&lt;&gt;"",Dane!M607,"")</f>
        <v/>
      </c>
    </row>
    <row r="608" spans="36:37" x14ac:dyDescent="0.35">
      <c r="AJ608" s="33" t="str">
        <f t="shared" si="10"/>
        <v/>
      </c>
      <c r="AK608" s="33" t="str">
        <f>IF(Dane!M608&lt;&gt;"",Dane!M608,"")</f>
        <v/>
      </c>
    </row>
    <row r="609" spans="36:37" x14ac:dyDescent="0.35">
      <c r="AJ609" s="33" t="str">
        <f t="shared" si="10"/>
        <v/>
      </c>
      <c r="AK609" s="33" t="str">
        <f>IF(Dane!M609&lt;&gt;"",Dane!M609,"")</f>
        <v/>
      </c>
    </row>
    <row r="610" spans="36:37" x14ac:dyDescent="0.35">
      <c r="AJ610" s="33" t="str">
        <f t="shared" si="10"/>
        <v/>
      </c>
      <c r="AK610" s="33" t="str">
        <f>IF(Dane!M610&lt;&gt;"",Dane!M610,"")</f>
        <v/>
      </c>
    </row>
    <row r="611" spans="36:37" x14ac:dyDescent="0.35">
      <c r="AJ611" s="33" t="str">
        <f t="shared" si="10"/>
        <v/>
      </c>
      <c r="AK611" s="33" t="str">
        <f>IF(Dane!M611&lt;&gt;"",Dane!M611,"")</f>
        <v/>
      </c>
    </row>
    <row r="612" spans="36:37" x14ac:dyDescent="0.35">
      <c r="AJ612" s="33" t="str">
        <f t="shared" si="10"/>
        <v/>
      </c>
      <c r="AK612" s="33" t="str">
        <f>IF(Dane!M612&lt;&gt;"",Dane!M612,"")</f>
        <v/>
      </c>
    </row>
    <row r="613" spans="36:37" x14ac:dyDescent="0.35">
      <c r="AJ613" s="33" t="str">
        <f t="shared" si="10"/>
        <v/>
      </c>
      <c r="AK613" s="33" t="str">
        <f>IF(Dane!M613&lt;&gt;"",Dane!M613,"")</f>
        <v/>
      </c>
    </row>
    <row r="614" spans="36:37" x14ac:dyDescent="0.35">
      <c r="AJ614" s="33" t="str">
        <f t="shared" si="10"/>
        <v/>
      </c>
      <c r="AK614" s="33" t="str">
        <f>IF(Dane!M614&lt;&gt;"",Dane!M614,"")</f>
        <v/>
      </c>
    </row>
    <row r="615" spans="36:37" x14ac:dyDescent="0.35">
      <c r="AJ615" s="33" t="str">
        <f t="shared" si="10"/>
        <v/>
      </c>
      <c r="AK615" s="33" t="str">
        <f>IF(Dane!M615&lt;&gt;"",Dane!M615,"")</f>
        <v/>
      </c>
    </row>
    <row r="616" spans="36:37" x14ac:dyDescent="0.35">
      <c r="AJ616" s="33" t="str">
        <f t="shared" si="10"/>
        <v/>
      </c>
      <c r="AK616" s="33" t="str">
        <f>IF(Dane!M616&lt;&gt;"",Dane!M616,"")</f>
        <v/>
      </c>
    </row>
    <row r="617" spans="36:37" x14ac:dyDescent="0.35">
      <c r="AJ617" s="33" t="str">
        <f t="shared" si="10"/>
        <v/>
      </c>
      <c r="AK617" s="33" t="str">
        <f>IF(Dane!M617&lt;&gt;"",Dane!M617,"")</f>
        <v/>
      </c>
    </row>
    <row r="618" spans="36:37" x14ac:dyDescent="0.35">
      <c r="AJ618" s="33" t="str">
        <f t="shared" si="10"/>
        <v/>
      </c>
      <c r="AK618" s="33" t="str">
        <f>IF(Dane!M618&lt;&gt;"",Dane!M618,"")</f>
        <v/>
      </c>
    </row>
    <row r="619" spans="36:37" x14ac:dyDescent="0.35">
      <c r="AJ619" s="33" t="str">
        <f t="shared" si="10"/>
        <v/>
      </c>
      <c r="AK619" s="33" t="str">
        <f>IF(Dane!M619&lt;&gt;"",Dane!M619,"")</f>
        <v/>
      </c>
    </row>
    <row r="620" spans="36:37" x14ac:dyDescent="0.35">
      <c r="AJ620" s="33" t="str">
        <f t="shared" si="10"/>
        <v/>
      </c>
      <c r="AK620" s="33" t="str">
        <f>IF(Dane!M620&lt;&gt;"",Dane!M620,"")</f>
        <v/>
      </c>
    </row>
    <row r="621" spans="36:37" x14ac:dyDescent="0.35">
      <c r="AJ621" s="33" t="str">
        <f t="shared" si="10"/>
        <v/>
      </c>
      <c r="AK621" s="33" t="str">
        <f>IF(Dane!M621&lt;&gt;"",Dane!M621,"")</f>
        <v/>
      </c>
    </row>
    <row r="622" spans="36:37" x14ac:dyDescent="0.35">
      <c r="AJ622" s="33" t="str">
        <f t="shared" si="10"/>
        <v/>
      </c>
      <c r="AK622" s="33" t="str">
        <f>IF(Dane!M622&lt;&gt;"",Dane!M622,"")</f>
        <v/>
      </c>
    </row>
    <row r="623" spans="36:37" x14ac:dyDescent="0.35">
      <c r="AJ623" s="33" t="str">
        <f t="shared" si="10"/>
        <v/>
      </c>
      <c r="AK623" s="33" t="str">
        <f>IF(Dane!M623&lt;&gt;"",Dane!M623,"")</f>
        <v/>
      </c>
    </row>
    <row r="624" spans="36:37" x14ac:dyDescent="0.35">
      <c r="AJ624" s="33" t="str">
        <f t="shared" si="10"/>
        <v/>
      </c>
      <c r="AK624" s="33" t="str">
        <f>IF(Dane!M624&lt;&gt;"",Dane!M624,"")</f>
        <v/>
      </c>
    </row>
    <row r="625" spans="36:37" x14ac:dyDescent="0.35">
      <c r="AJ625" s="33" t="str">
        <f t="shared" si="10"/>
        <v/>
      </c>
      <c r="AK625" s="33" t="str">
        <f>IF(Dane!M625&lt;&gt;"",Dane!M625,"")</f>
        <v/>
      </c>
    </row>
    <row r="626" spans="36:37" x14ac:dyDescent="0.35">
      <c r="AJ626" s="33" t="str">
        <f t="shared" si="10"/>
        <v/>
      </c>
      <c r="AK626" s="33" t="str">
        <f>IF(Dane!M626&lt;&gt;"",Dane!M626,"")</f>
        <v/>
      </c>
    </row>
    <row r="627" spans="36:37" x14ac:dyDescent="0.35">
      <c r="AJ627" s="33" t="str">
        <f t="shared" si="10"/>
        <v/>
      </c>
      <c r="AK627" s="33" t="str">
        <f>IF(Dane!M627&lt;&gt;"",Dane!M627,"")</f>
        <v/>
      </c>
    </row>
    <row r="628" spans="36:37" x14ac:dyDescent="0.35">
      <c r="AJ628" s="33" t="str">
        <f t="shared" si="10"/>
        <v/>
      </c>
      <c r="AK628" s="33" t="str">
        <f>IF(Dane!M628&lt;&gt;"",Dane!M628,"")</f>
        <v/>
      </c>
    </row>
    <row r="629" spans="36:37" x14ac:dyDescent="0.35">
      <c r="AJ629" s="33" t="str">
        <f t="shared" si="10"/>
        <v/>
      </c>
      <c r="AK629" s="33" t="str">
        <f>IF(Dane!M629&lt;&gt;"",Dane!M629,"")</f>
        <v/>
      </c>
    </row>
    <row r="630" spans="36:37" x14ac:dyDescent="0.35">
      <c r="AJ630" s="33" t="str">
        <f t="shared" si="10"/>
        <v/>
      </c>
      <c r="AK630" s="33" t="str">
        <f>IF(Dane!M630&lt;&gt;"",Dane!M630,"")</f>
        <v/>
      </c>
    </row>
    <row r="631" spans="36:37" x14ac:dyDescent="0.35">
      <c r="AJ631" s="33" t="str">
        <f t="shared" si="10"/>
        <v/>
      </c>
      <c r="AK631" s="33" t="str">
        <f>IF(Dane!M631&lt;&gt;"",Dane!M631,"")</f>
        <v/>
      </c>
    </row>
    <row r="632" spans="36:37" x14ac:dyDescent="0.35">
      <c r="AJ632" s="33" t="str">
        <f t="shared" si="10"/>
        <v/>
      </c>
      <c r="AK632" s="33" t="str">
        <f>IF(Dane!M632&lt;&gt;"",Dane!M632,"")</f>
        <v/>
      </c>
    </row>
    <row r="633" spans="36:37" x14ac:dyDescent="0.35">
      <c r="AJ633" s="33" t="str">
        <f t="shared" si="10"/>
        <v/>
      </c>
      <c r="AK633" s="33" t="str">
        <f>IF(Dane!M633&lt;&gt;"",Dane!M633,"")</f>
        <v/>
      </c>
    </row>
    <row r="634" spans="36:37" x14ac:dyDescent="0.35">
      <c r="AJ634" s="33" t="str">
        <f t="shared" si="10"/>
        <v/>
      </c>
      <c r="AK634" s="33" t="str">
        <f>IF(Dane!M634&lt;&gt;"",Dane!M634,"")</f>
        <v/>
      </c>
    </row>
    <row r="635" spans="36:37" x14ac:dyDescent="0.35">
      <c r="AJ635" s="33" t="str">
        <f t="shared" si="10"/>
        <v/>
      </c>
      <c r="AK635" s="33" t="str">
        <f>IF(Dane!M635&lt;&gt;"",Dane!M635,"")</f>
        <v/>
      </c>
    </row>
    <row r="636" spans="36:37" x14ac:dyDescent="0.35">
      <c r="AJ636" s="33" t="str">
        <f t="shared" si="10"/>
        <v/>
      </c>
      <c r="AK636" s="33" t="str">
        <f>IF(Dane!M636&lt;&gt;"",Dane!M636,"")</f>
        <v/>
      </c>
    </row>
    <row r="637" spans="36:37" x14ac:dyDescent="0.35">
      <c r="AJ637" s="33" t="str">
        <f t="shared" si="10"/>
        <v/>
      </c>
      <c r="AK637" s="33" t="str">
        <f>IF(Dane!M637&lt;&gt;"",Dane!M637,"")</f>
        <v/>
      </c>
    </row>
    <row r="638" spans="36:37" x14ac:dyDescent="0.35">
      <c r="AJ638" s="33" t="str">
        <f t="shared" si="10"/>
        <v/>
      </c>
      <c r="AK638" s="33" t="str">
        <f>IF(Dane!M638&lt;&gt;"",Dane!M638,"")</f>
        <v/>
      </c>
    </row>
    <row r="639" spans="36:37" x14ac:dyDescent="0.35">
      <c r="AJ639" s="33" t="str">
        <f t="shared" si="10"/>
        <v/>
      </c>
      <c r="AK639" s="33" t="str">
        <f>IF(Dane!M639&lt;&gt;"",Dane!M639,"")</f>
        <v/>
      </c>
    </row>
    <row r="640" spans="36:37" x14ac:dyDescent="0.35">
      <c r="AJ640" s="33" t="str">
        <f t="shared" si="10"/>
        <v/>
      </c>
      <c r="AK640" s="33" t="str">
        <f>IF(Dane!M640&lt;&gt;"",Dane!M640,"")</f>
        <v/>
      </c>
    </row>
    <row r="641" spans="36:37" x14ac:dyDescent="0.35">
      <c r="AJ641" s="33" t="str">
        <f t="shared" si="10"/>
        <v/>
      </c>
      <c r="AK641" s="33" t="str">
        <f>IF(Dane!M641&lt;&gt;"",Dane!M641,"")</f>
        <v/>
      </c>
    </row>
    <row r="642" spans="36:37" x14ac:dyDescent="0.35">
      <c r="AJ642" s="33" t="str">
        <f t="shared" si="10"/>
        <v/>
      </c>
      <c r="AK642" s="33" t="str">
        <f>IF(Dane!M642&lt;&gt;"",Dane!M642,"")</f>
        <v/>
      </c>
    </row>
    <row r="643" spans="36:37" x14ac:dyDescent="0.35">
      <c r="AJ643" s="33" t="str">
        <f t="shared" si="10"/>
        <v/>
      </c>
      <c r="AK643" s="33" t="str">
        <f>IF(Dane!M643&lt;&gt;"",Dane!M643,"")</f>
        <v/>
      </c>
    </row>
    <row r="644" spans="36:37" x14ac:dyDescent="0.35">
      <c r="AJ644" s="33" t="str">
        <f t="shared" si="10"/>
        <v/>
      </c>
      <c r="AK644" s="33" t="str">
        <f>IF(Dane!M644&lt;&gt;"",Dane!M644,"")</f>
        <v/>
      </c>
    </row>
    <row r="645" spans="36:37" x14ac:dyDescent="0.35">
      <c r="AJ645" s="33" t="str">
        <f t="shared" si="10"/>
        <v/>
      </c>
      <c r="AK645" s="33" t="str">
        <f>IF(Dane!M645&lt;&gt;"",Dane!M645,"")</f>
        <v/>
      </c>
    </row>
    <row r="646" spans="36:37" x14ac:dyDescent="0.35">
      <c r="AJ646" s="33" t="str">
        <f t="shared" si="10"/>
        <v/>
      </c>
      <c r="AK646" s="33" t="str">
        <f>IF(Dane!M646&lt;&gt;"",Dane!M646,"")</f>
        <v/>
      </c>
    </row>
    <row r="647" spans="36:37" x14ac:dyDescent="0.35">
      <c r="AJ647" s="33" t="str">
        <f t="shared" si="10"/>
        <v/>
      </c>
      <c r="AK647" s="33" t="str">
        <f>IF(Dane!M647&lt;&gt;"",Dane!M647,"")</f>
        <v/>
      </c>
    </row>
    <row r="648" spans="36:37" x14ac:dyDescent="0.35">
      <c r="AJ648" s="33" t="str">
        <f t="shared" si="10"/>
        <v/>
      </c>
      <c r="AK648" s="33" t="str">
        <f>IF(Dane!M648&lt;&gt;"",Dane!M648,"")</f>
        <v/>
      </c>
    </row>
    <row r="649" spans="36:37" x14ac:dyDescent="0.35">
      <c r="AJ649" s="33" t="str">
        <f t="shared" si="10"/>
        <v/>
      </c>
      <c r="AK649" s="33" t="str">
        <f>IF(Dane!M649&lt;&gt;"",Dane!M649,"")</f>
        <v/>
      </c>
    </row>
    <row r="650" spans="36:37" x14ac:dyDescent="0.35">
      <c r="AJ650" s="33" t="str">
        <f t="shared" si="10"/>
        <v/>
      </c>
      <c r="AK650" s="33" t="str">
        <f>IF(Dane!M650&lt;&gt;"",Dane!M650,"")</f>
        <v/>
      </c>
    </row>
    <row r="651" spans="36:37" x14ac:dyDescent="0.35">
      <c r="AJ651" s="33" t="str">
        <f t="shared" si="10"/>
        <v/>
      </c>
      <c r="AK651" s="33" t="str">
        <f>IF(Dane!M651&lt;&gt;"",Dane!M651,"")</f>
        <v/>
      </c>
    </row>
    <row r="652" spans="36:37" x14ac:dyDescent="0.35">
      <c r="AJ652" s="33" t="str">
        <f t="shared" si="10"/>
        <v/>
      </c>
      <c r="AK652" s="33" t="str">
        <f>IF(Dane!M652&lt;&gt;"",Dane!M652,"")</f>
        <v/>
      </c>
    </row>
    <row r="653" spans="36:37" x14ac:dyDescent="0.35">
      <c r="AJ653" s="33" t="str">
        <f t="shared" si="10"/>
        <v/>
      </c>
      <c r="AK653" s="33" t="str">
        <f>IF(Dane!M653&lt;&gt;"",Dane!M653,"")</f>
        <v/>
      </c>
    </row>
    <row r="654" spans="36:37" x14ac:dyDescent="0.35">
      <c r="AJ654" s="33" t="str">
        <f t="shared" si="10"/>
        <v/>
      </c>
      <c r="AK654" s="33" t="str">
        <f>IF(Dane!M654&lt;&gt;"",Dane!M654,"")</f>
        <v/>
      </c>
    </row>
    <row r="655" spans="36:37" x14ac:dyDescent="0.35">
      <c r="AJ655" s="33" t="str">
        <f t="shared" si="10"/>
        <v/>
      </c>
      <c r="AK655" s="33" t="str">
        <f>IF(Dane!M655&lt;&gt;"",Dane!M655,"")</f>
        <v/>
      </c>
    </row>
    <row r="656" spans="36:37" x14ac:dyDescent="0.35">
      <c r="AJ656" s="33" t="str">
        <f t="shared" si="10"/>
        <v/>
      </c>
      <c r="AK656" s="33" t="str">
        <f>IF(Dane!M656&lt;&gt;"",Dane!M656,"")</f>
        <v/>
      </c>
    </row>
    <row r="657" spans="36:37" x14ac:dyDescent="0.35">
      <c r="AJ657" s="33" t="str">
        <f t="shared" si="10"/>
        <v/>
      </c>
      <c r="AK657" s="33" t="str">
        <f>IF(Dane!M657&lt;&gt;"",Dane!M657,"")</f>
        <v/>
      </c>
    </row>
    <row r="658" spans="36:37" x14ac:dyDescent="0.35">
      <c r="AJ658" s="33" t="str">
        <f t="shared" si="10"/>
        <v/>
      </c>
      <c r="AK658" s="33" t="str">
        <f>IF(Dane!M658&lt;&gt;"",Dane!M658,"")</f>
        <v/>
      </c>
    </row>
    <row r="659" spans="36:37" x14ac:dyDescent="0.35">
      <c r="AJ659" s="33" t="str">
        <f t="shared" si="10"/>
        <v/>
      </c>
      <c r="AK659" s="33" t="str">
        <f>IF(Dane!M659&lt;&gt;"",Dane!M659,"")</f>
        <v/>
      </c>
    </row>
    <row r="660" spans="36:37" x14ac:dyDescent="0.35">
      <c r="AJ660" s="33" t="str">
        <f t="shared" si="10"/>
        <v/>
      </c>
      <c r="AK660" s="33" t="str">
        <f>IF(Dane!M660&lt;&gt;"",Dane!M660,"")</f>
        <v/>
      </c>
    </row>
    <row r="661" spans="36:37" x14ac:dyDescent="0.35">
      <c r="AJ661" s="33" t="str">
        <f t="shared" si="10"/>
        <v/>
      </c>
      <c r="AK661" s="33" t="str">
        <f>IF(Dane!M661&lt;&gt;"",Dane!M661,"")</f>
        <v/>
      </c>
    </row>
    <row r="662" spans="36:37" x14ac:dyDescent="0.35">
      <c r="AJ662" s="33" t="str">
        <f t="shared" ref="AJ662:AJ725" si="11">IF(AK662="styczeń",1,IF(AK662="luty",2,IF(AK662="marzec",3,IF(AK662="kwiecień",4,IF(AK662="maj",5,IF(AK662="czerwiec",6,IF(AK662="lipiec",7,IF(AK662="sierpień",8,IF(AK662="wrzesień",9,IF(AK662="październik",10,IF(AK662="listopad",11,IF(AK662="listopad",12,""))))))))))))</f>
        <v/>
      </c>
      <c r="AK662" s="33" t="str">
        <f>IF(Dane!M662&lt;&gt;"",Dane!M662,"")</f>
        <v/>
      </c>
    </row>
    <row r="663" spans="36:37" x14ac:dyDescent="0.35">
      <c r="AJ663" s="33" t="str">
        <f t="shared" si="11"/>
        <v/>
      </c>
      <c r="AK663" s="33" t="str">
        <f>IF(Dane!M663&lt;&gt;"",Dane!M663,"")</f>
        <v/>
      </c>
    </row>
    <row r="664" spans="36:37" x14ac:dyDescent="0.35">
      <c r="AJ664" s="33" t="str">
        <f t="shared" si="11"/>
        <v/>
      </c>
      <c r="AK664" s="33" t="str">
        <f>IF(Dane!M664&lt;&gt;"",Dane!M664,"")</f>
        <v/>
      </c>
    </row>
    <row r="665" spans="36:37" x14ac:dyDescent="0.35">
      <c r="AJ665" s="33" t="str">
        <f t="shared" si="11"/>
        <v/>
      </c>
      <c r="AK665" s="33" t="str">
        <f>IF(Dane!M665&lt;&gt;"",Dane!M665,"")</f>
        <v/>
      </c>
    </row>
    <row r="666" spans="36:37" x14ac:dyDescent="0.35">
      <c r="AJ666" s="33" t="str">
        <f t="shared" si="11"/>
        <v/>
      </c>
      <c r="AK666" s="33" t="str">
        <f>IF(Dane!M666&lt;&gt;"",Dane!M666,"")</f>
        <v/>
      </c>
    </row>
    <row r="667" spans="36:37" x14ac:dyDescent="0.35">
      <c r="AJ667" s="33" t="str">
        <f t="shared" si="11"/>
        <v/>
      </c>
      <c r="AK667" s="33" t="str">
        <f>IF(Dane!M667&lt;&gt;"",Dane!M667,"")</f>
        <v/>
      </c>
    </row>
    <row r="668" spans="36:37" x14ac:dyDescent="0.35">
      <c r="AJ668" s="33" t="str">
        <f t="shared" si="11"/>
        <v/>
      </c>
      <c r="AK668" s="33" t="str">
        <f>IF(Dane!M668&lt;&gt;"",Dane!M668,"")</f>
        <v/>
      </c>
    </row>
    <row r="669" spans="36:37" x14ac:dyDescent="0.35">
      <c r="AJ669" s="33" t="str">
        <f t="shared" si="11"/>
        <v/>
      </c>
      <c r="AK669" s="33" t="str">
        <f>IF(Dane!M669&lt;&gt;"",Dane!M669,"")</f>
        <v/>
      </c>
    </row>
    <row r="670" spans="36:37" x14ac:dyDescent="0.35">
      <c r="AJ670" s="33" t="str">
        <f t="shared" si="11"/>
        <v/>
      </c>
      <c r="AK670" s="33" t="str">
        <f>IF(Dane!M670&lt;&gt;"",Dane!M670,"")</f>
        <v/>
      </c>
    </row>
    <row r="671" spans="36:37" x14ac:dyDescent="0.35">
      <c r="AJ671" s="33" t="str">
        <f t="shared" si="11"/>
        <v/>
      </c>
      <c r="AK671" s="33" t="str">
        <f>IF(Dane!M671&lt;&gt;"",Dane!M671,"")</f>
        <v/>
      </c>
    </row>
    <row r="672" spans="36:37" x14ac:dyDescent="0.35">
      <c r="AJ672" s="33" t="str">
        <f t="shared" si="11"/>
        <v/>
      </c>
      <c r="AK672" s="33" t="str">
        <f>IF(Dane!M672&lt;&gt;"",Dane!M672,"")</f>
        <v/>
      </c>
    </row>
    <row r="673" spans="36:37" x14ac:dyDescent="0.35">
      <c r="AJ673" s="33" t="str">
        <f t="shared" si="11"/>
        <v/>
      </c>
      <c r="AK673" s="33" t="str">
        <f>IF(Dane!M673&lt;&gt;"",Dane!M673,"")</f>
        <v/>
      </c>
    </row>
    <row r="674" spans="36:37" x14ac:dyDescent="0.35">
      <c r="AJ674" s="33" t="str">
        <f t="shared" si="11"/>
        <v/>
      </c>
      <c r="AK674" s="33" t="str">
        <f>IF(Dane!M674&lt;&gt;"",Dane!M674,"")</f>
        <v/>
      </c>
    </row>
    <row r="675" spans="36:37" x14ac:dyDescent="0.35">
      <c r="AJ675" s="33" t="str">
        <f t="shared" si="11"/>
        <v/>
      </c>
      <c r="AK675" s="33" t="str">
        <f>IF(Dane!M675&lt;&gt;"",Dane!M675,"")</f>
        <v/>
      </c>
    </row>
    <row r="676" spans="36:37" x14ac:dyDescent="0.35">
      <c r="AJ676" s="33" t="str">
        <f t="shared" si="11"/>
        <v/>
      </c>
      <c r="AK676" s="33" t="str">
        <f>IF(Dane!M676&lt;&gt;"",Dane!M676,"")</f>
        <v/>
      </c>
    </row>
    <row r="677" spans="36:37" x14ac:dyDescent="0.35">
      <c r="AJ677" s="33" t="str">
        <f t="shared" si="11"/>
        <v/>
      </c>
      <c r="AK677" s="33" t="str">
        <f>IF(Dane!M677&lt;&gt;"",Dane!M677,"")</f>
        <v/>
      </c>
    </row>
    <row r="678" spans="36:37" x14ac:dyDescent="0.35">
      <c r="AJ678" s="33" t="str">
        <f t="shared" si="11"/>
        <v/>
      </c>
      <c r="AK678" s="33" t="str">
        <f>IF(Dane!M678&lt;&gt;"",Dane!M678,"")</f>
        <v/>
      </c>
    </row>
    <row r="679" spans="36:37" x14ac:dyDescent="0.35">
      <c r="AJ679" s="33" t="str">
        <f t="shared" si="11"/>
        <v/>
      </c>
      <c r="AK679" s="33" t="str">
        <f>IF(Dane!M679&lt;&gt;"",Dane!M679,"")</f>
        <v/>
      </c>
    </row>
    <row r="680" spans="36:37" x14ac:dyDescent="0.35">
      <c r="AJ680" s="33" t="str">
        <f t="shared" si="11"/>
        <v/>
      </c>
      <c r="AK680" s="33" t="str">
        <f>IF(Dane!M680&lt;&gt;"",Dane!M680,"")</f>
        <v/>
      </c>
    </row>
    <row r="681" spans="36:37" x14ac:dyDescent="0.35">
      <c r="AJ681" s="33" t="str">
        <f t="shared" si="11"/>
        <v/>
      </c>
      <c r="AK681" s="33" t="str">
        <f>IF(Dane!M681&lt;&gt;"",Dane!M681,"")</f>
        <v/>
      </c>
    </row>
    <row r="682" spans="36:37" x14ac:dyDescent="0.35">
      <c r="AJ682" s="33" t="str">
        <f t="shared" si="11"/>
        <v/>
      </c>
      <c r="AK682" s="33" t="str">
        <f>IF(Dane!M682&lt;&gt;"",Dane!M682,"")</f>
        <v/>
      </c>
    </row>
    <row r="683" spans="36:37" x14ac:dyDescent="0.35">
      <c r="AJ683" s="33" t="str">
        <f t="shared" si="11"/>
        <v/>
      </c>
      <c r="AK683" s="33" t="str">
        <f>IF(Dane!M683&lt;&gt;"",Dane!M683,"")</f>
        <v/>
      </c>
    </row>
    <row r="684" spans="36:37" x14ac:dyDescent="0.35">
      <c r="AJ684" s="33" t="str">
        <f t="shared" si="11"/>
        <v/>
      </c>
      <c r="AK684" s="33" t="str">
        <f>IF(Dane!M684&lt;&gt;"",Dane!M684,"")</f>
        <v/>
      </c>
    </row>
    <row r="685" spans="36:37" x14ac:dyDescent="0.35">
      <c r="AJ685" s="33" t="str">
        <f t="shared" si="11"/>
        <v/>
      </c>
      <c r="AK685" s="33" t="str">
        <f>IF(Dane!M685&lt;&gt;"",Dane!M685,"")</f>
        <v/>
      </c>
    </row>
    <row r="686" spans="36:37" x14ac:dyDescent="0.35">
      <c r="AJ686" s="33" t="str">
        <f t="shared" si="11"/>
        <v/>
      </c>
      <c r="AK686" s="33" t="str">
        <f>IF(Dane!M686&lt;&gt;"",Dane!M686,"")</f>
        <v/>
      </c>
    </row>
    <row r="687" spans="36:37" x14ac:dyDescent="0.35">
      <c r="AJ687" s="33" t="str">
        <f t="shared" si="11"/>
        <v/>
      </c>
      <c r="AK687" s="33" t="str">
        <f>IF(Dane!M687&lt;&gt;"",Dane!M687,"")</f>
        <v/>
      </c>
    </row>
    <row r="688" spans="36:37" x14ac:dyDescent="0.35">
      <c r="AJ688" s="33" t="str">
        <f t="shared" si="11"/>
        <v/>
      </c>
      <c r="AK688" s="33" t="str">
        <f>IF(Dane!M688&lt;&gt;"",Dane!M688,"")</f>
        <v/>
      </c>
    </row>
    <row r="689" spans="36:37" x14ac:dyDescent="0.35">
      <c r="AJ689" s="33" t="str">
        <f t="shared" si="11"/>
        <v/>
      </c>
      <c r="AK689" s="33" t="str">
        <f>IF(Dane!M689&lt;&gt;"",Dane!M689,"")</f>
        <v/>
      </c>
    </row>
    <row r="690" spans="36:37" x14ac:dyDescent="0.35">
      <c r="AJ690" s="33" t="str">
        <f t="shared" si="11"/>
        <v/>
      </c>
      <c r="AK690" s="33" t="str">
        <f>IF(Dane!M690&lt;&gt;"",Dane!M690,"")</f>
        <v/>
      </c>
    </row>
    <row r="691" spans="36:37" x14ac:dyDescent="0.35">
      <c r="AJ691" s="33" t="str">
        <f t="shared" si="11"/>
        <v/>
      </c>
      <c r="AK691" s="33" t="str">
        <f>IF(Dane!M691&lt;&gt;"",Dane!M691,"")</f>
        <v/>
      </c>
    </row>
    <row r="692" spans="36:37" x14ac:dyDescent="0.35">
      <c r="AJ692" s="33" t="str">
        <f t="shared" si="11"/>
        <v/>
      </c>
      <c r="AK692" s="33" t="str">
        <f>IF(Dane!M692&lt;&gt;"",Dane!M692,"")</f>
        <v/>
      </c>
    </row>
    <row r="693" spans="36:37" x14ac:dyDescent="0.35">
      <c r="AJ693" s="33" t="str">
        <f t="shared" si="11"/>
        <v/>
      </c>
      <c r="AK693" s="33" t="str">
        <f>IF(Dane!M693&lt;&gt;"",Dane!M693,"")</f>
        <v/>
      </c>
    </row>
    <row r="694" spans="36:37" x14ac:dyDescent="0.35">
      <c r="AJ694" s="33" t="str">
        <f t="shared" si="11"/>
        <v/>
      </c>
      <c r="AK694" s="33" t="str">
        <f>IF(Dane!M694&lt;&gt;"",Dane!M694,"")</f>
        <v/>
      </c>
    </row>
    <row r="695" spans="36:37" x14ac:dyDescent="0.35">
      <c r="AJ695" s="33" t="str">
        <f t="shared" si="11"/>
        <v/>
      </c>
      <c r="AK695" s="33" t="str">
        <f>IF(Dane!M695&lt;&gt;"",Dane!M695,"")</f>
        <v/>
      </c>
    </row>
    <row r="696" spans="36:37" x14ac:dyDescent="0.35">
      <c r="AJ696" s="33" t="str">
        <f t="shared" si="11"/>
        <v/>
      </c>
      <c r="AK696" s="33" t="str">
        <f>IF(Dane!M696&lt;&gt;"",Dane!M696,"")</f>
        <v/>
      </c>
    </row>
    <row r="697" spans="36:37" x14ac:dyDescent="0.35">
      <c r="AJ697" s="33" t="str">
        <f t="shared" si="11"/>
        <v/>
      </c>
      <c r="AK697" s="33" t="str">
        <f>IF(Dane!M697&lt;&gt;"",Dane!M697,"")</f>
        <v/>
      </c>
    </row>
    <row r="698" spans="36:37" x14ac:dyDescent="0.35">
      <c r="AJ698" s="33" t="str">
        <f t="shared" si="11"/>
        <v/>
      </c>
      <c r="AK698" s="33" t="str">
        <f>IF(Dane!M698&lt;&gt;"",Dane!M698,"")</f>
        <v/>
      </c>
    </row>
    <row r="699" spans="36:37" x14ac:dyDescent="0.35">
      <c r="AJ699" s="33" t="str">
        <f t="shared" si="11"/>
        <v/>
      </c>
      <c r="AK699" s="33" t="str">
        <f>IF(Dane!M699&lt;&gt;"",Dane!M699,"")</f>
        <v/>
      </c>
    </row>
    <row r="700" spans="36:37" x14ac:dyDescent="0.35">
      <c r="AJ700" s="33" t="str">
        <f t="shared" si="11"/>
        <v/>
      </c>
      <c r="AK700" s="33" t="str">
        <f>IF(Dane!M700&lt;&gt;"",Dane!M700,"")</f>
        <v/>
      </c>
    </row>
    <row r="701" spans="36:37" x14ac:dyDescent="0.35">
      <c r="AJ701" s="33" t="str">
        <f t="shared" si="11"/>
        <v/>
      </c>
      <c r="AK701" s="33" t="str">
        <f>IF(Dane!M701&lt;&gt;"",Dane!M701,"")</f>
        <v/>
      </c>
    </row>
    <row r="702" spans="36:37" x14ac:dyDescent="0.35">
      <c r="AJ702" s="33" t="str">
        <f t="shared" si="11"/>
        <v/>
      </c>
      <c r="AK702" s="33" t="str">
        <f>IF(Dane!M702&lt;&gt;"",Dane!M702,"")</f>
        <v/>
      </c>
    </row>
    <row r="703" spans="36:37" x14ac:dyDescent="0.35">
      <c r="AJ703" s="33" t="str">
        <f t="shared" si="11"/>
        <v/>
      </c>
      <c r="AK703" s="33" t="str">
        <f>IF(Dane!M703&lt;&gt;"",Dane!M703,"")</f>
        <v/>
      </c>
    </row>
    <row r="704" spans="36:37" x14ac:dyDescent="0.35">
      <c r="AJ704" s="33" t="str">
        <f t="shared" si="11"/>
        <v/>
      </c>
      <c r="AK704" s="33" t="str">
        <f>IF(Dane!M704&lt;&gt;"",Dane!M704,"")</f>
        <v/>
      </c>
    </row>
    <row r="705" spans="36:37" x14ac:dyDescent="0.35">
      <c r="AJ705" s="33" t="str">
        <f t="shared" si="11"/>
        <v/>
      </c>
      <c r="AK705" s="33" t="str">
        <f>IF(Dane!M705&lt;&gt;"",Dane!M705,"")</f>
        <v/>
      </c>
    </row>
    <row r="706" spans="36:37" x14ac:dyDescent="0.35">
      <c r="AJ706" s="33" t="str">
        <f t="shared" si="11"/>
        <v/>
      </c>
      <c r="AK706" s="33" t="str">
        <f>IF(Dane!M706&lt;&gt;"",Dane!M706,"")</f>
        <v/>
      </c>
    </row>
    <row r="707" spans="36:37" x14ac:dyDescent="0.35">
      <c r="AJ707" s="33" t="str">
        <f t="shared" si="11"/>
        <v/>
      </c>
      <c r="AK707" s="33" t="str">
        <f>IF(Dane!M707&lt;&gt;"",Dane!M707,"")</f>
        <v/>
      </c>
    </row>
    <row r="708" spans="36:37" x14ac:dyDescent="0.35">
      <c r="AJ708" s="33" t="str">
        <f t="shared" si="11"/>
        <v/>
      </c>
      <c r="AK708" s="33" t="str">
        <f>IF(Dane!M708&lt;&gt;"",Dane!M708,"")</f>
        <v/>
      </c>
    </row>
    <row r="709" spans="36:37" x14ac:dyDescent="0.35">
      <c r="AJ709" s="33" t="str">
        <f t="shared" si="11"/>
        <v/>
      </c>
      <c r="AK709" s="33" t="str">
        <f>IF(Dane!M709&lt;&gt;"",Dane!M709,"")</f>
        <v/>
      </c>
    </row>
    <row r="710" spans="36:37" x14ac:dyDescent="0.35">
      <c r="AJ710" s="33" t="str">
        <f t="shared" si="11"/>
        <v/>
      </c>
      <c r="AK710" s="33" t="str">
        <f>IF(Dane!M710&lt;&gt;"",Dane!M710,"")</f>
        <v/>
      </c>
    </row>
    <row r="711" spans="36:37" x14ac:dyDescent="0.35">
      <c r="AJ711" s="33" t="str">
        <f t="shared" si="11"/>
        <v/>
      </c>
      <c r="AK711" s="33" t="str">
        <f>IF(Dane!M711&lt;&gt;"",Dane!M711,"")</f>
        <v/>
      </c>
    </row>
    <row r="712" spans="36:37" x14ac:dyDescent="0.35">
      <c r="AJ712" s="33" t="str">
        <f t="shared" si="11"/>
        <v/>
      </c>
      <c r="AK712" s="33" t="str">
        <f>IF(Dane!M712&lt;&gt;"",Dane!M712,"")</f>
        <v/>
      </c>
    </row>
    <row r="713" spans="36:37" x14ac:dyDescent="0.35">
      <c r="AJ713" s="33" t="str">
        <f t="shared" si="11"/>
        <v/>
      </c>
      <c r="AK713" s="33" t="str">
        <f>IF(Dane!M713&lt;&gt;"",Dane!M713,"")</f>
        <v/>
      </c>
    </row>
    <row r="714" spans="36:37" x14ac:dyDescent="0.35">
      <c r="AJ714" s="33" t="str">
        <f t="shared" si="11"/>
        <v/>
      </c>
      <c r="AK714" s="33" t="str">
        <f>IF(Dane!M714&lt;&gt;"",Dane!M714,"")</f>
        <v/>
      </c>
    </row>
    <row r="715" spans="36:37" x14ac:dyDescent="0.35">
      <c r="AJ715" s="33" t="str">
        <f t="shared" si="11"/>
        <v/>
      </c>
      <c r="AK715" s="33" t="str">
        <f>IF(Dane!M715&lt;&gt;"",Dane!M715,"")</f>
        <v/>
      </c>
    </row>
    <row r="716" spans="36:37" x14ac:dyDescent="0.35">
      <c r="AJ716" s="33" t="str">
        <f t="shared" si="11"/>
        <v/>
      </c>
      <c r="AK716" s="33" t="str">
        <f>IF(Dane!M716&lt;&gt;"",Dane!M716,"")</f>
        <v/>
      </c>
    </row>
    <row r="717" spans="36:37" x14ac:dyDescent="0.35">
      <c r="AJ717" s="33" t="str">
        <f t="shared" si="11"/>
        <v/>
      </c>
      <c r="AK717" s="33" t="str">
        <f>IF(Dane!M717&lt;&gt;"",Dane!M717,"")</f>
        <v/>
      </c>
    </row>
    <row r="718" spans="36:37" x14ac:dyDescent="0.35">
      <c r="AJ718" s="33" t="str">
        <f t="shared" si="11"/>
        <v/>
      </c>
      <c r="AK718" s="33" t="str">
        <f>IF(Dane!M718&lt;&gt;"",Dane!M718,"")</f>
        <v/>
      </c>
    </row>
    <row r="719" spans="36:37" x14ac:dyDescent="0.35">
      <c r="AJ719" s="33" t="str">
        <f t="shared" si="11"/>
        <v/>
      </c>
      <c r="AK719" s="33" t="str">
        <f>IF(Dane!M719&lt;&gt;"",Dane!M719,"")</f>
        <v/>
      </c>
    </row>
    <row r="720" spans="36:37" x14ac:dyDescent="0.35">
      <c r="AJ720" s="33" t="str">
        <f t="shared" si="11"/>
        <v/>
      </c>
      <c r="AK720" s="33" t="str">
        <f>IF(Dane!M720&lt;&gt;"",Dane!M720,"")</f>
        <v/>
      </c>
    </row>
    <row r="721" spans="36:37" x14ac:dyDescent="0.35">
      <c r="AJ721" s="33" t="str">
        <f t="shared" si="11"/>
        <v/>
      </c>
      <c r="AK721" s="33" t="str">
        <f>IF(Dane!M721&lt;&gt;"",Dane!M721,"")</f>
        <v/>
      </c>
    </row>
    <row r="722" spans="36:37" x14ac:dyDescent="0.35">
      <c r="AJ722" s="33" t="str">
        <f t="shared" si="11"/>
        <v/>
      </c>
      <c r="AK722" s="33" t="str">
        <f>IF(Dane!M722&lt;&gt;"",Dane!M722,"")</f>
        <v/>
      </c>
    </row>
    <row r="723" spans="36:37" x14ac:dyDescent="0.35">
      <c r="AJ723" s="33" t="str">
        <f t="shared" si="11"/>
        <v/>
      </c>
      <c r="AK723" s="33" t="str">
        <f>IF(Dane!M723&lt;&gt;"",Dane!M723,"")</f>
        <v/>
      </c>
    </row>
    <row r="724" spans="36:37" x14ac:dyDescent="0.35">
      <c r="AJ724" s="33" t="str">
        <f t="shared" si="11"/>
        <v/>
      </c>
      <c r="AK724" s="33" t="str">
        <f>IF(Dane!M724&lt;&gt;"",Dane!M724,"")</f>
        <v/>
      </c>
    </row>
    <row r="725" spans="36:37" x14ac:dyDescent="0.35">
      <c r="AJ725" s="33" t="str">
        <f t="shared" si="11"/>
        <v/>
      </c>
      <c r="AK725" s="33" t="str">
        <f>IF(Dane!M725&lt;&gt;"",Dane!M725,"")</f>
        <v/>
      </c>
    </row>
    <row r="726" spans="36:37" x14ac:dyDescent="0.35">
      <c r="AJ726" s="33" t="str">
        <f t="shared" ref="AJ726:AJ789" si="12">IF(AK726="styczeń",1,IF(AK726="luty",2,IF(AK726="marzec",3,IF(AK726="kwiecień",4,IF(AK726="maj",5,IF(AK726="czerwiec",6,IF(AK726="lipiec",7,IF(AK726="sierpień",8,IF(AK726="wrzesień",9,IF(AK726="październik",10,IF(AK726="listopad",11,IF(AK726="listopad",12,""))))))))))))</f>
        <v/>
      </c>
      <c r="AK726" s="33" t="str">
        <f>IF(Dane!M726&lt;&gt;"",Dane!M726,"")</f>
        <v/>
      </c>
    </row>
    <row r="727" spans="36:37" x14ac:dyDescent="0.35">
      <c r="AJ727" s="33" t="str">
        <f t="shared" si="12"/>
        <v/>
      </c>
      <c r="AK727" s="33" t="str">
        <f>IF(Dane!M727&lt;&gt;"",Dane!M727,"")</f>
        <v/>
      </c>
    </row>
    <row r="728" spans="36:37" x14ac:dyDescent="0.35">
      <c r="AJ728" s="33" t="str">
        <f t="shared" si="12"/>
        <v/>
      </c>
      <c r="AK728" s="33" t="str">
        <f>IF(Dane!M728&lt;&gt;"",Dane!M728,"")</f>
        <v/>
      </c>
    </row>
    <row r="729" spans="36:37" x14ac:dyDescent="0.35">
      <c r="AJ729" s="33" t="str">
        <f t="shared" si="12"/>
        <v/>
      </c>
      <c r="AK729" s="33" t="str">
        <f>IF(Dane!M729&lt;&gt;"",Dane!M729,"")</f>
        <v/>
      </c>
    </row>
    <row r="730" spans="36:37" x14ac:dyDescent="0.35">
      <c r="AJ730" s="33" t="str">
        <f t="shared" si="12"/>
        <v/>
      </c>
      <c r="AK730" s="33" t="str">
        <f>IF(Dane!M730&lt;&gt;"",Dane!M730,"")</f>
        <v/>
      </c>
    </row>
    <row r="731" spans="36:37" x14ac:dyDescent="0.35">
      <c r="AJ731" s="33" t="str">
        <f t="shared" si="12"/>
        <v/>
      </c>
      <c r="AK731" s="33" t="str">
        <f>IF(Dane!M731&lt;&gt;"",Dane!M731,"")</f>
        <v/>
      </c>
    </row>
    <row r="732" spans="36:37" x14ac:dyDescent="0.35">
      <c r="AJ732" s="33" t="str">
        <f t="shared" si="12"/>
        <v/>
      </c>
      <c r="AK732" s="33" t="str">
        <f>IF(Dane!M732&lt;&gt;"",Dane!M732,"")</f>
        <v/>
      </c>
    </row>
    <row r="733" spans="36:37" x14ac:dyDescent="0.35">
      <c r="AJ733" s="33" t="str">
        <f t="shared" si="12"/>
        <v/>
      </c>
      <c r="AK733" s="33" t="str">
        <f>IF(Dane!M733&lt;&gt;"",Dane!M733,"")</f>
        <v/>
      </c>
    </row>
    <row r="734" spans="36:37" x14ac:dyDescent="0.35">
      <c r="AJ734" s="33" t="str">
        <f t="shared" si="12"/>
        <v/>
      </c>
      <c r="AK734" s="33" t="str">
        <f>IF(Dane!M734&lt;&gt;"",Dane!M734,"")</f>
        <v/>
      </c>
    </row>
    <row r="735" spans="36:37" x14ac:dyDescent="0.35">
      <c r="AJ735" s="33" t="str">
        <f t="shared" si="12"/>
        <v/>
      </c>
      <c r="AK735" s="33" t="str">
        <f>IF(Dane!M735&lt;&gt;"",Dane!M735,"")</f>
        <v/>
      </c>
    </row>
    <row r="736" spans="36:37" x14ac:dyDescent="0.35">
      <c r="AJ736" s="33" t="str">
        <f t="shared" si="12"/>
        <v/>
      </c>
      <c r="AK736" s="33" t="str">
        <f>IF(Dane!M736&lt;&gt;"",Dane!M736,"")</f>
        <v/>
      </c>
    </row>
    <row r="737" spans="36:37" x14ac:dyDescent="0.35">
      <c r="AJ737" s="33" t="str">
        <f t="shared" si="12"/>
        <v/>
      </c>
      <c r="AK737" s="33" t="str">
        <f>IF(Dane!M737&lt;&gt;"",Dane!M737,"")</f>
        <v/>
      </c>
    </row>
    <row r="738" spans="36:37" x14ac:dyDescent="0.35">
      <c r="AJ738" s="33" t="str">
        <f t="shared" si="12"/>
        <v/>
      </c>
      <c r="AK738" s="33" t="str">
        <f>IF(Dane!M738&lt;&gt;"",Dane!M738,"")</f>
        <v/>
      </c>
    </row>
    <row r="739" spans="36:37" x14ac:dyDescent="0.35">
      <c r="AJ739" s="33" t="str">
        <f t="shared" si="12"/>
        <v/>
      </c>
      <c r="AK739" s="33" t="str">
        <f>IF(Dane!M739&lt;&gt;"",Dane!M739,"")</f>
        <v/>
      </c>
    </row>
    <row r="740" spans="36:37" x14ac:dyDescent="0.35">
      <c r="AJ740" s="33" t="str">
        <f t="shared" si="12"/>
        <v/>
      </c>
      <c r="AK740" s="33" t="str">
        <f>IF(Dane!M740&lt;&gt;"",Dane!M740,"")</f>
        <v/>
      </c>
    </row>
    <row r="741" spans="36:37" x14ac:dyDescent="0.35">
      <c r="AJ741" s="33" t="str">
        <f t="shared" si="12"/>
        <v/>
      </c>
      <c r="AK741" s="33" t="str">
        <f>IF(Dane!M741&lt;&gt;"",Dane!M741,"")</f>
        <v/>
      </c>
    </row>
    <row r="742" spans="36:37" x14ac:dyDescent="0.35">
      <c r="AJ742" s="33" t="str">
        <f t="shared" si="12"/>
        <v/>
      </c>
      <c r="AK742" s="33" t="str">
        <f>IF(Dane!M742&lt;&gt;"",Dane!M742,"")</f>
        <v/>
      </c>
    </row>
    <row r="743" spans="36:37" x14ac:dyDescent="0.35">
      <c r="AJ743" s="33" t="str">
        <f t="shared" si="12"/>
        <v/>
      </c>
      <c r="AK743" s="33" t="str">
        <f>IF(Dane!M743&lt;&gt;"",Dane!M743,"")</f>
        <v/>
      </c>
    </row>
    <row r="744" spans="36:37" x14ac:dyDescent="0.35">
      <c r="AJ744" s="33" t="str">
        <f t="shared" si="12"/>
        <v/>
      </c>
      <c r="AK744" s="33" t="str">
        <f>IF(Dane!M744&lt;&gt;"",Dane!M744,"")</f>
        <v/>
      </c>
    </row>
    <row r="745" spans="36:37" x14ac:dyDescent="0.35">
      <c r="AJ745" s="33" t="str">
        <f t="shared" si="12"/>
        <v/>
      </c>
      <c r="AK745" s="33" t="str">
        <f>IF(Dane!M745&lt;&gt;"",Dane!M745,"")</f>
        <v/>
      </c>
    </row>
    <row r="746" spans="36:37" x14ac:dyDescent="0.35">
      <c r="AJ746" s="33" t="str">
        <f t="shared" si="12"/>
        <v/>
      </c>
      <c r="AK746" s="33" t="str">
        <f>IF(Dane!M746&lt;&gt;"",Dane!M746,"")</f>
        <v/>
      </c>
    </row>
    <row r="747" spans="36:37" x14ac:dyDescent="0.35">
      <c r="AJ747" s="33" t="str">
        <f t="shared" si="12"/>
        <v/>
      </c>
      <c r="AK747" s="33" t="str">
        <f>IF(Dane!M747&lt;&gt;"",Dane!M747,"")</f>
        <v/>
      </c>
    </row>
    <row r="748" spans="36:37" x14ac:dyDescent="0.35">
      <c r="AJ748" s="33" t="str">
        <f t="shared" si="12"/>
        <v/>
      </c>
      <c r="AK748" s="33" t="str">
        <f>IF(Dane!M748&lt;&gt;"",Dane!M748,"")</f>
        <v/>
      </c>
    </row>
    <row r="749" spans="36:37" x14ac:dyDescent="0.35">
      <c r="AJ749" s="33" t="str">
        <f t="shared" si="12"/>
        <v/>
      </c>
      <c r="AK749" s="33" t="str">
        <f>IF(Dane!M749&lt;&gt;"",Dane!M749,"")</f>
        <v/>
      </c>
    </row>
    <row r="750" spans="36:37" x14ac:dyDescent="0.35">
      <c r="AJ750" s="33" t="str">
        <f t="shared" si="12"/>
        <v/>
      </c>
      <c r="AK750" s="33" t="str">
        <f>IF(Dane!M750&lt;&gt;"",Dane!M750,"")</f>
        <v/>
      </c>
    </row>
    <row r="751" spans="36:37" x14ac:dyDescent="0.35">
      <c r="AJ751" s="33" t="str">
        <f t="shared" si="12"/>
        <v/>
      </c>
      <c r="AK751" s="33" t="str">
        <f>IF(Dane!M751&lt;&gt;"",Dane!M751,"")</f>
        <v/>
      </c>
    </row>
    <row r="752" spans="36:37" x14ac:dyDescent="0.35">
      <c r="AJ752" s="33" t="str">
        <f t="shared" si="12"/>
        <v/>
      </c>
      <c r="AK752" s="33" t="str">
        <f>IF(Dane!M752&lt;&gt;"",Dane!M752,"")</f>
        <v/>
      </c>
    </row>
    <row r="753" spans="36:37" x14ac:dyDescent="0.35">
      <c r="AJ753" s="33" t="str">
        <f t="shared" si="12"/>
        <v/>
      </c>
      <c r="AK753" s="33" t="str">
        <f>IF(Dane!M753&lt;&gt;"",Dane!M753,"")</f>
        <v/>
      </c>
    </row>
    <row r="754" spans="36:37" x14ac:dyDescent="0.35">
      <c r="AJ754" s="33" t="str">
        <f t="shared" si="12"/>
        <v/>
      </c>
      <c r="AK754" s="33" t="str">
        <f>IF(Dane!M754&lt;&gt;"",Dane!M754,"")</f>
        <v/>
      </c>
    </row>
    <row r="755" spans="36:37" x14ac:dyDescent="0.35">
      <c r="AJ755" s="33" t="str">
        <f t="shared" si="12"/>
        <v/>
      </c>
      <c r="AK755" s="33" t="str">
        <f>IF(Dane!M755&lt;&gt;"",Dane!M755,"")</f>
        <v/>
      </c>
    </row>
    <row r="756" spans="36:37" x14ac:dyDescent="0.35">
      <c r="AJ756" s="33" t="str">
        <f t="shared" si="12"/>
        <v/>
      </c>
      <c r="AK756" s="33" t="str">
        <f>IF(Dane!M756&lt;&gt;"",Dane!M756,"")</f>
        <v/>
      </c>
    </row>
    <row r="757" spans="36:37" x14ac:dyDescent="0.35">
      <c r="AJ757" s="33" t="str">
        <f t="shared" si="12"/>
        <v/>
      </c>
      <c r="AK757" s="33" t="str">
        <f>IF(Dane!M757&lt;&gt;"",Dane!M757,"")</f>
        <v/>
      </c>
    </row>
    <row r="758" spans="36:37" x14ac:dyDescent="0.35">
      <c r="AJ758" s="33" t="str">
        <f t="shared" si="12"/>
        <v/>
      </c>
      <c r="AK758" s="33" t="str">
        <f>IF(Dane!M758&lt;&gt;"",Dane!M758,"")</f>
        <v/>
      </c>
    </row>
    <row r="759" spans="36:37" x14ac:dyDescent="0.35">
      <c r="AJ759" s="33" t="str">
        <f t="shared" si="12"/>
        <v/>
      </c>
      <c r="AK759" s="33" t="str">
        <f>IF(Dane!M759&lt;&gt;"",Dane!M759,"")</f>
        <v/>
      </c>
    </row>
    <row r="760" spans="36:37" x14ac:dyDescent="0.35">
      <c r="AJ760" s="33" t="str">
        <f t="shared" si="12"/>
        <v/>
      </c>
      <c r="AK760" s="33" t="str">
        <f>IF(Dane!M760&lt;&gt;"",Dane!M760,"")</f>
        <v/>
      </c>
    </row>
    <row r="761" spans="36:37" x14ac:dyDescent="0.35">
      <c r="AJ761" s="33" t="str">
        <f t="shared" si="12"/>
        <v/>
      </c>
      <c r="AK761" s="33" t="str">
        <f>IF(Dane!M761&lt;&gt;"",Dane!M761,"")</f>
        <v/>
      </c>
    </row>
    <row r="762" spans="36:37" x14ac:dyDescent="0.35">
      <c r="AJ762" s="33" t="str">
        <f t="shared" si="12"/>
        <v/>
      </c>
      <c r="AK762" s="33" t="str">
        <f>IF(Dane!M762&lt;&gt;"",Dane!M762,"")</f>
        <v/>
      </c>
    </row>
    <row r="763" spans="36:37" x14ac:dyDescent="0.35">
      <c r="AJ763" s="33" t="str">
        <f t="shared" si="12"/>
        <v/>
      </c>
      <c r="AK763" s="33" t="str">
        <f>IF(Dane!M763&lt;&gt;"",Dane!M763,"")</f>
        <v/>
      </c>
    </row>
    <row r="764" spans="36:37" x14ac:dyDescent="0.35">
      <c r="AJ764" s="33" t="str">
        <f t="shared" si="12"/>
        <v/>
      </c>
      <c r="AK764" s="33" t="str">
        <f>IF(Dane!M764&lt;&gt;"",Dane!M764,"")</f>
        <v/>
      </c>
    </row>
    <row r="765" spans="36:37" x14ac:dyDescent="0.35">
      <c r="AJ765" s="33" t="str">
        <f t="shared" si="12"/>
        <v/>
      </c>
      <c r="AK765" s="33" t="str">
        <f>IF(Dane!M765&lt;&gt;"",Dane!M765,"")</f>
        <v/>
      </c>
    </row>
    <row r="766" spans="36:37" x14ac:dyDescent="0.35">
      <c r="AJ766" s="33" t="str">
        <f t="shared" si="12"/>
        <v/>
      </c>
      <c r="AK766" s="33" t="str">
        <f>IF(Dane!M766&lt;&gt;"",Dane!M766,"")</f>
        <v/>
      </c>
    </row>
    <row r="767" spans="36:37" x14ac:dyDescent="0.35">
      <c r="AJ767" s="33" t="str">
        <f t="shared" si="12"/>
        <v/>
      </c>
      <c r="AK767" s="33" t="str">
        <f>IF(Dane!M767&lt;&gt;"",Dane!M767,"")</f>
        <v/>
      </c>
    </row>
    <row r="768" spans="36:37" x14ac:dyDescent="0.35">
      <c r="AJ768" s="33" t="str">
        <f t="shared" si="12"/>
        <v/>
      </c>
      <c r="AK768" s="33" t="str">
        <f>IF(Dane!M768&lt;&gt;"",Dane!M768,"")</f>
        <v/>
      </c>
    </row>
    <row r="769" spans="36:37" x14ac:dyDescent="0.35">
      <c r="AJ769" s="33" t="str">
        <f t="shared" si="12"/>
        <v/>
      </c>
      <c r="AK769" s="33" t="str">
        <f>IF(Dane!M769&lt;&gt;"",Dane!M769,"")</f>
        <v/>
      </c>
    </row>
    <row r="770" spans="36:37" x14ac:dyDescent="0.35">
      <c r="AJ770" s="33" t="str">
        <f t="shared" si="12"/>
        <v/>
      </c>
      <c r="AK770" s="33" t="str">
        <f>IF(Dane!M770&lt;&gt;"",Dane!M770,"")</f>
        <v/>
      </c>
    </row>
    <row r="771" spans="36:37" x14ac:dyDescent="0.35">
      <c r="AJ771" s="33" t="str">
        <f t="shared" si="12"/>
        <v/>
      </c>
      <c r="AK771" s="33" t="str">
        <f>IF(Dane!M771&lt;&gt;"",Dane!M771,"")</f>
        <v/>
      </c>
    </row>
    <row r="772" spans="36:37" x14ac:dyDescent="0.35">
      <c r="AJ772" s="33" t="str">
        <f t="shared" si="12"/>
        <v/>
      </c>
      <c r="AK772" s="33" t="str">
        <f>IF(Dane!M772&lt;&gt;"",Dane!M772,"")</f>
        <v/>
      </c>
    </row>
    <row r="773" spans="36:37" x14ac:dyDescent="0.35">
      <c r="AJ773" s="33" t="str">
        <f t="shared" si="12"/>
        <v/>
      </c>
      <c r="AK773" s="33" t="str">
        <f>IF(Dane!M773&lt;&gt;"",Dane!M773,"")</f>
        <v/>
      </c>
    </row>
    <row r="774" spans="36:37" x14ac:dyDescent="0.35">
      <c r="AJ774" s="33" t="str">
        <f t="shared" si="12"/>
        <v/>
      </c>
      <c r="AK774" s="33" t="str">
        <f>IF(Dane!M774&lt;&gt;"",Dane!M774,"")</f>
        <v/>
      </c>
    </row>
    <row r="775" spans="36:37" x14ac:dyDescent="0.35">
      <c r="AJ775" s="33" t="str">
        <f t="shared" si="12"/>
        <v/>
      </c>
      <c r="AK775" s="33" t="str">
        <f>IF(Dane!M775&lt;&gt;"",Dane!M775,"")</f>
        <v/>
      </c>
    </row>
    <row r="776" spans="36:37" x14ac:dyDescent="0.35">
      <c r="AJ776" s="33" t="str">
        <f t="shared" si="12"/>
        <v/>
      </c>
      <c r="AK776" s="33" t="str">
        <f>IF(Dane!M776&lt;&gt;"",Dane!M776,"")</f>
        <v/>
      </c>
    </row>
    <row r="777" spans="36:37" x14ac:dyDescent="0.35">
      <c r="AJ777" s="33" t="str">
        <f t="shared" si="12"/>
        <v/>
      </c>
      <c r="AK777" s="33" t="str">
        <f>IF(Dane!M777&lt;&gt;"",Dane!M777,"")</f>
        <v/>
      </c>
    </row>
    <row r="778" spans="36:37" x14ac:dyDescent="0.35">
      <c r="AJ778" s="33" t="str">
        <f t="shared" si="12"/>
        <v/>
      </c>
      <c r="AK778" s="33" t="str">
        <f>IF(Dane!M778&lt;&gt;"",Dane!M778,"")</f>
        <v/>
      </c>
    </row>
    <row r="779" spans="36:37" x14ac:dyDescent="0.35">
      <c r="AJ779" s="33" t="str">
        <f t="shared" si="12"/>
        <v/>
      </c>
      <c r="AK779" s="33" t="str">
        <f>IF(Dane!M779&lt;&gt;"",Dane!M779,"")</f>
        <v/>
      </c>
    </row>
    <row r="780" spans="36:37" x14ac:dyDescent="0.35">
      <c r="AJ780" s="33" t="str">
        <f t="shared" si="12"/>
        <v/>
      </c>
      <c r="AK780" s="33" t="str">
        <f>IF(Dane!M780&lt;&gt;"",Dane!M780,"")</f>
        <v/>
      </c>
    </row>
    <row r="781" spans="36:37" x14ac:dyDescent="0.35">
      <c r="AJ781" s="33" t="str">
        <f t="shared" si="12"/>
        <v/>
      </c>
      <c r="AK781" s="33" t="str">
        <f>IF(Dane!M781&lt;&gt;"",Dane!M781,"")</f>
        <v/>
      </c>
    </row>
    <row r="782" spans="36:37" x14ac:dyDescent="0.35">
      <c r="AJ782" s="33" t="str">
        <f t="shared" si="12"/>
        <v/>
      </c>
      <c r="AK782" s="33" t="str">
        <f>IF(Dane!M782&lt;&gt;"",Dane!M782,"")</f>
        <v/>
      </c>
    </row>
    <row r="783" spans="36:37" x14ac:dyDescent="0.35">
      <c r="AJ783" s="33" t="str">
        <f t="shared" si="12"/>
        <v/>
      </c>
      <c r="AK783" s="33" t="str">
        <f>IF(Dane!M783&lt;&gt;"",Dane!M783,"")</f>
        <v/>
      </c>
    </row>
    <row r="784" spans="36:37" x14ac:dyDescent="0.35">
      <c r="AJ784" s="33" t="str">
        <f t="shared" si="12"/>
        <v/>
      </c>
      <c r="AK784" s="33" t="str">
        <f>IF(Dane!M784&lt;&gt;"",Dane!M784,"")</f>
        <v/>
      </c>
    </row>
    <row r="785" spans="36:37" x14ac:dyDescent="0.35">
      <c r="AJ785" s="33" t="str">
        <f t="shared" si="12"/>
        <v/>
      </c>
      <c r="AK785" s="33" t="str">
        <f>IF(Dane!M785&lt;&gt;"",Dane!M785,"")</f>
        <v/>
      </c>
    </row>
    <row r="786" spans="36:37" x14ac:dyDescent="0.35">
      <c r="AJ786" s="33" t="str">
        <f t="shared" si="12"/>
        <v/>
      </c>
      <c r="AK786" s="33" t="str">
        <f>IF(Dane!M786&lt;&gt;"",Dane!M786,"")</f>
        <v/>
      </c>
    </row>
    <row r="787" spans="36:37" x14ac:dyDescent="0.35">
      <c r="AJ787" s="33" t="str">
        <f t="shared" si="12"/>
        <v/>
      </c>
      <c r="AK787" s="33" t="str">
        <f>IF(Dane!M787&lt;&gt;"",Dane!M787,"")</f>
        <v/>
      </c>
    </row>
    <row r="788" spans="36:37" x14ac:dyDescent="0.35">
      <c r="AJ788" s="33" t="str">
        <f t="shared" si="12"/>
        <v/>
      </c>
      <c r="AK788" s="33" t="str">
        <f>IF(Dane!M788&lt;&gt;"",Dane!M788,"")</f>
        <v/>
      </c>
    </row>
    <row r="789" spans="36:37" x14ac:dyDescent="0.35">
      <c r="AJ789" s="33" t="str">
        <f t="shared" si="12"/>
        <v/>
      </c>
      <c r="AK789" s="33" t="str">
        <f>IF(Dane!M789&lt;&gt;"",Dane!M789,"")</f>
        <v/>
      </c>
    </row>
    <row r="790" spans="36:37" x14ac:dyDescent="0.35">
      <c r="AJ790" s="33" t="str">
        <f t="shared" ref="AJ790:AJ853" si="13">IF(AK790="styczeń",1,IF(AK790="luty",2,IF(AK790="marzec",3,IF(AK790="kwiecień",4,IF(AK790="maj",5,IF(AK790="czerwiec",6,IF(AK790="lipiec",7,IF(AK790="sierpień",8,IF(AK790="wrzesień",9,IF(AK790="październik",10,IF(AK790="listopad",11,IF(AK790="listopad",12,""))))))))))))</f>
        <v/>
      </c>
      <c r="AK790" s="33" t="str">
        <f>IF(Dane!M790&lt;&gt;"",Dane!M790,"")</f>
        <v/>
      </c>
    </row>
    <row r="791" spans="36:37" x14ac:dyDescent="0.35">
      <c r="AJ791" s="33" t="str">
        <f t="shared" si="13"/>
        <v/>
      </c>
      <c r="AK791" s="33" t="str">
        <f>IF(Dane!M791&lt;&gt;"",Dane!M791,"")</f>
        <v/>
      </c>
    </row>
    <row r="792" spans="36:37" x14ac:dyDescent="0.35">
      <c r="AJ792" s="33" t="str">
        <f t="shared" si="13"/>
        <v/>
      </c>
      <c r="AK792" s="33" t="str">
        <f>IF(Dane!M792&lt;&gt;"",Dane!M792,"")</f>
        <v/>
      </c>
    </row>
    <row r="793" spans="36:37" x14ac:dyDescent="0.35">
      <c r="AJ793" s="33" t="str">
        <f t="shared" si="13"/>
        <v/>
      </c>
      <c r="AK793" s="33" t="str">
        <f>IF(Dane!M793&lt;&gt;"",Dane!M793,"")</f>
        <v/>
      </c>
    </row>
    <row r="794" spans="36:37" x14ac:dyDescent="0.35">
      <c r="AJ794" s="33" t="str">
        <f t="shared" si="13"/>
        <v/>
      </c>
      <c r="AK794" s="33" t="str">
        <f>IF(Dane!M794&lt;&gt;"",Dane!M794,"")</f>
        <v/>
      </c>
    </row>
    <row r="795" spans="36:37" x14ac:dyDescent="0.35">
      <c r="AJ795" s="33" t="str">
        <f t="shared" si="13"/>
        <v/>
      </c>
      <c r="AK795" s="33" t="str">
        <f>IF(Dane!M795&lt;&gt;"",Dane!M795,"")</f>
        <v/>
      </c>
    </row>
    <row r="796" spans="36:37" x14ac:dyDescent="0.35">
      <c r="AJ796" s="33" t="str">
        <f t="shared" si="13"/>
        <v/>
      </c>
      <c r="AK796" s="33" t="str">
        <f>IF(Dane!M796&lt;&gt;"",Dane!M796,"")</f>
        <v/>
      </c>
    </row>
    <row r="797" spans="36:37" x14ac:dyDescent="0.35">
      <c r="AJ797" s="33" t="str">
        <f t="shared" si="13"/>
        <v/>
      </c>
      <c r="AK797" s="33" t="str">
        <f>IF(Dane!M797&lt;&gt;"",Dane!M797,"")</f>
        <v/>
      </c>
    </row>
    <row r="798" spans="36:37" x14ac:dyDescent="0.35">
      <c r="AJ798" s="33" t="str">
        <f t="shared" si="13"/>
        <v/>
      </c>
      <c r="AK798" s="33" t="str">
        <f>IF(Dane!M798&lt;&gt;"",Dane!M798,"")</f>
        <v/>
      </c>
    </row>
    <row r="799" spans="36:37" x14ac:dyDescent="0.35">
      <c r="AJ799" s="33" t="str">
        <f t="shared" si="13"/>
        <v/>
      </c>
      <c r="AK799" s="33" t="str">
        <f>IF(Dane!M799&lt;&gt;"",Dane!M799,"")</f>
        <v/>
      </c>
    </row>
    <row r="800" spans="36:37" x14ac:dyDescent="0.35">
      <c r="AJ800" s="33" t="str">
        <f t="shared" si="13"/>
        <v/>
      </c>
      <c r="AK800" s="33" t="str">
        <f>IF(Dane!M800&lt;&gt;"",Dane!M800,"")</f>
        <v/>
      </c>
    </row>
    <row r="801" spans="36:37" x14ac:dyDescent="0.35">
      <c r="AJ801" s="33" t="str">
        <f t="shared" si="13"/>
        <v/>
      </c>
      <c r="AK801" s="33" t="str">
        <f>IF(Dane!M801&lt;&gt;"",Dane!M801,"")</f>
        <v/>
      </c>
    </row>
    <row r="802" spans="36:37" x14ac:dyDescent="0.35">
      <c r="AJ802" s="33" t="str">
        <f t="shared" si="13"/>
        <v/>
      </c>
      <c r="AK802" s="33" t="str">
        <f>IF(Dane!M802&lt;&gt;"",Dane!M802,"")</f>
        <v/>
      </c>
    </row>
    <row r="803" spans="36:37" x14ac:dyDescent="0.35">
      <c r="AJ803" s="33" t="str">
        <f t="shared" si="13"/>
        <v/>
      </c>
      <c r="AK803" s="33" t="str">
        <f>IF(Dane!M803&lt;&gt;"",Dane!M803,"")</f>
        <v/>
      </c>
    </row>
    <row r="804" spans="36:37" x14ac:dyDescent="0.35">
      <c r="AJ804" s="33" t="str">
        <f t="shared" si="13"/>
        <v/>
      </c>
      <c r="AK804" s="33" t="str">
        <f>IF(Dane!M804&lt;&gt;"",Dane!M804,"")</f>
        <v/>
      </c>
    </row>
    <row r="805" spans="36:37" x14ac:dyDescent="0.35">
      <c r="AJ805" s="33" t="str">
        <f t="shared" si="13"/>
        <v/>
      </c>
      <c r="AK805" s="33" t="str">
        <f>IF(Dane!M805&lt;&gt;"",Dane!M805,"")</f>
        <v/>
      </c>
    </row>
    <row r="806" spans="36:37" x14ac:dyDescent="0.35">
      <c r="AJ806" s="33" t="str">
        <f t="shared" si="13"/>
        <v/>
      </c>
      <c r="AK806" s="33" t="str">
        <f>IF(Dane!M806&lt;&gt;"",Dane!M806,"")</f>
        <v/>
      </c>
    </row>
    <row r="807" spans="36:37" x14ac:dyDescent="0.35">
      <c r="AJ807" s="33" t="str">
        <f t="shared" si="13"/>
        <v/>
      </c>
      <c r="AK807" s="33" t="str">
        <f>IF(Dane!M807&lt;&gt;"",Dane!M807,"")</f>
        <v/>
      </c>
    </row>
    <row r="808" spans="36:37" x14ac:dyDescent="0.35">
      <c r="AJ808" s="33" t="str">
        <f t="shared" si="13"/>
        <v/>
      </c>
      <c r="AK808" s="33" t="str">
        <f>IF(Dane!M808&lt;&gt;"",Dane!M808,"")</f>
        <v/>
      </c>
    </row>
    <row r="809" spans="36:37" x14ac:dyDescent="0.35">
      <c r="AJ809" s="33" t="str">
        <f t="shared" si="13"/>
        <v/>
      </c>
      <c r="AK809" s="33" t="str">
        <f>IF(Dane!M809&lt;&gt;"",Dane!M809,"")</f>
        <v/>
      </c>
    </row>
    <row r="810" spans="36:37" x14ac:dyDescent="0.35">
      <c r="AJ810" s="33" t="str">
        <f t="shared" si="13"/>
        <v/>
      </c>
      <c r="AK810" s="33" t="str">
        <f>IF(Dane!M810&lt;&gt;"",Dane!M810,"")</f>
        <v/>
      </c>
    </row>
    <row r="811" spans="36:37" x14ac:dyDescent="0.35">
      <c r="AJ811" s="33" t="str">
        <f t="shared" si="13"/>
        <v/>
      </c>
      <c r="AK811" s="33" t="str">
        <f>IF(Dane!M811&lt;&gt;"",Dane!M811,"")</f>
        <v/>
      </c>
    </row>
    <row r="812" spans="36:37" x14ac:dyDescent="0.35">
      <c r="AJ812" s="33" t="str">
        <f t="shared" si="13"/>
        <v/>
      </c>
      <c r="AK812" s="33" t="str">
        <f>IF(Dane!M812&lt;&gt;"",Dane!M812,"")</f>
        <v/>
      </c>
    </row>
    <row r="813" spans="36:37" x14ac:dyDescent="0.35">
      <c r="AJ813" s="33" t="str">
        <f t="shared" si="13"/>
        <v/>
      </c>
      <c r="AK813" s="33" t="str">
        <f>IF(Dane!M813&lt;&gt;"",Dane!M813,"")</f>
        <v/>
      </c>
    </row>
    <row r="814" spans="36:37" x14ac:dyDescent="0.35">
      <c r="AJ814" s="33" t="str">
        <f t="shared" si="13"/>
        <v/>
      </c>
      <c r="AK814" s="33" t="str">
        <f>IF(Dane!M814&lt;&gt;"",Dane!M814,"")</f>
        <v/>
      </c>
    </row>
    <row r="815" spans="36:37" x14ac:dyDescent="0.35">
      <c r="AJ815" s="33" t="str">
        <f t="shared" si="13"/>
        <v/>
      </c>
      <c r="AK815" s="33" t="str">
        <f>IF(Dane!M815&lt;&gt;"",Dane!M815,"")</f>
        <v/>
      </c>
    </row>
    <row r="816" spans="36:37" x14ac:dyDescent="0.35">
      <c r="AJ816" s="33" t="str">
        <f t="shared" si="13"/>
        <v/>
      </c>
      <c r="AK816" s="33" t="str">
        <f>IF(Dane!M816&lt;&gt;"",Dane!M816,"")</f>
        <v/>
      </c>
    </row>
    <row r="817" spans="36:37" x14ac:dyDescent="0.35">
      <c r="AJ817" s="33" t="str">
        <f t="shared" si="13"/>
        <v/>
      </c>
      <c r="AK817" s="33" t="str">
        <f>IF(Dane!M817&lt;&gt;"",Dane!M817,"")</f>
        <v/>
      </c>
    </row>
    <row r="818" spans="36:37" x14ac:dyDescent="0.35">
      <c r="AJ818" s="33" t="str">
        <f t="shared" si="13"/>
        <v/>
      </c>
      <c r="AK818" s="33" t="str">
        <f>IF(Dane!M818&lt;&gt;"",Dane!M818,"")</f>
        <v/>
      </c>
    </row>
    <row r="819" spans="36:37" x14ac:dyDescent="0.35">
      <c r="AJ819" s="33" t="str">
        <f t="shared" si="13"/>
        <v/>
      </c>
      <c r="AK819" s="33" t="str">
        <f>IF(Dane!M819&lt;&gt;"",Dane!M819,"")</f>
        <v/>
      </c>
    </row>
    <row r="820" spans="36:37" x14ac:dyDescent="0.35">
      <c r="AJ820" s="33" t="str">
        <f t="shared" si="13"/>
        <v/>
      </c>
      <c r="AK820" s="33" t="str">
        <f>IF(Dane!M820&lt;&gt;"",Dane!M820,"")</f>
        <v/>
      </c>
    </row>
    <row r="821" spans="36:37" x14ac:dyDescent="0.35">
      <c r="AJ821" s="33" t="str">
        <f t="shared" si="13"/>
        <v/>
      </c>
      <c r="AK821" s="33" t="str">
        <f>IF(Dane!M821&lt;&gt;"",Dane!M821,"")</f>
        <v/>
      </c>
    </row>
    <row r="822" spans="36:37" x14ac:dyDescent="0.35">
      <c r="AJ822" s="33" t="str">
        <f t="shared" si="13"/>
        <v/>
      </c>
      <c r="AK822" s="33" t="str">
        <f>IF(Dane!M822&lt;&gt;"",Dane!M822,"")</f>
        <v/>
      </c>
    </row>
    <row r="823" spans="36:37" x14ac:dyDescent="0.35">
      <c r="AJ823" s="33" t="str">
        <f t="shared" si="13"/>
        <v/>
      </c>
      <c r="AK823" s="33" t="str">
        <f>IF(Dane!M823&lt;&gt;"",Dane!M823,"")</f>
        <v/>
      </c>
    </row>
    <row r="824" spans="36:37" x14ac:dyDescent="0.35">
      <c r="AJ824" s="33" t="str">
        <f t="shared" si="13"/>
        <v/>
      </c>
      <c r="AK824" s="33" t="str">
        <f>IF(Dane!M824&lt;&gt;"",Dane!M824,"")</f>
        <v/>
      </c>
    </row>
    <row r="825" spans="36:37" x14ac:dyDescent="0.35">
      <c r="AJ825" s="33" t="str">
        <f t="shared" si="13"/>
        <v/>
      </c>
      <c r="AK825" s="33" t="str">
        <f>IF(Dane!M825&lt;&gt;"",Dane!M825,"")</f>
        <v/>
      </c>
    </row>
    <row r="826" spans="36:37" x14ac:dyDescent="0.35">
      <c r="AJ826" s="33" t="str">
        <f t="shared" si="13"/>
        <v/>
      </c>
      <c r="AK826" s="33" t="str">
        <f>IF(Dane!M826&lt;&gt;"",Dane!M826,"")</f>
        <v/>
      </c>
    </row>
    <row r="827" spans="36:37" x14ac:dyDescent="0.35">
      <c r="AJ827" s="33" t="str">
        <f t="shared" si="13"/>
        <v/>
      </c>
      <c r="AK827" s="33" t="str">
        <f>IF(Dane!M827&lt;&gt;"",Dane!M827,"")</f>
        <v/>
      </c>
    </row>
    <row r="828" spans="36:37" x14ac:dyDescent="0.35">
      <c r="AJ828" s="33" t="str">
        <f t="shared" si="13"/>
        <v/>
      </c>
      <c r="AK828" s="33" t="str">
        <f>IF(Dane!M828&lt;&gt;"",Dane!M828,"")</f>
        <v/>
      </c>
    </row>
    <row r="829" spans="36:37" x14ac:dyDescent="0.35">
      <c r="AJ829" s="33" t="str">
        <f t="shared" si="13"/>
        <v/>
      </c>
      <c r="AK829" s="33" t="str">
        <f>IF(Dane!M829&lt;&gt;"",Dane!M829,"")</f>
        <v/>
      </c>
    </row>
    <row r="830" spans="36:37" x14ac:dyDescent="0.35">
      <c r="AJ830" s="33" t="str">
        <f t="shared" si="13"/>
        <v/>
      </c>
      <c r="AK830" s="33" t="str">
        <f>IF(Dane!M830&lt;&gt;"",Dane!M830,"")</f>
        <v/>
      </c>
    </row>
    <row r="831" spans="36:37" x14ac:dyDescent="0.35">
      <c r="AJ831" s="33" t="str">
        <f t="shared" si="13"/>
        <v/>
      </c>
      <c r="AK831" s="33" t="str">
        <f>IF(Dane!M831&lt;&gt;"",Dane!M831,"")</f>
        <v/>
      </c>
    </row>
    <row r="832" spans="36:37" x14ac:dyDescent="0.35">
      <c r="AJ832" s="33" t="str">
        <f t="shared" si="13"/>
        <v/>
      </c>
      <c r="AK832" s="33" t="str">
        <f>IF(Dane!M832&lt;&gt;"",Dane!M832,"")</f>
        <v/>
      </c>
    </row>
    <row r="833" spans="36:37" x14ac:dyDescent="0.35">
      <c r="AJ833" s="33" t="str">
        <f t="shared" si="13"/>
        <v/>
      </c>
      <c r="AK833" s="33" t="str">
        <f>IF(Dane!M833&lt;&gt;"",Dane!M833,"")</f>
        <v/>
      </c>
    </row>
    <row r="834" spans="36:37" x14ac:dyDescent="0.35">
      <c r="AJ834" s="33" t="str">
        <f t="shared" si="13"/>
        <v/>
      </c>
      <c r="AK834" s="33" t="str">
        <f>IF(Dane!M834&lt;&gt;"",Dane!M834,"")</f>
        <v/>
      </c>
    </row>
    <row r="835" spans="36:37" x14ac:dyDescent="0.35">
      <c r="AJ835" s="33" t="str">
        <f t="shared" si="13"/>
        <v/>
      </c>
      <c r="AK835" s="33" t="str">
        <f>IF(Dane!M835&lt;&gt;"",Dane!M835,"")</f>
        <v/>
      </c>
    </row>
    <row r="836" spans="36:37" x14ac:dyDescent="0.35">
      <c r="AJ836" s="33" t="str">
        <f t="shared" si="13"/>
        <v/>
      </c>
      <c r="AK836" s="33" t="str">
        <f>IF(Dane!M836&lt;&gt;"",Dane!M836,"")</f>
        <v/>
      </c>
    </row>
    <row r="837" spans="36:37" x14ac:dyDescent="0.35">
      <c r="AJ837" s="33" t="str">
        <f t="shared" si="13"/>
        <v/>
      </c>
      <c r="AK837" s="33" t="str">
        <f>IF(Dane!M837&lt;&gt;"",Dane!M837,"")</f>
        <v/>
      </c>
    </row>
    <row r="838" spans="36:37" x14ac:dyDescent="0.35">
      <c r="AJ838" s="33" t="str">
        <f t="shared" si="13"/>
        <v/>
      </c>
      <c r="AK838" s="33" t="str">
        <f>IF(Dane!M838&lt;&gt;"",Dane!M838,"")</f>
        <v/>
      </c>
    </row>
    <row r="839" spans="36:37" x14ac:dyDescent="0.35">
      <c r="AJ839" s="33" t="str">
        <f t="shared" si="13"/>
        <v/>
      </c>
      <c r="AK839" s="33" t="str">
        <f>IF(Dane!M839&lt;&gt;"",Dane!M839,"")</f>
        <v/>
      </c>
    </row>
    <row r="840" spans="36:37" x14ac:dyDescent="0.35">
      <c r="AJ840" s="33" t="str">
        <f t="shared" si="13"/>
        <v/>
      </c>
      <c r="AK840" s="33" t="str">
        <f>IF(Dane!M840&lt;&gt;"",Dane!M840,"")</f>
        <v/>
      </c>
    </row>
    <row r="841" spans="36:37" x14ac:dyDescent="0.35">
      <c r="AJ841" s="33" t="str">
        <f t="shared" si="13"/>
        <v/>
      </c>
      <c r="AK841" s="33" t="str">
        <f>IF(Dane!M841&lt;&gt;"",Dane!M841,"")</f>
        <v/>
      </c>
    </row>
    <row r="842" spans="36:37" x14ac:dyDescent="0.35">
      <c r="AJ842" s="33" t="str">
        <f t="shared" si="13"/>
        <v/>
      </c>
      <c r="AK842" s="33" t="str">
        <f>IF(Dane!M842&lt;&gt;"",Dane!M842,"")</f>
        <v/>
      </c>
    </row>
    <row r="843" spans="36:37" x14ac:dyDescent="0.35">
      <c r="AJ843" s="33" t="str">
        <f t="shared" si="13"/>
        <v/>
      </c>
      <c r="AK843" s="33" t="str">
        <f>IF(Dane!M843&lt;&gt;"",Dane!M843,"")</f>
        <v/>
      </c>
    </row>
    <row r="844" spans="36:37" x14ac:dyDescent="0.35">
      <c r="AJ844" s="33" t="str">
        <f t="shared" si="13"/>
        <v/>
      </c>
      <c r="AK844" s="33" t="str">
        <f>IF(Dane!M844&lt;&gt;"",Dane!M844,"")</f>
        <v/>
      </c>
    </row>
    <row r="845" spans="36:37" x14ac:dyDescent="0.35">
      <c r="AJ845" s="33" t="str">
        <f t="shared" si="13"/>
        <v/>
      </c>
      <c r="AK845" s="33" t="str">
        <f>IF(Dane!M845&lt;&gt;"",Dane!M845,"")</f>
        <v/>
      </c>
    </row>
    <row r="846" spans="36:37" x14ac:dyDescent="0.35">
      <c r="AJ846" s="33" t="str">
        <f t="shared" si="13"/>
        <v/>
      </c>
      <c r="AK846" s="33" t="str">
        <f>IF(Dane!M846&lt;&gt;"",Dane!M846,"")</f>
        <v/>
      </c>
    </row>
    <row r="847" spans="36:37" x14ac:dyDescent="0.35">
      <c r="AJ847" s="33" t="str">
        <f t="shared" si="13"/>
        <v/>
      </c>
      <c r="AK847" s="33" t="str">
        <f>IF(Dane!M847&lt;&gt;"",Dane!M847,"")</f>
        <v/>
      </c>
    </row>
    <row r="848" spans="36:37" x14ac:dyDescent="0.35">
      <c r="AJ848" s="33" t="str">
        <f t="shared" si="13"/>
        <v/>
      </c>
      <c r="AK848" s="33" t="str">
        <f>IF(Dane!M848&lt;&gt;"",Dane!M848,"")</f>
        <v/>
      </c>
    </row>
    <row r="849" spans="36:37" x14ac:dyDescent="0.35">
      <c r="AJ849" s="33" t="str">
        <f t="shared" si="13"/>
        <v/>
      </c>
      <c r="AK849" s="33" t="str">
        <f>IF(Dane!M849&lt;&gt;"",Dane!M849,"")</f>
        <v/>
      </c>
    </row>
    <row r="850" spans="36:37" x14ac:dyDescent="0.35">
      <c r="AJ850" s="33" t="str">
        <f t="shared" si="13"/>
        <v/>
      </c>
      <c r="AK850" s="33" t="str">
        <f>IF(Dane!M850&lt;&gt;"",Dane!M850,"")</f>
        <v/>
      </c>
    </row>
    <row r="851" spans="36:37" x14ac:dyDescent="0.35">
      <c r="AJ851" s="33" t="str">
        <f t="shared" si="13"/>
        <v/>
      </c>
      <c r="AK851" s="33" t="str">
        <f>IF(Dane!M851&lt;&gt;"",Dane!M851,"")</f>
        <v/>
      </c>
    </row>
    <row r="852" spans="36:37" x14ac:dyDescent="0.35">
      <c r="AJ852" s="33" t="str">
        <f t="shared" si="13"/>
        <v/>
      </c>
      <c r="AK852" s="33" t="str">
        <f>IF(Dane!M852&lt;&gt;"",Dane!M852,"")</f>
        <v/>
      </c>
    </row>
    <row r="853" spans="36:37" x14ac:dyDescent="0.35">
      <c r="AJ853" s="33" t="str">
        <f t="shared" si="13"/>
        <v/>
      </c>
      <c r="AK853" s="33" t="str">
        <f>IF(Dane!M853&lt;&gt;"",Dane!M853,"")</f>
        <v/>
      </c>
    </row>
    <row r="854" spans="36:37" x14ac:dyDescent="0.35">
      <c r="AJ854" s="33" t="str">
        <f t="shared" ref="AJ854:AJ917" si="14">IF(AK854="styczeń",1,IF(AK854="luty",2,IF(AK854="marzec",3,IF(AK854="kwiecień",4,IF(AK854="maj",5,IF(AK854="czerwiec",6,IF(AK854="lipiec",7,IF(AK854="sierpień",8,IF(AK854="wrzesień",9,IF(AK854="październik",10,IF(AK854="listopad",11,IF(AK854="listopad",12,""))))))))))))</f>
        <v/>
      </c>
      <c r="AK854" s="33" t="str">
        <f>IF(Dane!M854&lt;&gt;"",Dane!M854,"")</f>
        <v/>
      </c>
    </row>
    <row r="855" spans="36:37" x14ac:dyDescent="0.35">
      <c r="AJ855" s="33" t="str">
        <f t="shared" si="14"/>
        <v/>
      </c>
      <c r="AK855" s="33" t="str">
        <f>IF(Dane!M855&lt;&gt;"",Dane!M855,"")</f>
        <v/>
      </c>
    </row>
    <row r="856" spans="36:37" x14ac:dyDescent="0.35">
      <c r="AJ856" s="33" t="str">
        <f t="shared" si="14"/>
        <v/>
      </c>
      <c r="AK856" s="33" t="str">
        <f>IF(Dane!M856&lt;&gt;"",Dane!M856,"")</f>
        <v/>
      </c>
    </row>
    <row r="857" spans="36:37" x14ac:dyDescent="0.35">
      <c r="AJ857" s="33" t="str">
        <f t="shared" si="14"/>
        <v/>
      </c>
      <c r="AK857" s="33" t="str">
        <f>IF(Dane!M857&lt;&gt;"",Dane!M857,"")</f>
        <v/>
      </c>
    </row>
    <row r="858" spans="36:37" x14ac:dyDescent="0.35">
      <c r="AJ858" s="33" t="str">
        <f t="shared" si="14"/>
        <v/>
      </c>
      <c r="AK858" s="33" t="str">
        <f>IF(Dane!M858&lt;&gt;"",Dane!M858,"")</f>
        <v/>
      </c>
    </row>
    <row r="859" spans="36:37" x14ac:dyDescent="0.35">
      <c r="AJ859" s="33" t="str">
        <f t="shared" si="14"/>
        <v/>
      </c>
      <c r="AK859" s="33" t="str">
        <f>IF(Dane!M859&lt;&gt;"",Dane!M859,"")</f>
        <v/>
      </c>
    </row>
    <row r="860" spans="36:37" x14ac:dyDescent="0.35">
      <c r="AJ860" s="33" t="str">
        <f t="shared" si="14"/>
        <v/>
      </c>
      <c r="AK860" s="33" t="str">
        <f>IF(Dane!M860&lt;&gt;"",Dane!M860,"")</f>
        <v/>
      </c>
    </row>
    <row r="861" spans="36:37" x14ac:dyDescent="0.35">
      <c r="AJ861" s="33" t="str">
        <f t="shared" si="14"/>
        <v/>
      </c>
      <c r="AK861" s="33" t="str">
        <f>IF(Dane!M861&lt;&gt;"",Dane!M861,"")</f>
        <v/>
      </c>
    </row>
    <row r="862" spans="36:37" x14ac:dyDescent="0.35">
      <c r="AJ862" s="33" t="str">
        <f t="shared" si="14"/>
        <v/>
      </c>
      <c r="AK862" s="33" t="str">
        <f>IF(Dane!M862&lt;&gt;"",Dane!M862,"")</f>
        <v/>
      </c>
    </row>
    <row r="863" spans="36:37" x14ac:dyDescent="0.35">
      <c r="AJ863" s="33" t="str">
        <f t="shared" si="14"/>
        <v/>
      </c>
      <c r="AK863" s="33" t="str">
        <f>IF(Dane!M863&lt;&gt;"",Dane!M863,"")</f>
        <v/>
      </c>
    </row>
    <row r="864" spans="36:37" x14ac:dyDescent="0.35">
      <c r="AJ864" s="33" t="str">
        <f t="shared" si="14"/>
        <v/>
      </c>
      <c r="AK864" s="33" t="str">
        <f>IF(Dane!M864&lt;&gt;"",Dane!M864,"")</f>
        <v/>
      </c>
    </row>
    <row r="865" spans="36:37" x14ac:dyDescent="0.35">
      <c r="AJ865" s="33" t="str">
        <f t="shared" si="14"/>
        <v/>
      </c>
      <c r="AK865" s="33" t="str">
        <f>IF(Dane!M865&lt;&gt;"",Dane!M865,"")</f>
        <v/>
      </c>
    </row>
    <row r="866" spans="36:37" x14ac:dyDescent="0.35">
      <c r="AJ866" s="33" t="str">
        <f t="shared" si="14"/>
        <v/>
      </c>
      <c r="AK866" s="33" t="str">
        <f>IF(Dane!M866&lt;&gt;"",Dane!M866,"")</f>
        <v/>
      </c>
    </row>
    <row r="867" spans="36:37" x14ac:dyDescent="0.35">
      <c r="AJ867" s="33" t="str">
        <f t="shared" si="14"/>
        <v/>
      </c>
      <c r="AK867" s="33" t="str">
        <f>IF(Dane!M867&lt;&gt;"",Dane!M867,"")</f>
        <v/>
      </c>
    </row>
    <row r="868" spans="36:37" x14ac:dyDescent="0.35">
      <c r="AJ868" s="33" t="str">
        <f t="shared" si="14"/>
        <v/>
      </c>
      <c r="AK868" s="33" t="str">
        <f>IF(Dane!M868&lt;&gt;"",Dane!M868,"")</f>
        <v/>
      </c>
    </row>
    <row r="869" spans="36:37" x14ac:dyDescent="0.35">
      <c r="AJ869" s="33" t="str">
        <f t="shared" si="14"/>
        <v/>
      </c>
      <c r="AK869" s="33" t="str">
        <f>IF(Dane!M869&lt;&gt;"",Dane!M869,"")</f>
        <v/>
      </c>
    </row>
    <row r="870" spans="36:37" x14ac:dyDescent="0.35">
      <c r="AJ870" s="33" t="str">
        <f t="shared" si="14"/>
        <v/>
      </c>
      <c r="AK870" s="33" t="str">
        <f>IF(Dane!M870&lt;&gt;"",Dane!M870,"")</f>
        <v/>
      </c>
    </row>
    <row r="871" spans="36:37" x14ac:dyDescent="0.35">
      <c r="AJ871" s="33" t="str">
        <f t="shared" si="14"/>
        <v/>
      </c>
      <c r="AK871" s="33" t="str">
        <f>IF(Dane!M871&lt;&gt;"",Dane!M871,"")</f>
        <v/>
      </c>
    </row>
    <row r="872" spans="36:37" x14ac:dyDescent="0.35">
      <c r="AJ872" s="33" t="str">
        <f t="shared" si="14"/>
        <v/>
      </c>
      <c r="AK872" s="33" t="str">
        <f>IF(Dane!M872&lt;&gt;"",Dane!M872,"")</f>
        <v/>
      </c>
    </row>
    <row r="873" spans="36:37" x14ac:dyDescent="0.35">
      <c r="AJ873" s="33" t="str">
        <f t="shared" si="14"/>
        <v/>
      </c>
      <c r="AK873" s="33" t="str">
        <f>IF(Dane!M873&lt;&gt;"",Dane!M873,"")</f>
        <v/>
      </c>
    </row>
    <row r="874" spans="36:37" x14ac:dyDescent="0.35">
      <c r="AJ874" s="33" t="str">
        <f t="shared" si="14"/>
        <v/>
      </c>
      <c r="AK874" s="33" t="str">
        <f>IF(Dane!M874&lt;&gt;"",Dane!M874,"")</f>
        <v/>
      </c>
    </row>
    <row r="875" spans="36:37" x14ac:dyDescent="0.35">
      <c r="AJ875" s="33" t="str">
        <f t="shared" si="14"/>
        <v/>
      </c>
      <c r="AK875" s="33" t="str">
        <f>IF(Dane!M875&lt;&gt;"",Dane!M875,"")</f>
        <v/>
      </c>
    </row>
    <row r="876" spans="36:37" x14ac:dyDescent="0.35">
      <c r="AJ876" s="33" t="str">
        <f t="shared" si="14"/>
        <v/>
      </c>
      <c r="AK876" s="33" t="str">
        <f>IF(Dane!M876&lt;&gt;"",Dane!M876,"")</f>
        <v/>
      </c>
    </row>
    <row r="877" spans="36:37" x14ac:dyDescent="0.35">
      <c r="AJ877" s="33" t="str">
        <f t="shared" si="14"/>
        <v/>
      </c>
      <c r="AK877" s="33" t="str">
        <f>IF(Dane!M877&lt;&gt;"",Dane!M877,"")</f>
        <v/>
      </c>
    </row>
    <row r="878" spans="36:37" x14ac:dyDescent="0.35">
      <c r="AJ878" s="33" t="str">
        <f t="shared" si="14"/>
        <v/>
      </c>
      <c r="AK878" s="33" t="str">
        <f>IF(Dane!M878&lt;&gt;"",Dane!M878,"")</f>
        <v/>
      </c>
    </row>
    <row r="879" spans="36:37" x14ac:dyDescent="0.35">
      <c r="AJ879" s="33" t="str">
        <f t="shared" si="14"/>
        <v/>
      </c>
      <c r="AK879" s="33" t="str">
        <f>IF(Dane!M879&lt;&gt;"",Dane!M879,"")</f>
        <v/>
      </c>
    </row>
    <row r="880" spans="36:37" x14ac:dyDescent="0.35">
      <c r="AJ880" s="33" t="str">
        <f t="shared" si="14"/>
        <v/>
      </c>
      <c r="AK880" s="33" t="str">
        <f>IF(Dane!M880&lt;&gt;"",Dane!M880,"")</f>
        <v/>
      </c>
    </row>
    <row r="881" spans="36:37" x14ac:dyDescent="0.35">
      <c r="AJ881" s="33" t="str">
        <f t="shared" si="14"/>
        <v/>
      </c>
      <c r="AK881" s="33" t="str">
        <f>IF(Dane!M881&lt;&gt;"",Dane!M881,"")</f>
        <v/>
      </c>
    </row>
    <row r="882" spans="36:37" x14ac:dyDescent="0.35">
      <c r="AJ882" s="33" t="str">
        <f t="shared" si="14"/>
        <v/>
      </c>
      <c r="AK882" s="33" t="str">
        <f>IF(Dane!M882&lt;&gt;"",Dane!M882,"")</f>
        <v/>
      </c>
    </row>
    <row r="883" spans="36:37" x14ac:dyDescent="0.35">
      <c r="AJ883" s="33" t="str">
        <f t="shared" si="14"/>
        <v/>
      </c>
      <c r="AK883" s="33" t="str">
        <f>IF(Dane!M883&lt;&gt;"",Dane!M883,"")</f>
        <v/>
      </c>
    </row>
    <row r="884" spans="36:37" x14ac:dyDescent="0.35">
      <c r="AJ884" s="33" t="str">
        <f t="shared" si="14"/>
        <v/>
      </c>
      <c r="AK884" s="33" t="str">
        <f>IF(Dane!M884&lt;&gt;"",Dane!M884,"")</f>
        <v/>
      </c>
    </row>
    <row r="885" spans="36:37" x14ac:dyDescent="0.35">
      <c r="AJ885" s="33" t="str">
        <f t="shared" si="14"/>
        <v/>
      </c>
      <c r="AK885" s="33" t="str">
        <f>IF(Dane!M885&lt;&gt;"",Dane!M885,"")</f>
        <v/>
      </c>
    </row>
    <row r="886" spans="36:37" x14ac:dyDescent="0.35">
      <c r="AJ886" s="33" t="str">
        <f t="shared" si="14"/>
        <v/>
      </c>
      <c r="AK886" s="33" t="str">
        <f>IF(Dane!M886&lt;&gt;"",Dane!M886,"")</f>
        <v/>
      </c>
    </row>
    <row r="887" spans="36:37" x14ac:dyDescent="0.35">
      <c r="AJ887" s="33" t="str">
        <f t="shared" si="14"/>
        <v/>
      </c>
      <c r="AK887" s="33" t="str">
        <f>IF(Dane!M887&lt;&gt;"",Dane!M887,"")</f>
        <v/>
      </c>
    </row>
    <row r="888" spans="36:37" x14ac:dyDescent="0.35">
      <c r="AJ888" s="33" t="str">
        <f t="shared" si="14"/>
        <v/>
      </c>
      <c r="AK888" s="33" t="str">
        <f>IF(Dane!M888&lt;&gt;"",Dane!M888,"")</f>
        <v/>
      </c>
    </row>
    <row r="889" spans="36:37" x14ac:dyDescent="0.35">
      <c r="AJ889" s="33" t="str">
        <f t="shared" si="14"/>
        <v/>
      </c>
      <c r="AK889" s="33" t="str">
        <f>IF(Dane!M889&lt;&gt;"",Dane!M889,"")</f>
        <v/>
      </c>
    </row>
    <row r="890" spans="36:37" x14ac:dyDescent="0.35">
      <c r="AJ890" s="33" t="str">
        <f t="shared" si="14"/>
        <v/>
      </c>
      <c r="AK890" s="33" t="str">
        <f>IF(Dane!M890&lt;&gt;"",Dane!M890,"")</f>
        <v/>
      </c>
    </row>
    <row r="891" spans="36:37" x14ac:dyDescent="0.35">
      <c r="AJ891" s="33" t="str">
        <f t="shared" si="14"/>
        <v/>
      </c>
      <c r="AK891" s="33" t="str">
        <f>IF(Dane!M891&lt;&gt;"",Dane!M891,"")</f>
        <v/>
      </c>
    </row>
    <row r="892" spans="36:37" x14ac:dyDescent="0.35">
      <c r="AJ892" s="33" t="str">
        <f t="shared" si="14"/>
        <v/>
      </c>
      <c r="AK892" s="33" t="str">
        <f>IF(Dane!M892&lt;&gt;"",Dane!M892,"")</f>
        <v/>
      </c>
    </row>
    <row r="893" spans="36:37" x14ac:dyDescent="0.35">
      <c r="AJ893" s="33" t="str">
        <f t="shared" si="14"/>
        <v/>
      </c>
      <c r="AK893" s="33" t="str">
        <f>IF(Dane!M893&lt;&gt;"",Dane!M893,"")</f>
        <v/>
      </c>
    </row>
    <row r="894" spans="36:37" x14ac:dyDescent="0.35">
      <c r="AJ894" s="33" t="str">
        <f t="shared" si="14"/>
        <v/>
      </c>
      <c r="AK894" s="33" t="str">
        <f>IF(Dane!M894&lt;&gt;"",Dane!M894,"")</f>
        <v/>
      </c>
    </row>
    <row r="895" spans="36:37" x14ac:dyDescent="0.35">
      <c r="AJ895" s="33" t="str">
        <f t="shared" si="14"/>
        <v/>
      </c>
      <c r="AK895" s="33" t="str">
        <f>IF(Dane!M895&lt;&gt;"",Dane!M895,"")</f>
        <v/>
      </c>
    </row>
    <row r="896" spans="36:37" x14ac:dyDescent="0.35">
      <c r="AJ896" s="33" t="str">
        <f t="shared" si="14"/>
        <v/>
      </c>
      <c r="AK896" s="33" t="str">
        <f>IF(Dane!M896&lt;&gt;"",Dane!M896,"")</f>
        <v/>
      </c>
    </row>
    <row r="897" spans="36:37" x14ac:dyDescent="0.35">
      <c r="AJ897" s="33" t="str">
        <f t="shared" si="14"/>
        <v/>
      </c>
      <c r="AK897" s="33" t="str">
        <f>IF(Dane!M897&lt;&gt;"",Dane!M897,"")</f>
        <v/>
      </c>
    </row>
    <row r="898" spans="36:37" x14ac:dyDescent="0.35">
      <c r="AJ898" s="33" t="str">
        <f t="shared" si="14"/>
        <v/>
      </c>
      <c r="AK898" s="33" t="str">
        <f>IF(Dane!M898&lt;&gt;"",Dane!M898,"")</f>
        <v/>
      </c>
    </row>
    <row r="899" spans="36:37" x14ac:dyDescent="0.35">
      <c r="AJ899" s="33" t="str">
        <f t="shared" si="14"/>
        <v/>
      </c>
      <c r="AK899" s="33" t="str">
        <f>IF(Dane!M899&lt;&gt;"",Dane!M899,"")</f>
        <v/>
      </c>
    </row>
    <row r="900" spans="36:37" x14ac:dyDescent="0.35">
      <c r="AJ900" s="33" t="str">
        <f t="shared" si="14"/>
        <v/>
      </c>
      <c r="AK900" s="33" t="str">
        <f>IF(Dane!M900&lt;&gt;"",Dane!M900,"")</f>
        <v/>
      </c>
    </row>
    <row r="901" spans="36:37" x14ac:dyDescent="0.35">
      <c r="AJ901" s="33" t="str">
        <f t="shared" si="14"/>
        <v/>
      </c>
      <c r="AK901" s="33" t="str">
        <f>IF(Dane!M901&lt;&gt;"",Dane!M901,"")</f>
        <v/>
      </c>
    </row>
    <row r="902" spans="36:37" x14ac:dyDescent="0.35">
      <c r="AJ902" s="33" t="str">
        <f t="shared" si="14"/>
        <v/>
      </c>
      <c r="AK902" s="33" t="str">
        <f>IF(Dane!M902&lt;&gt;"",Dane!M902,"")</f>
        <v/>
      </c>
    </row>
    <row r="903" spans="36:37" x14ac:dyDescent="0.35">
      <c r="AJ903" s="33" t="str">
        <f t="shared" si="14"/>
        <v/>
      </c>
      <c r="AK903" s="33" t="str">
        <f>IF(Dane!M903&lt;&gt;"",Dane!M903,"")</f>
        <v/>
      </c>
    </row>
    <row r="904" spans="36:37" x14ac:dyDescent="0.35">
      <c r="AJ904" s="33" t="str">
        <f t="shared" si="14"/>
        <v/>
      </c>
      <c r="AK904" s="33" t="str">
        <f>IF(Dane!M904&lt;&gt;"",Dane!M904,"")</f>
        <v/>
      </c>
    </row>
    <row r="905" spans="36:37" x14ac:dyDescent="0.35">
      <c r="AJ905" s="33" t="str">
        <f t="shared" si="14"/>
        <v/>
      </c>
      <c r="AK905" s="33" t="str">
        <f>IF(Dane!M905&lt;&gt;"",Dane!M905,"")</f>
        <v/>
      </c>
    </row>
    <row r="906" spans="36:37" x14ac:dyDescent="0.35">
      <c r="AJ906" s="33" t="str">
        <f t="shared" si="14"/>
        <v/>
      </c>
      <c r="AK906" s="33" t="str">
        <f>IF(Dane!M906&lt;&gt;"",Dane!M906,"")</f>
        <v/>
      </c>
    </row>
    <row r="907" spans="36:37" x14ac:dyDescent="0.35">
      <c r="AJ907" s="33" t="str">
        <f t="shared" si="14"/>
        <v/>
      </c>
      <c r="AK907" s="33" t="str">
        <f>IF(Dane!M907&lt;&gt;"",Dane!M907,"")</f>
        <v/>
      </c>
    </row>
    <row r="908" spans="36:37" x14ac:dyDescent="0.35">
      <c r="AJ908" s="33" t="str">
        <f t="shared" si="14"/>
        <v/>
      </c>
      <c r="AK908" s="33" t="str">
        <f>IF(Dane!M908&lt;&gt;"",Dane!M908,"")</f>
        <v/>
      </c>
    </row>
    <row r="909" spans="36:37" x14ac:dyDescent="0.35">
      <c r="AJ909" s="33" t="str">
        <f t="shared" si="14"/>
        <v/>
      </c>
      <c r="AK909" s="33" t="str">
        <f>IF(Dane!M909&lt;&gt;"",Dane!M909,"")</f>
        <v/>
      </c>
    </row>
    <row r="910" spans="36:37" x14ac:dyDescent="0.35">
      <c r="AJ910" s="33" t="str">
        <f t="shared" si="14"/>
        <v/>
      </c>
      <c r="AK910" s="33" t="str">
        <f>IF(Dane!M910&lt;&gt;"",Dane!M910,"")</f>
        <v/>
      </c>
    </row>
    <row r="911" spans="36:37" x14ac:dyDescent="0.35">
      <c r="AJ911" s="33" t="str">
        <f t="shared" si="14"/>
        <v/>
      </c>
      <c r="AK911" s="33" t="str">
        <f>IF(Dane!M911&lt;&gt;"",Dane!M911,"")</f>
        <v/>
      </c>
    </row>
    <row r="912" spans="36:37" x14ac:dyDescent="0.35">
      <c r="AJ912" s="33" t="str">
        <f t="shared" si="14"/>
        <v/>
      </c>
      <c r="AK912" s="33" t="str">
        <f>IF(Dane!M912&lt;&gt;"",Dane!M912,"")</f>
        <v/>
      </c>
    </row>
    <row r="913" spans="36:37" x14ac:dyDescent="0.35">
      <c r="AJ913" s="33" t="str">
        <f t="shared" si="14"/>
        <v/>
      </c>
      <c r="AK913" s="33" t="str">
        <f>IF(Dane!M913&lt;&gt;"",Dane!M913,"")</f>
        <v/>
      </c>
    </row>
    <row r="914" spans="36:37" x14ac:dyDescent="0.35">
      <c r="AJ914" s="33" t="str">
        <f t="shared" si="14"/>
        <v/>
      </c>
      <c r="AK914" s="33" t="str">
        <f>IF(Dane!M914&lt;&gt;"",Dane!M914,"")</f>
        <v/>
      </c>
    </row>
    <row r="915" spans="36:37" x14ac:dyDescent="0.35">
      <c r="AJ915" s="33" t="str">
        <f t="shared" si="14"/>
        <v/>
      </c>
      <c r="AK915" s="33" t="str">
        <f>IF(Dane!M915&lt;&gt;"",Dane!M915,"")</f>
        <v/>
      </c>
    </row>
    <row r="916" spans="36:37" x14ac:dyDescent="0.35">
      <c r="AJ916" s="33" t="str">
        <f t="shared" si="14"/>
        <v/>
      </c>
      <c r="AK916" s="33" t="str">
        <f>IF(Dane!M916&lt;&gt;"",Dane!M916,"")</f>
        <v/>
      </c>
    </row>
    <row r="917" spans="36:37" x14ac:dyDescent="0.35">
      <c r="AJ917" s="33" t="str">
        <f t="shared" si="14"/>
        <v/>
      </c>
      <c r="AK917" s="33" t="str">
        <f>IF(Dane!M917&lt;&gt;"",Dane!M917,"")</f>
        <v/>
      </c>
    </row>
    <row r="918" spans="36:37" x14ac:dyDescent="0.35">
      <c r="AJ918" s="33" t="str">
        <f t="shared" ref="AJ918:AJ981" si="15">IF(AK918="styczeń",1,IF(AK918="luty",2,IF(AK918="marzec",3,IF(AK918="kwiecień",4,IF(AK918="maj",5,IF(AK918="czerwiec",6,IF(AK918="lipiec",7,IF(AK918="sierpień",8,IF(AK918="wrzesień",9,IF(AK918="październik",10,IF(AK918="listopad",11,IF(AK918="listopad",12,""))))))))))))</f>
        <v/>
      </c>
      <c r="AK918" s="33" t="str">
        <f>IF(Dane!M918&lt;&gt;"",Dane!M918,"")</f>
        <v/>
      </c>
    </row>
    <row r="919" spans="36:37" x14ac:dyDescent="0.35">
      <c r="AJ919" s="33" t="str">
        <f t="shared" si="15"/>
        <v/>
      </c>
      <c r="AK919" s="33" t="str">
        <f>IF(Dane!M919&lt;&gt;"",Dane!M919,"")</f>
        <v/>
      </c>
    </row>
    <row r="920" spans="36:37" x14ac:dyDescent="0.35">
      <c r="AJ920" s="33" t="str">
        <f t="shared" si="15"/>
        <v/>
      </c>
      <c r="AK920" s="33" t="str">
        <f>IF(Dane!M920&lt;&gt;"",Dane!M920,"")</f>
        <v/>
      </c>
    </row>
    <row r="921" spans="36:37" x14ac:dyDescent="0.35">
      <c r="AJ921" s="33" t="str">
        <f t="shared" si="15"/>
        <v/>
      </c>
      <c r="AK921" s="33" t="str">
        <f>IF(Dane!M921&lt;&gt;"",Dane!M921,"")</f>
        <v/>
      </c>
    </row>
    <row r="922" spans="36:37" x14ac:dyDescent="0.35">
      <c r="AJ922" s="33" t="str">
        <f t="shared" si="15"/>
        <v/>
      </c>
      <c r="AK922" s="33" t="str">
        <f>IF(Dane!M922&lt;&gt;"",Dane!M922,"")</f>
        <v/>
      </c>
    </row>
    <row r="923" spans="36:37" x14ac:dyDescent="0.35">
      <c r="AJ923" s="33" t="str">
        <f t="shared" si="15"/>
        <v/>
      </c>
      <c r="AK923" s="33" t="str">
        <f>IF(Dane!M923&lt;&gt;"",Dane!M923,"")</f>
        <v/>
      </c>
    </row>
    <row r="924" spans="36:37" x14ac:dyDescent="0.35">
      <c r="AJ924" s="33" t="str">
        <f t="shared" si="15"/>
        <v/>
      </c>
      <c r="AK924" s="33" t="str">
        <f>IF(Dane!M924&lt;&gt;"",Dane!M924,"")</f>
        <v/>
      </c>
    </row>
    <row r="925" spans="36:37" x14ac:dyDescent="0.35">
      <c r="AJ925" s="33" t="str">
        <f t="shared" si="15"/>
        <v/>
      </c>
      <c r="AK925" s="33" t="str">
        <f>IF(Dane!M925&lt;&gt;"",Dane!M925,"")</f>
        <v/>
      </c>
    </row>
    <row r="926" spans="36:37" x14ac:dyDescent="0.35">
      <c r="AJ926" s="33" t="str">
        <f t="shared" si="15"/>
        <v/>
      </c>
      <c r="AK926" s="33" t="str">
        <f>IF(Dane!M926&lt;&gt;"",Dane!M926,"")</f>
        <v/>
      </c>
    </row>
    <row r="927" spans="36:37" x14ac:dyDescent="0.35">
      <c r="AJ927" s="33" t="str">
        <f t="shared" si="15"/>
        <v/>
      </c>
      <c r="AK927" s="33" t="str">
        <f>IF(Dane!M927&lt;&gt;"",Dane!M927,"")</f>
        <v/>
      </c>
    </row>
    <row r="928" spans="36:37" x14ac:dyDescent="0.35">
      <c r="AJ928" s="33" t="str">
        <f t="shared" si="15"/>
        <v/>
      </c>
      <c r="AK928" s="33" t="str">
        <f>IF(Dane!M928&lt;&gt;"",Dane!M928,"")</f>
        <v/>
      </c>
    </row>
    <row r="929" spans="36:37" x14ac:dyDescent="0.35">
      <c r="AJ929" s="33" t="str">
        <f t="shared" si="15"/>
        <v/>
      </c>
      <c r="AK929" s="33" t="str">
        <f>IF(Dane!M929&lt;&gt;"",Dane!M929,"")</f>
        <v/>
      </c>
    </row>
    <row r="930" spans="36:37" x14ac:dyDescent="0.35">
      <c r="AJ930" s="33" t="str">
        <f t="shared" si="15"/>
        <v/>
      </c>
      <c r="AK930" s="33" t="str">
        <f>IF(Dane!M930&lt;&gt;"",Dane!M930,"")</f>
        <v/>
      </c>
    </row>
    <row r="931" spans="36:37" x14ac:dyDescent="0.35">
      <c r="AJ931" s="33" t="str">
        <f t="shared" si="15"/>
        <v/>
      </c>
      <c r="AK931" s="33" t="str">
        <f>IF(Dane!M931&lt;&gt;"",Dane!M931,"")</f>
        <v/>
      </c>
    </row>
    <row r="932" spans="36:37" x14ac:dyDescent="0.35">
      <c r="AJ932" s="33" t="str">
        <f t="shared" si="15"/>
        <v/>
      </c>
      <c r="AK932" s="33" t="str">
        <f>IF(Dane!M932&lt;&gt;"",Dane!M932,"")</f>
        <v/>
      </c>
    </row>
    <row r="933" spans="36:37" x14ac:dyDescent="0.35">
      <c r="AJ933" s="33" t="str">
        <f t="shared" si="15"/>
        <v/>
      </c>
      <c r="AK933" s="33" t="str">
        <f>IF(Dane!M933&lt;&gt;"",Dane!M933,"")</f>
        <v/>
      </c>
    </row>
    <row r="934" spans="36:37" x14ac:dyDescent="0.35">
      <c r="AJ934" s="33" t="str">
        <f t="shared" si="15"/>
        <v/>
      </c>
      <c r="AK934" s="33" t="str">
        <f>IF(Dane!M934&lt;&gt;"",Dane!M934,"")</f>
        <v/>
      </c>
    </row>
    <row r="935" spans="36:37" x14ac:dyDescent="0.35">
      <c r="AJ935" s="33" t="str">
        <f t="shared" si="15"/>
        <v/>
      </c>
      <c r="AK935" s="33" t="str">
        <f>IF(Dane!M935&lt;&gt;"",Dane!M935,"")</f>
        <v/>
      </c>
    </row>
    <row r="936" spans="36:37" x14ac:dyDescent="0.35">
      <c r="AJ936" s="33" t="str">
        <f t="shared" si="15"/>
        <v/>
      </c>
      <c r="AK936" s="33" t="str">
        <f>IF(Dane!M936&lt;&gt;"",Dane!M936,"")</f>
        <v/>
      </c>
    </row>
    <row r="937" spans="36:37" x14ac:dyDescent="0.35">
      <c r="AJ937" s="33" t="str">
        <f t="shared" si="15"/>
        <v/>
      </c>
      <c r="AK937" s="33" t="str">
        <f>IF(Dane!M937&lt;&gt;"",Dane!M937,"")</f>
        <v/>
      </c>
    </row>
    <row r="938" spans="36:37" x14ac:dyDescent="0.35">
      <c r="AJ938" s="33" t="str">
        <f t="shared" si="15"/>
        <v/>
      </c>
      <c r="AK938" s="33" t="str">
        <f>IF(Dane!M938&lt;&gt;"",Dane!M938,"")</f>
        <v/>
      </c>
    </row>
    <row r="939" spans="36:37" x14ac:dyDescent="0.35">
      <c r="AJ939" s="33" t="str">
        <f t="shared" si="15"/>
        <v/>
      </c>
      <c r="AK939" s="33" t="str">
        <f>IF(Dane!M939&lt;&gt;"",Dane!M939,"")</f>
        <v/>
      </c>
    </row>
    <row r="940" spans="36:37" x14ac:dyDescent="0.35">
      <c r="AJ940" s="33" t="str">
        <f t="shared" si="15"/>
        <v/>
      </c>
      <c r="AK940" s="33" t="str">
        <f>IF(Dane!M940&lt;&gt;"",Dane!M940,"")</f>
        <v/>
      </c>
    </row>
    <row r="941" spans="36:37" x14ac:dyDescent="0.35">
      <c r="AJ941" s="33" t="str">
        <f t="shared" si="15"/>
        <v/>
      </c>
      <c r="AK941" s="33" t="str">
        <f>IF(Dane!M941&lt;&gt;"",Dane!M941,"")</f>
        <v/>
      </c>
    </row>
    <row r="942" spans="36:37" x14ac:dyDescent="0.35">
      <c r="AJ942" s="33" t="str">
        <f t="shared" si="15"/>
        <v/>
      </c>
      <c r="AK942" s="33" t="str">
        <f>IF(Dane!M942&lt;&gt;"",Dane!M942,"")</f>
        <v/>
      </c>
    </row>
    <row r="943" spans="36:37" x14ac:dyDescent="0.35">
      <c r="AJ943" s="33" t="str">
        <f t="shared" si="15"/>
        <v/>
      </c>
      <c r="AK943" s="33" t="str">
        <f>IF(Dane!M943&lt;&gt;"",Dane!M943,"")</f>
        <v/>
      </c>
    </row>
    <row r="944" spans="36:37" x14ac:dyDescent="0.35">
      <c r="AJ944" s="33" t="str">
        <f t="shared" si="15"/>
        <v/>
      </c>
      <c r="AK944" s="33" t="str">
        <f>IF(Dane!M944&lt;&gt;"",Dane!M944,"")</f>
        <v/>
      </c>
    </row>
    <row r="945" spans="36:37" x14ac:dyDescent="0.35">
      <c r="AJ945" s="33" t="str">
        <f t="shared" si="15"/>
        <v/>
      </c>
      <c r="AK945" s="33" t="str">
        <f>IF(Dane!M945&lt;&gt;"",Dane!M945,"")</f>
        <v/>
      </c>
    </row>
    <row r="946" spans="36:37" x14ac:dyDescent="0.35">
      <c r="AJ946" s="33" t="str">
        <f t="shared" si="15"/>
        <v/>
      </c>
      <c r="AK946" s="33" t="str">
        <f>IF(Dane!M946&lt;&gt;"",Dane!M946,"")</f>
        <v/>
      </c>
    </row>
    <row r="947" spans="36:37" x14ac:dyDescent="0.35">
      <c r="AJ947" s="33" t="str">
        <f t="shared" si="15"/>
        <v/>
      </c>
      <c r="AK947" s="33" t="str">
        <f>IF(Dane!M947&lt;&gt;"",Dane!M947,"")</f>
        <v/>
      </c>
    </row>
    <row r="948" spans="36:37" x14ac:dyDescent="0.35">
      <c r="AJ948" s="33" t="str">
        <f t="shared" si="15"/>
        <v/>
      </c>
      <c r="AK948" s="33" t="str">
        <f>IF(Dane!M948&lt;&gt;"",Dane!M948,"")</f>
        <v/>
      </c>
    </row>
    <row r="949" spans="36:37" x14ac:dyDescent="0.35">
      <c r="AJ949" s="33" t="str">
        <f t="shared" si="15"/>
        <v/>
      </c>
      <c r="AK949" s="33" t="str">
        <f>IF(Dane!M949&lt;&gt;"",Dane!M949,"")</f>
        <v/>
      </c>
    </row>
    <row r="950" spans="36:37" x14ac:dyDescent="0.35">
      <c r="AJ950" s="33" t="str">
        <f t="shared" si="15"/>
        <v/>
      </c>
      <c r="AK950" s="33" t="str">
        <f>IF(Dane!M950&lt;&gt;"",Dane!M950,"")</f>
        <v/>
      </c>
    </row>
    <row r="951" spans="36:37" x14ac:dyDescent="0.35">
      <c r="AJ951" s="33" t="str">
        <f t="shared" si="15"/>
        <v/>
      </c>
      <c r="AK951" s="33" t="str">
        <f>IF(Dane!M951&lt;&gt;"",Dane!M951,"")</f>
        <v/>
      </c>
    </row>
    <row r="952" spans="36:37" x14ac:dyDescent="0.35">
      <c r="AJ952" s="33" t="str">
        <f t="shared" si="15"/>
        <v/>
      </c>
      <c r="AK952" s="33" t="str">
        <f>IF(Dane!M952&lt;&gt;"",Dane!M952,"")</f>
        <v/>
      </c>
    </row>
    <row r="953" spans="36:37" x14ac:dyDescent="0.35">
      <c r="AJ953" s="33" t="str">
        <f t="shared" si="15"/>
        <v/>
      </c>
      <c r="AK953" s="33" t="str">
        <f>IF(Dane!M953&lt;&gt;"",Dane!M953,"")</f>
        <v/>
      </c>
    </row>
    <row r="954" spans="36:37" x14ac:dyDescent="0.35">
      <c r="AJ954" s="33" t="str">
        <f t="shared" si="15"/>
        <v/>
      </c>
      <c r="AK954" s="33" t="str">
        <f>IF(Dane!M954&lt;&gt;"",Dane!M954,"")</f>
        <v/>
      </c>
    </row>
    <row r="955" spans="36:37" x14ac:dyDescent="0.35">
      <c r="AJ955" s="33" t="str">
        <f t="shared" si="15"/>
        <v/>
      </c>
      <c r="AK955" s="33" t="str">
        <f>IF(Dane!M955&lt;&gt;"",Dane!M955,"")</f>
        <v/>
      </c>
    </row>
    <row r="956" spans="36:37" x14ac:dyDescent="0.35">
      <c r="AJ956" s="33" t="str">
        <f t="shared" si="15"/>
        <v/>
      </c>
      <c r="AK956" s="33" t="str">
        <f>IF(Dane!M956&lt;&gt;"",Dane!M956,"")</f>
        <v/>
      </c>
    </row>
    <row r="957" spans="36:37" x14ac:dyDescent="0.35">
      <c r="AJ957" s="33" t="str">
        <f t="shared" si="15"/>
        <v/>
      </c>
      <c r="AK957" s="33" t="str">
        <f>IF(Dane!M957&lt;&gt;"",Dane!M957,"")</f>
        <v/>
      </c>
    </row>
    <row r="958" spans="36:37" x14ac:dyDescent="0.35">
      <c r="AJ958" s="33" t="str">
        <f t="shared" si="15"/>
        <v/>
      </c>
      <c r="AK958" s="33" t="str">
        <f>IF(Dane!M958&lt;&gt;"",Dane!M958,"")</f>
        <v/>
      </c>
    </row>
    <row r="959" spans="36:37" x14ac:dyDescent="0.35">
      <c r="AJ959" s="33" t="str">
        <f t="shared" si="15"/>
        <v/>
      </c>
      <c r="AK959" s="33" t="str">
        <f>IF(Dane!M959&lt;&gt;"",Dane!M959,"")</f>
        <v/>
      </c>
    </row>
    <row r="960" spans="36:37" x14ac:dyDescent="0.35">
      <c r="AJ960" s="33" t="str">
        <f t="shared" si="15"/>
        <v/>
      </c>
      <c r="AK960" s="33" t="str">
        <f>IF(Dane!M960&lt;&gt;"",Dane!M960,"")</f>
        <v/>
      </c>
    </row>
    <row r="961" spans="36:37" x14ac:dyDescent="0.35">
      <c r="AJ961" s="33" t="str">
        <f t="shared" si="15"/>
        <v/>
      </c>
      <c r="AK961" s="33" t="str">
        <f>IF(Dane!M961&lt;&gt;"",Dane!M961,"")</f>
        <v/>
      </c>
    </row>
    <row r="962" spans="36:37" x14ac:dyDescent="0.35">
      <c r="AJ962" s="33" t="str">
        <f t="shared" si="15"/>
        <v/>
      </c>
      <c r="AK962" s="33" t="str">
        <f>IF(Dane!M962&lt;&gt;"",Dane!M962,"")</f>
        <v/>
      </c>
    </row>
    <row r="963" spans="36:37" x14ac:dyDescent="0.35">
      <c r="AJ963" s="33" t="str">
        <f t="shared" si="15"/>
        <v/>
      </c>
      <c r="AK963" s="33" t="str">
        <f>IF(Dane!M963&lt;&gt;"",Dane!M963,"")</f>
        <v/>
      </c>
    </row>
    <row r="964" spans="36:37" x14ac:dyDescent="0.35">
      <c r="AJ964" s="33" t="str">
        <f t="shared" si="15"/>
        <v/>
      </c>
      <c r="AK964" s="33" t="str">
        <f>IF(Dane!M964&lt;&gt;"",Dane!M964,"")</f>
        <v/>
      </c>
    </row>
    <row r="965" spans="36:37" x14ac:dyDescent="0.35">
      <c r="AJ965" s="33" t="str">
        <f t="shared" si="15"/>
        <v/>
      </c>
      <c r="AK965" s="33" t="str">
        <f>IF(Dane!M965&lt;&gt;"",Dane!M965,"")</f>
        <v/>
      </c>
    </row>
    <row r="966" spans="36:37" x14ac:dyDescent="0.35">
      <c r="AJ966" s="33" t="str">
        <f t="shared" si="15"/>
        <v/>
      </c>
      <c r="AK966" s="33" t="str">
        <f>IF(Dane!M966&lt;&gt;"",Dane!M966,"")</f>
        <v/>
      </c>
    </row>
    <row r="967" spans="36:37" x14ac:dyDescent="0.35">
      <c r="AJ967" s="33" t="str">
        <f t="shared" si="15"/>
        <v/>
      </c>
      <c r="AK967" s="33" t="str">
        <f>IF(Dane!M967&lt;&gt;"",Dane!M967,"")</f>
        <v/>
      </c>
    </row>
    <row r="968" spans="36:37" x14ac:dyDescent="0.35">
      <c r="AJ968" s="33" t="str">
        <f t="shared" si="15"/>
        <v/>
      </c>
      <c r="AK968" s="33" t="str">
        <f>IF(Dane!M968&lt;&gt;"",Dane!M968,"")</f>
        <v/>
      </c>
    </row>
    <row r="969" spans="36:37" x14ac:dyDescent="0.35">
      <c r="AJ969" s="33" t="str">
        <f t="shared" si="15"/>
        <v/>
      </c>
      <c r="AK969" s="33" t="str">
        <f>IF(Dane!M969&lt;&gt;"",Dane!M969,"")</f>
        <v/>
      </c>
    </row>
    <row r="970" spans="36:37" x14ac:dyDescent="0.35">
      <c r="AJ970" s="33" t="str">
        <f t="shared" si="15"/>
        <v/>
      </c>
      <c r="AK970" s="33" t="str">
        <f>IF(Dane!M970&lt;&gt;"",Dane!M970,"")</f>
        <v/>
      </c>
    </row>
    <row r="971" spans="36:37" x14ac:dyDescent="0.35">
      <c r="AJ971" s="33" t="str">
        <f t="shared" si="15"/>
        <v/>
      </c>
      <c r="AK971" s="33" t="str">
        <f>IF(Dane!M971&lt;&gt;"",Dane!M971,"")</f>
        <v/>
      </c>
    </row>
    <row r="972" spans="36:37" x14ac:dyDescent="0.35">
      <c r="AJ972" s="33" t="str">
        <f t="shared" si="15"/>
        <v/>
      </c>
      <c r="AK972" s="33" t="str">
        <f>IF(Dane!M972&lt;&gt;"",Dane!M972,"")</f>
        <v/>
      </c>
    </row>
    <row r="973" spans="36:37" x14ac:dyDescent="0.35">
      <c r="AJ973" s="33" t="str">
        <f t="shared" si="15"/>
        <v/>
      </c>
      <c r="AK973" s="33" t="str">
        <f>IF(Dane!M973&lt;&gt;"",Dane!M973,"")</f>
        <v/>
      </c>
    </row>
    <row r="974" spans="36:37" x14ac:dyDescent="0.35">
      <c r="AJ974" s="33" t="str">
        <f t="shared" si="15"/>
        <v/>
      </c>
      <c r="AK974" s="33" t="str">
        <f>IF(Dane!M974&lt;&gt;"",Dane!M974,"")</f>
        <v/>
      </c>
    </row>
    <row r="975" spans="36:37" x14ac:dyDescent="0.35">
      <c r="AJ975" s="33" t="str">
        <f t="shared" si="15"/>
        <v/>
      </c>
      <c r="AK975" s="33" t="str">
        <f>IF(Dane!M975&lt;&gt;"",Dane!M975,"")</f>
        <v/>
      </c>
    </row>
    <row r="976" spans="36:37" x14ac:dyDescent="0.35">
      <c r="AJ976" s="33" t="str">
        <f t="shared" si="15"/>
        <v/>
      </c>
      <c r="AK976" s="33" t="str">
        <f>IF(Dane!M976&lt;&gt;"",Dane!M976,"")</f>
        <v/>
      </c>
    </row>
    <row r="977" spans="36:37" x14ac:dyDescent="0.35">
      <c r="AJ977" s="33" t="str">
        <f t="shared" si="15"/>
        <v/>
      </c>
      <c r="AK977" s="33" t="str">
        <f>IF(Dane!M977&lt;&gt;"",Dane!M977,"")</f>
        <v/>
      </c>
    </row>
    <row r="978" spans="36:37" x14ac:dyDescent="0.35">
      <c r="AJ978" s="33" t="str">
        <f t="shared" si="15"/>
        <v/>
      </c>
      <c r="AK978" s="33" t="str">
        <f>IF(Dane!M978&lt;&gt;"",Dane!M978,"")</f>
        <v/>
      </c>
    </row>
    <row r="979" spans="36:37" x14ac:dyDescent="0.35">
      <c r="AJ979" s="33" t="str">
        <f t="shared" si="15"/>
        <v/>
      </c>
      <c r="AK979" s="33" t="str">
        <f>IF(Dane!M979&lt;&gt;"",Dane!M979,"")</f>
        <v/>
      </c>
    </row>
    <row r="980" spans="36:37" x14ac:dyDescent="0.35">
      <c r="AJ980" s="33" t="str">
        <f t="shared" si="15"/>
        <v/>
      </c>
      <c r="AK980" s="33" t="str">
        <f>IF(Dane!M980&lt;&gt;"",Dane!M980,"")</f>
        <v/>
      </c>
    </row>
    <row r="981" spans="36:37" x14ac:dyDescent="0.35">
      <c r="AJ981" s="33" t="str">
        <f t="shared" si="15"/>
        <v/>
      </c>
      <c r="AK981" s="33" t="str">
        <f>IF(Dane!M981&lt;&gt;"",Dane!M981,"")</f>
        <v/>
      </c>
    </row>
    <row r="982" spans="36:37" x14ac:dyDescent="0.35">
      <c r="AJ982" s="33" t="str">
        <f t="shared" ref="AJ982:AJ1045" si="16">IF(AK982="styczeń",1,IF(AK982="luty",2,IF(AK982="marzec",3,IF(AK982="kwiecień",4,IF(AK982="maj",5,IF(AK982="czerwiec",6,IF(AK982="lipiec",7,IF(AK982="sierpień",8,IF(AK982="wrzesień",9,IF(AK982="październik",10,IF(AK982="listopad",11,IF(AK982="listopad",12,""))))))))))))</f>
        <v/>
      </c>
      <c r="AK982" s="33" t="str">
        <f>IF(Dane!M982&lt;&gt;"",Dane!M982,"")</f>
        <v/>
      </c>
    </row>
    <row r="983" spans="36:37" x14ac:dyDescent="0.35">
      <c r="AJ983" s="33" t="str">
        <f t="shared" si="16"/>
        <v/>
      </c>
      <c r="AK983" s="33" t="str">
        <f>IF(Dane!M983&lt;&gt;"",Dane!M983,"")</f>
        <v/>
      </c>
    </row>
    <row r="984" spans="36:37" x14ac:dyDescent="0.35">
      <c r="AJ984" s="33" t="str">
        <f t="shared" si="16"/>
        <v/>
      </c>
      <c r="AK984" s="33" t="str">
        <f>IF(Dane!M984&lt;&gt;"",Dane!M984,"")</f>
        <v/>
      </c>
    </row>
    <row r="985" spans="36:37" x14ac:dyDescent="0.35">
      <c r="AJ985" s="33" t="str">
        <f t="shared" si="16"/>
        <v/>
      </c>
      <c r="AK985" s="33" t="str">
        <f>IF(Dane!M985&lt;&gt;"",Dane!M985,"")</f>
        <v/>
      </c>
    </row>
    <row r="986" spans="36:37" x14ac:dyDescent="0.35">
      <c r="AJ986" s="33" t="str">
        <f t="shared" si="16"/>
        <v/>
      </c>
      <c r="AK986" s="33" t="str">
        <f>IF(Dane!M986&lt;&gt;"",Dane!M986,"")</f>
        <v/>
      </c>
    </row>
    <row r="987" spans="36:37" x14ac:dyDescent="0.35">
      <c r="AJ987" s="33" t="str">
        <f t="shared" si="16"/>
        <v/>
      </c>
      <c r="AK987" s="33" t="str">
        <f>IF(Dane!M987&lt;&gt;"",Dane!M987,"")</f>
        <v/>
      </c>
    </row>
    <row r="988" spans="36:37" x14ac:dyDescent="0.35">
      <c r="AJ988" s="33" t="str">
        <f t="shared" si="16"/>
        <v/>
      </c>
      <c r="AK988" s="33" t="str">
        <f>IF(Dane!M988&lt;&gt;"",Dane!M988,"")</f>
        <v/>
      </c>
    </row>
    <row r="989" spans="36:37" x14ac:dyDescent="0.35">
      <c r="AJ989" s="33" t="str">
        <f t="shared" si="16"/>
        <v/>
      </c>
      <c r="AK989" s="33" t="str">
        <f>IF(Dane!M989&lt;&gt;"",Dane!M989,"")</f>
        <v/>
      </c>
    </row>
    <row r="990" spans="36:37" x14ac:dyDescent="0.35">
      <c r="AJ990" s="33" t="str">
        <f t="shared" si="16"/>
        <v/>
      </c>
      <c r="AK990" s="33" t="str">
        <f>IF(Dane!M990&lt;&gt;"",Dane!M990,"")</f>
        <v/>
      </c>
    </row>
    <row r="991" spans="36:37" x14ac:dyDescent="0.35">
      <c r="AJ991" s="33" t="str">
        <f t="shared" si="16"/>
        <v/>
      </c>
      <c r="AK991" s="33" t="str">
        <f>IF(Dane!M991&lt;&gt;"",Dane!M991,"")</f>
        <v/>
      </c>
    </row>
    <row r="992" spans="36:37" x14ac:dyDescent="0.35">
      <c r="AJ992" s="33" t="str">
        <f t="shared" si="16"/>
        <v/>
      </c>
      <c r="AK992" s="33" t="str">
        <f>IF(Dane!M992&lt;&gt;"",Dane!M992,"")</f>
        <v/>
      </c>
    </row>
    <row r="993" spans="36:37" x14ac:dyDescent="0.35">
      <c r="AJ993" s="33" t="str">
        <f t="shared" si="16"/>
        <v/>
      </c>
      <c r="AK993" s="33" t="str">
        <f>IF(Dane!M993&lt;&gt;"",Dane!M993,"")</f>
        <v/>
      </c>
    </row>
    <row r="994" spans="36:37" x14ac:dyDescent="0.35">
      <c r="AJ994" s="33" t="str">
        <f t="shared" si="16"/>
        <v/>
      </c>
      <c r="AK994" s="33" t="str">
        <f>IF(Dane!M994&lt;&gt;"",Dane!M994,"")</f>
        <v/>
      </c>
    </row>
    <row r="995" spans="36:37" x14ac:dyDescent="0.35">
      <c r="AJ995" s="33" t="str">
        <f t="shared" si="16"/>
        <v/>
      </c>
      <c r="AK995" s="33" t="str">
        <f>IF(Dane!M995&lt;&gt;"",Dane!M995,"")</f>
        <v/>
      </c>
    </row>
    <row r="996" spans="36:37" x14ac:dyDescent="0.35">
      <c r="AJ996" s="33" t="str">
        <f t="shared" si="16"/>
        <v/>
      </c>
      <c r="AK996" s="33" t="str">
        <f>IF(Dane!M996&lt;&gt;"",Dane!M996,"")</f>
        <v/>
      </c>
    </row>
    <row r="997" spans="36:37" x14ac:dyDescent="0.35">
      <c r="AJ997" s="33" t="str">
        <f t="shared" si="16"/>
        <v/>
      </c>
      <c r="AK997" s="33" t="str">
        <f>IF(Dane!M997&lt;&gt;"",Dane!M997,"")</f>
        <v/>
      </c>
    </row>
    <row r="998" spans="36:37" x14ac:dyDescent="0.35">
      <c r="AJ998" s="33" t="str">
        <f t="shared" si="16"/>
        <v/>
      </c>
      <c r="AK998" s="33" t="str">
        <f>IF(Dane!M998&lt;&gt;"",Dane!M998,"")</f>
        <v/>
      </c>
    </row>
    <row r="999" spans="36:37" x14ac:dyDescent="0.35">
      <c r="AJ999" s="33" t="str">
        <f t="shared" si="16"/>
        <v/>
      </c>
      <c r="AK999" s="33" t="str">
        <f>IF(Dane!M999&lt;&gt;"",Dane!M999,"")</f>
        <v/>
      </c>
    </row>
    <row r="1000" spans="36:37" x14ac:dyDescent="0.35">
      <c r="AJ1000" s="33" t="str">
        <f t="shared" si="16"/>
        <v/>
      </c>
      <c r="AK1000" s="33" t="str">
        <f>IF(Dane!M1000&lt;&gt;"",Dane!M1000,"")</f>
        <v/>
      </c>
    </row>
    <row r="1001" spans="36:37" x14ac:dyDescent="0.35">
      <c r="AJ1001" s="33" t="str">
        <f t="shared" si="16"/>
        <v/>
      </c>
      <c r="AK1001" s="33" t="str">
        <f>IF(Dane!M1001&lt;&gt;"",Dane!M1001,"")</f>
        <v/>
      </c>
    </row>
    <row r="1002" spans="36:37" x14ac:dyDescent="0.35">
      <c r="AJ1002" s="33" t="str">
        <f t="shared" si="16"/>
        <v/>
      </c>
      <c r="AK1002" s="33" t="str">
        <f>IF(Dane!M1002&lt;&gt;"",Dane!M1002,"")</f>
        <v/>
      </c>
    </row>
    <row r="1003" spans="36:37" x14ac:dyDescent="0.35">
      <c r="AJ1003" s="33" t="str">
        <f t="shared" si="16"/>
        <v/>
      </c>
      <c r="AK1003" s="33" t="str">
        <f>IF(Dane!M1003&lt;&gt;"",Dane!M1003,"")</f>
        <v/>
      </c>
    </row>
    <row r="1004" spans="36:37" x14ac:dyDescent="0.35">
      <c r="AJ1004" s="33" t="str">
        <f t="shared" si="16"/>
        <v/>
      </c>
      <c r="AK1004" s="33" t="str">
        <f>IF(Dane!M1004&lt;&gt;"",Dane!M1004,"")</f>
        <v/>
      </c>
    </row>
    <row r="1005" spans="36:37" x14ac:dyDescent="0.35">
      <c r="AJ1005" s="33" t="str">
        <f t="shared" si="16"/>
        <v/>
      </c>
      <c r="AK1005" s="33" t="str">
        <f>IF(Dane!M1005&lt;&gt;"",Dane!M1005,"")</f>
        <v/>
      </c>
    </row>
    <row r="1006" spans="36:37" x14ac:dyDescent="0.35">
      <c r="AJ1006" s="33" t="str">
        <f t="shared" si="16"/>
        <v/>
      </c>
      <c r="AK1006" s="33" t="str">
        <f>IF(Dane!M1006&lt;&gt;"",Dane!M1006,"")</f>
        <v/>
      </c>
    </row>
    <row r="1007" spans="36:37" x14ac:dyDescent="0.35">
      <c r="AJ1007" s="33" t="str">
        <f t="shared" si="16"/>
        <v/>
      </c>
      <c r="AK1007" s="33" t="str">
        <f>IF(Dane!M1007&lt;&gt;"",Dane!M1007,"")</f>
        <v/>
      </c>
    </row>
    <row r="1008" spans="36:37" x14ac:dyDescent="0.35">
      <c r="AJ1008" s="33" t="str">
        <f t="shared" si="16"/>
        <v/>
      </c>
      <c r="AK1008" s="33" t="str">
        <f>IF(Dane!M1008&lt;&gt;"",Dane!M1008,"")</f>
        <v/>
      </c>
    </row>
    <row r="1009" spans="36:37" x14ac:dyDescent="0.35">
      <c r="AJ1009" s="33" t="str">
        <f t="shared" si="16"/>
        <v/>
      </c>
      <c r="AK1009" s="33" t="str">
        <f>IF(Dane!M1009&lt;&gt;"",Dane!M1009,"")</f>
        <v/>
      </c>
    </row>
    <row r="1010" spans="36:37" x14ac:dyDescent="0.35">
      <c r="AJ1010" s="33" t="str">
        <f t="shared" si="16"/>
        <v/>
      </c>
      <c r="AK1010" s="33" t="str">
        <f>IF(Dane!M1010&lt;&gt;"",Dane!M1010,"")</f>
        <v/>
      </c>
    </row>
    <row r="1011" spans="36:37" x14ac:dyDescent="0.35">
      <c r="AJ1011" s="33" t="str">
        <f t="shared" si="16"/>
        <v/>
      </c>
      <c r="AK1011" s="33" t="str">
        <f>IF(Dane!M1011&lt;&gt;"",Dane!M1011,"")</f>
        <v/>
      </c>
    </row>
    <row r="1012" spans="36:37" x14ac:dyDescent="0.35">
      <c r="AJ1012" s="33" t="str">
        <f t="shared" si="16"/>
        <v/>
      </c>
      <c r="AK1012" s="33" t="str">
        <f>IF(Dane!M1012&lt;&gt;"",Dane!M1012,"")</f>
        <v/>
      </c>
    </row>
    <row r="1013" spans="36:37" x14ac:dyDescent="0.35">
      <c r="AJ1013" s="33" t="str">
        <f t="shared" si="16"/>
        <v/>
      </c>
      <c r="AK1013" s="33" t="str">
        <f>IF(Dane!M1013&lt;&gt;"",Dane!M1013,"")</f>
        <v/>
      </c>
    </row>
    <row r="1014" spans="36:37" x14ac:dyDescent="0.35">
      <c r="AJ1014" s="33" t="str">
        <f t="shared" si="16"/>
        <v/>
      </c>
      <c r="AK1014" s="33" t="str">
        <f>IF(Dane!M1014&lt;&gt;"",Dane!M1014,"")</f>
        <v/>
      </c>
    </row>
    <row r="1015" spans="36:37" x14ac:dyDescent="0.35">
      <c r="AJ1015" s="33" t="str">
        <f t="shared" si="16"/>
        <v/>
      </c>
      <c r="AK1015" s="33" t="str">
        <f>IF(Dane!M1015&lt;&gt;"",Dane!M1015,"")</f>
        <v/>
      </c>
    </row>
    <row r="1016" spans="36:37" x14ac:dyDescent="0.35">
      <c r="AJ1016" s="33" t="str">
        <f t="shared" si="16"/>
        <v/>
      </c>
      <c r="AK1016" s="33" t="str">
        <f>IF(Dane!M1016&lt;&gt;"",Dane!M1016,"")</f>
        <v/>
      </c>
    </row>
    <row r="1017" spans="36:37" x14ac:dyDescent="0.35">
      <c r="AJ1017" s="33" t="str">
        <f t="shared" si="16"/>
        <v/>
      </c>
      <c r="AK1017" s="33" t="str">
        <f>IF(Dane!M1017&lt;&gt;"",Dane!M1017,"")</f>
        <v/>
      </c>
    </row>
    <row r="1018" spans="36:37" x14ac:dyDescent="0.35">
      <c r="AJ1018" s="33" t="str">
        <f t="shared" si="16"/>
        <v/>
      </c>
      <c r="AK1018" s="33" t="str">
        <f>IF(Dane!M1018&lt;&gt;"",Dane!M1018,"")</f>
        <v/>
      </c>
    </row>
    <row r="1019" spans="36:37" x14ac:dyDescent="0.35">
      <c r="AJ1019" s="33" t="str">
        <f t="shared" si="16"/>
        <v/>
      </c>
      <c r="AK1019" s="33" t="str">
        <f>IF(Dane!M1019&lt;&gt;"",Dane!M1019,"")</f>
        <v/>
      </c>
    </row>
    <row r="1020" spans="36:37" x14ac:dyDescent="0.35">
      <c r="AJ1020" s="33" t="str">
        <f t="shared" si="16"/>
        <v/>
      </c>
      <c r="AK1020" s="33" t="str">
        <f>IF(Dane!M1020&lt;&gt;"",Dane!M1020,"")</f>
        <v/>
      </c>
    </row>
    <row r="1021" spans="36:37" x14ac:dyDescent="0.35">
      <c r="AJ1021" s="33" t="str">
        <f t="shared" si="16"/>
        <v/>
      </c>
      <c r="AK1021" s="33" t="str">
        <f>IF(Dane!M1021&lt;&gt;"",Dane!M1021,"")</f>
        <v/>
      </c>
    </row>
    <row r="1022" spans="36:37" x14ac:dyDescent="0.35">
      <c r="AJ1022" s="33" t="str">
        <f t="shared" si="16"/>
        <v/>
      </c>
      <c r="AK1022" s="33" t="str">
        <f>IF(Dane!M1022&lt;&gt;"",Dane!M1022,"")</f>
        <v/>
      </c>
    </row>
    <row r="1023" spans="36:37" x14ac:dyDescent="0.35">
      <c r="AJ1023" s="33" t="str">
        <f t="shared" si="16"/>
        <v/>
      </c>
      <c r="AK1023" s="33" t="str">
        <f>IF(Dane!M1023&lt;&gt;"",Dane!M1023,"")</f>
        <v/>
      </c>
    </row>
    <row r="1024" spans="36:37" x14ac:dyDescent="0.35">
      <c r="AJ1024" s="33" t="str">
        <f t="shared" si="16"/>
        <v/>
      </c>
      <c r="AK1024" s="33" t="str">
        <f>IF(Dane!M1024&lt;&gt;"",Dane!M1024,"")</f>
        <v/>
      </c>
    </row>
    <row r="1025" spans="36:37" x14ac:dyDescent="0.35">
      <c r="AJ1025" s="33" t="str">
        <f t="shared" si="16"/>
        <v/>
      </c>
      <c r="AK1025" s="33" t="str">
        <f>IF(Dane!M1025&lt;&gt;"",Dane!M1025,"")</f>
        <v/>
      </c>
    </row>
    <row r="1026" spans="36:37" x14ac:dyDescent="0.35">
      <c r="AJ1026" s="33" t="str">
        <f t="shared" si="16"/>
        <v/>
      </c>
      <c r="AK1026" s="33" t="str">
        <f>IF(Dane!M1026&lt;&gt;"",Dane!M1026,"")</f>
        <v/>
      </c>
    </row>
    <row r="1027" spans="36:37" x14ac:dyDescent="0.35">
      <c r="AJ1027" s="33" t="str">
        <f t="shared" si="16"/>
        <v/>
      </c>
      <c r="AK1027" s="33" t="str">
        <f>IF(Dane!M1027&lt;&gt;"",Dane!M1027,"")</f>
        <v/>
      </c>
    </row>
    <row r="1028" spans="36:37" x14ac:dyDescent="0.35">
      <c r="AJ1028" s="33" t="str">
        <f t="shared" si="16"/>
        <v/>
      </c>
      <c r="AK1028" s="33" t="str">
        <f>IF(Dane!M1028&lt;&gt;"",Dane!M1028,"")</f>
        <v/>
      </c>
    </row>
    <row r="1029" spans="36:37" x14ac:dyDescent="0.35">
      <c r="AJ1029" s="33" t="str">
        <f t="shared" si="16"/>
        <v/>
      </c>
      <c r="AK1029" s="33" t="str">
        <f>IF(Dane!M1029&lt;&gt;"",Dane!M1029,"")</f>
        <v/>
      </c>
    </row>
    <row r="1030" spans="36:37" x14ac:dyDescent="0.35">
      <c r="AJ1030" s="33" t="str">
        <f t="shared" si="16"/>
        <v/>
      </c>
      <c r="AK1030" s="33" t="str">
        <f>IF(Dane!M1030&lt;&gt;"",Dane!M1030,"")</f>
        <v/>
      </c>
    </row>
    <row r="1031" spans="36:37" x14ac:dyDescent="0.35">
      <c r="AJ1031" s="33" t="str">
        <f t="shared" si="16"/>
        <v/>
      </c>
      <c r="AK1031" s="33" t="str">
        <f>IF(Dane!M1031&lt;&gt;"",Dane!M1031,"")</f>
        <v/>
      </c>
    </row>
    <row r="1032" spans="36:37" x14ac:dyDescent="0.35">
      <c r="AJ1032" s="33" t="str">
        <f t="shared" si="16"/>
        <v/>
      </c>
      <c r="AK1032" s="33" t="str">
        <f>IF(Dane!M1032&lt;&gt;"",Dane!M1032,"")</f>
        <v/>
      </c>
    </row>
    <row r="1033" spans="36:37" x14ac:dyDescent="0.35">
      <c r="AJ1033" s="33" t="str">
        <f t="shared" si="16"/>
        <v/>
      </c>
      <c r="AK1033" s="33" t="str">
        <f>IF(Dane!M1033&lt;&gt;"",Dane!M1033,"")</f>
        <v/>
      </c>
    </row>
    <row r="1034" spans="36:37" x14ac:dyDescent="0.35">
      <c r="AJ1034" s="33" t="str">
        <f t="shared" si="16"/>
        <v/>
      </c>
      <c r="AK1034" s="33" t="str">
        <f>IF(Dane!M1034&lt;&gt;"",Dane!M1034,"")</f>
        <v/>
      </c>
    </row>
    <row r="1035" spans="36:37" x14ac:dyDescent="0.35">
      <c r="AJ1035" s="33" t="str">
        <f t="shared" si="16"/>
        <v/>
      </c>
      <c r="AK1035" s="33" t="str">
        <f>IF(Dane!M1035&lt;&gt;"",Dane!M1035,"")</f>
        <v/>
      </c>
    </row>
    <row r="1036" spans="36:37" x14ac:dyDescent="0.35">
      <c r="AJ1036" s="33" t="str">
        <f t="shared" si="16"/>
        <v/>
      </c>
      <c r="AK1036" s="33" t="str">
        <f>IF(Dane!M1036&lt;&gt;"",Dane!M1036,"")</f>
        <v/>
      </c>
    </row>
    <row r="1037" spans="36:37" x14ac:dyDescent="0.35">
      <c r="AJ1037" s="33" t="str">
        <f t="shared" si="16"/>
        <v/>
      </c>
      <c r="AK1037" s="33" t="str">
        <f>IF(Dane!M1037&lt;&gt;"",Dane!M1037,"")</f>
        <v/>
      </c>
    </row>
    <row r="1038" spans="36:37" x14ac:dyDescent="0.35">
      <c r="AJ1038" s="33" t="str">
        <f t="shared" si="16"/>
        <v/>
      </c>
      <c r="AK1038" s="33" t="str">
        <f>IF(Dane!M1038&lt;&gt;"",Dane!M1038,"")</f>
        <v/>
      </c>
    </row>
    <row r="1039" spans="36:37" x14ac:dyDescent="0.35">
      <c r="AJ1039" s="33" t="str">
        <f t="shared" si="16"/>
        <v/>
      </c>
      <c r="AK1039" s="33" t="str">
        <f>IF(Dane!M1039&lt;&gt;"",Dane!M1039,"")</f>
        <v/>
      </c>
    </row>
    <row r="1040" spans="36:37" x14ac:dyDescent="0.35">
      <c r="AJ1040" s="33" t="str">
        <f t="shared" si="16"/>
        <v/>
      </c>
      <c r="AK1040" s="33" t="str">
        <f>IF(Dane!M1040&lt;&gt;"",Dane!M1040,"")</f>
        <v/>
      </c>
    </row>
    <row r="1041" spans="36:37" x14ac:dyDescent="0.35">
      <c r="AJ1041" s="33" t="str">
        <f t="shared" si="16"/>
        <v/>
      </c>
      <c r="AK1041" s="33" t="str">
        <f>IF(Dane!M1041&lt;&gt;"",Dane!M1041,"")</f>
        <v/>
      </c>
    </row>
    <row r="1042" spans="36:37" x14ac:dyDescent="0.35">
      <c r="AJ1042" s="33" t="str">
        <f t="shared" si="16"/>
        <v/>
      </c>
      <c r="AK1042" s="33" t="str">
        <f>IF(Dane!M1042&lt;&gt;"",Dane!M1042,"")</f>
        <v/>
      </c>
    </row>
    <row r="1043" spans="36:37" x14ac:dyDescent="0.35">
      <c r="AJ1043" s="33" t="str">
        <f t="shared" si="16"/>
        <v/>
      </c>
      <c r="AK1043" s="33" t="str">
        <f>IF(Dane!M1043&lt;&gt;"",Dane!M1043,"")</f>
        <v/>
      </c>
    </row>
    <row r="1044" spans="36:37" x14ac:dyDescent="0.35">
      <c r="AJ1044" s="33" t="str">
        <f t="shared" si="16"/>
        <v/>
      </c>
      <c r="AK1044" s="33" t="str">
        <f>IF(Dane!M1044&lt;&gt;"",Dane!M1044,"")</f>
        <v/>
      </c>
    </row>
    <row r="1045" spans="36:37" x14ac:dyDescent="0.35">
      <c r="AJ1045" s="33" t="str">
        <f t="shared" si="16"/>
        <v/>
      </c>
      <c r="AK1045" s="33" t="str">
        <f>IF(Dane!M1045&lt;&gt;"",Dane!M1045,"")</f>
        <v/>
      </c>
    </row>
    <row r="1046" spans="36:37" x14ac:dyDescent="0.35">
      <c r="AJ1046" s="33" t="str">
        <f t="shared" ref="AJ1046:AJ1109" si="17">IF(AK1046="styczeń",1,IF(AK1046="luty",2,IF(AK1046="marzec",3,IF(AK1046="kwiecień",4,IF(AK1046="maj",5,IF(AK1046="czerwiec",6,IF(AK1046="lipiec",7,IF(AK1046="sierpień",8,IF(AK1046="wrzesień",9,IF(AK1046="październik",10,IF(AK1046="listopad",11,IF(AK1046="listopad",12,""))))))))))))</f>
        <v/>
      </c>
      <c r="AK1046" s="33" t="str">
        <f>IF(Dane!M1046&lt;&gt;"",Dane!M1046,"")</f>
        <v/>
      </c>
    </row>
    <row r="1047" spans="36:37" x14ac:dyDescent="0.35">
      <c r="AJ1047" s="33" t="str">
        <f t="shared" si="17"/>
        <v/>
      </c>
      <c r="AK1047" s="33" t="str">
        <f>IF(Dane!M1047&lt;&gt;"",Dane!M1047,"")</f>
        <v/>
      </c>
    </row>
    <row r="1048" spans="36:37" x14ac:dyDescent="0.35">
      <c r="AJ1048" s="33" t="str">
        <f t="shared" si="17"/>
        <v/>
      </c>
      <c r="AK1048" s="33" t="str">
        <f>IF(Dane!M1048&lt;&gt;"",Dane!M1048,"")</f>
        <v/>
      </c>
    </row>
    <row r="1049" spans="36:37" x14ac:dyDescent="0.35">
      <c r="AJ1049" s="33" t="str">
        <f t="shared" si="17"/>
        <v/>
      </c>
      <c r="AK1049" s="33" t="str">
        <f>IF(Dane!M1049&lt;&gt;"",Dane!M1049,"")</f>
        <v/>
      </c>
    </row>
    <row r="1050" spans="36:37" x14ac:dyDescent="0.35">
      <c r="AJ1050" s="33" t="str">
        <f t="shared" si="17"/>
        <v/>
      </c>
      <c r="AK1050" s="33" t="str">
        <f>IF(Dane!M1050&lt;&gt;"",Dane!M1050,"")</f>
        <v/>
      </c>
    </row>
    <row r="1051" spans="36:37" x14ac:dyDescent="0.35">
      <c r="AJ1051" s="33" t="str">
        <f t="shared" si="17"/>
        <v/>
      </c>
      <c r="AK1051" s="33" t="str">
        <f>IF(Dane!M1051&lt;&gt;"",Dane!M1051,"")</f>
        <v/>
      </c>
    </row>
    <row r="1052" spans="36:37" x14ac:dyDescent="0.35">
      <c r="AJ1052" s="33" t="str">
        <f t="shared" si="17"/>
        <v/>
      </c>
      <c r="AK1052" s="33" t="str">
        <f>IF(Dane!M1052&lt;&gt;"",Dane!M1052,"")</f>
        <v/>
      </c>
    </row>
    <row r="1053" spans="36:37" x14ac:dyDescent="0.35">
      <c r="AJ1053" s="33" t="str">
        <f t="shared" si="17"/>
        <v/>
      </c>
      <c r="AK1053" s="33" t="str">
        <f>IF(Dane!M1053&lt;&gt;"",Dane!M1053,"")</f>
        <v/>
      </c>
    </row>
    <row r="1054" spans="36:37" x14ac:dyDescent="0.35">
      <c r="AJ1054" s="33" t="str">
        <f t="shared" si="17"/>
        <v/>
      </c>
      <c r="AK1054" s="33" t="str">
        <f>IF(Dane!M1054&lt;&gt;"",Dane!M1054,"")</f>
        <v/>
      </c>
    </row>
    <row r="1055" spans="36:37" x14ac:dyDescent="0.35">
      <c r="AJ1055" s="33" t="str">
        <f t="shared" si="17"/>
        <v/>
      </c>
      <c r="AK1055" s="33" t="str">
        <f>IF(Dane!M1055&lt;&gt;"",Dane!M1055,"")</f>
        <v/>
      </c>
    </row>
    <row r="1056" spans="36:37" x14ac:dyDescent="0.35">
      <c r="AJ1056" s="33" t="str">
        <f t="shared" si="17"/>
        <v/>
      </c>
      <c r="AK1056" s="33" t="str">
        <f>IF(Dane!M1056&lt;&gt;"",Dane!M1056,"")</f>
        <v/>
      </c>
    </row>
    <row r="1057" spans="36:37" x14ac:dyDescent="0.35">
      <c r="AJ1057" s="33" t="str">
        <f t="shared" si="17"/>
        <v/>
      </c>
      <c r="AK1057" s="33" t="str">
        <f>IF(Dane!M1057&lt;&gt;"",Dane!M1057,"")</f>
        <v/>
      </c>
    </row>
    <row r="1058" spans="36:37" x14ac:dyDescent="0.35">
      <c r="AJ1058" s="33" t="str">
        <f t="shared" si="17"/>
        <v/>
      </c>
      <c r="AK1058" s="33" t="str">
        <f>IF(Dane!M1058&lt;&gt;"",Dane!M1058,"")</f>
        <v/>
      </c>
    </row>
    <row r="1059" spans="36:37" x14ac:dyDescent="0.35">
      <c r="AJ1059" s="33" t="str">
        <f t="shared" si="17"/>
        <v/>
      </c>
      <c r="AK1059" s="33" t="str">
        <f>IF(Dane!M1059&lt;&gt;"",Dane!M1059,"")</f>
        <v/>
      </c>
    </row>
    <row r="1060" spans="36:37" x14ac:dyDescent="0.35">
      <c r="AJ1060" s="33" t="str">
        <f t="shared" si="17"/>
        <v/>
      </c>
      <c r="AK1060" s="33" t="str">
        <f>IF(Dane!M1060&lt;&gt;"",Dane!M1060,"")</f>
        <v/>
      </c>
    </row>
    <row r="1061" spans="36:37" x14ac:dyDescent="0.35">
      <c r="AJ1061" s="33" t="str">
        <f t="shared" si="17"/>
        <v/>
      </c>
      <c r="AK1061" s="33" t="str">
        <f>IF(Dane!M1061&lt;&gt;"",Dane!M1061,"")</f>
        <v/>
      </c>
    </row>
    <row r="1062" spans="36:37" x14ac:dyDescent="0.35">
      <c r="AJ1062" s="33" t="str">
        <f t="shared" si="17"/>
        <v/>
      </c>
      <c r="AK1062" s="33" t="str">
        <f>IF(Dane!M1062&lt;&gt;"",Dane!M1062,"")</f>
        <v/>
      </c>
    </row>
    <row r="1063" spans="36:37" x14ac:dyDescent="0.35">
      <c r="AJ1063" s="33" t="str">
        <f t="shared" si="17"/>
        <v/>
      </c>
      <c r="AK1063" s="33" t="str">
        <f>IF(Dane!M1063&lt;&gt;"",Dane!M1063,"")</f>
        <v/>
      </c>
    </row>
    <row r="1064" spans="36:37" x14ac:dyDescent="0.35">
      <c r="AJ1064" s="33" t="str">
        <f t="shared" si="17"/>
        <v/>
      </c>
      <c r="AK1064" s="33" t="str">
        <f>IF(Dane!M1064&lt;&gt;"",Dane!M1064,"")</f>
        <v/>
      </c>
    </row>
    <row r="1065" spans="36:37" x14ac:dyDescent="0.35">
      <c r="AJ1065" s="33" t="str">
        <f t="shared" si="17"/>
        <v/>
      </c>
      <c r="AK1065" s="33" t="str">
        <f>IF(Dane!M1065&lt;&gt;"",Dane!M1065,"")</f>
        <v/>
      </c>
    </row>
    <row r="1066" spans="36:37" x14ac:dyDescent="0.35">
      <c r="AJ1066" s="33" t="str">
        <f t="shared" si="17"/>
        <v/>
      </c>
      <c r="AK1066" s="33" t="str">
        <f>IF(Dane!M1066&lt;&gt;"",Dane!M1066,"")</f>
        <v/>
      </c>
    </row>
    <row r="1067" spans="36:37" x14ac:dyDescent="0.35">
      <c r="AJ1067" s="33" t="str">
        <f t="shared" si="17"/>
        <v/>
      </c>
      <c r="AK1067" s="33" t="str">
        <f>IF(Dane!M1067&lt;&gt;"",Dane!M1067,"")</f>
        <v/>
      </c>
    </row>
    <row r="1068" spans="36:37" x14ac:dyDescent="0.35">
      <c r="AJ1068" s="33" t="str">
        <f t="shared" si="17"/>
        <v/>
      </c>
      <c r="AK1068" s="33" t="str">
        <f>IF(Dane!M1068&lt;&gt;"",Dane!M1068,"")</f>
        <v/>
      </c>
    </row>
    <row r="1069" spans="36:37" x14ac:dyDescent="0.35">
      <c r="AJ1069" s="33" t="str">
        <f t="shared" si="17"/>
        <v/>
      </c>
      <c r="AK1069" s="33" t="str">
        <f>IF(Dane!M1069&lt;&gt;"",Dane!M1069,"")</f>
        <v/>
      </c>
    </row>
    <row r="1070" spans="36:37" x14ac:dyDescent="0.35">
      <c r="AJ1070" s="33" t="str">
        <f t="shared" si="17"/>
        <v/>
      </c>
      <c r="AK1070" s="33" t="str">
        <f>IF(Dane!M1070&lt;&gt;"",Dane!M1070,"")</f>
        <v/>
      </c>
    </row>
    <row r="1071" spans="36:37" x14ac:dyDescent="0.35">
      <c r="AJ1071" s="33" t="str">
        <f t="shared" si="17"/>
        <v/>
      </c>
      <c r="AK1071" s="33" t="str">
        <f>IF(Dane!M1071&lt;&gt;"",Dane!M1071,"")</f>
        <v/>
      </c>
    </row>
    <row r="1072" spans="36:37" x14ac:dyDescent="0.35">
      <c r="AJ1072" s="33" t="str">
        <f t="shared" si="17"/>
        <v/>
      </c>
      <c r="AK1072" s="33" t="str">
        <f>IF(Dane!M1072&lt;&gt;"",Dane!M1072,"")</f>
        <v/>
      </c>
    </row>
    <row r="1073" spans="36:37" x14ac:dyDescent="0.35">
      <c r="AJ1073" s="33" t="str">
        <f t="shared" si="17"/>
        <v/>
      </c>
      <c r="AK1073" s="33" t="str">
        <f>IF(Dane!M1073&lt;&gt;"",Dane!M1073,"")</f>
        <v/>
      </c>
    </row>
    <row r="1074" spans="36:37" x14ac:dyDescent="0.35">
      <c r="AJ1074" s="33" t="str">
        <f t="shared" si="17"/>
        <v/>
      </c>
      <c r="AK1074" s="33" t="str">
        <f>IF(Dane!M1074&lt;&gt;"",Dane!M1074,"")</f>
        <v/>
      </c>
    </row>
    <row r="1075" spans="36:37" x14ac:dyDescent="0.35">
      <c r="AJ1075" s="33" t="str">
        <f t="shared" si="17"/>
        <v/>
      </c>
      <c r="AK1075" s="33" t="str">
        <f>IF(Dane!M1075&lt;&gt;"",Dane!M1075,"")</f>
        <v/>
      </c>
    </row>
    <row r="1076" spans="36:37" x14ac:dyDescent="0.35">
      <c r="AJ1076" s="33" t="str">
        <f t="shared" si="17"/>
        <v/>
      </c>
      <c r="AK1076" s="33" t="str">
        <f>IF(Dane!M1076&lt;&gt;"",Dane!M1076,"")</f>
        <v/>
      </c>
    </row>
    <row r="1077" spans="36:37" x14ac:dyDescent="0.35">
      <c r="AJ1077" s="33" t="str">
        <f t="shared" si="17"/>
        <v/>
      </c>
      <c r="AK1077" s="33" t="str">
        <f>IF(Dane!M1077&lt;&gt;"",Dane!M1077,"")</f>
        <v/>
      </c>
    </row>
    <row r="1078" spans="36:37" x14ac:dyDescent="0.35">
      <c r="AJ1078" s="33" t="str">
        <f t="shared" si="17"/>
        <v/>
      </c>
      <c r="AK1078" s="33" t="str">
        <f>IF(Dane!M1078&lt;&gt;"",Dane!M1078,"")</f>
        <v/>
      </c>
    </row>
    <row r="1079" spans="36:37" x14ac:dyDescent="0.35">
      <c r="AJ1079" s="33" t="str">
        <f t="shared" si="17"/>
        <v/>
      </c>
      <c r="AK1079" s="33" t="str">
        <f>IF(Dane!M1079&lt;&gt;"",Dane!M1079,"")</f>
        <v/>
      </c>
    </row>
    <row r="1080" spans="36:37" x14ac:dyDescent="0.35">
      <c r="AJ1080" s="33" t="str">
        <f t="shared" si="17"/>
        <v/>
      </c>
      <c r="AK1080" s="33" t="str">
        <f>IF(Dane!M1080&lt;&gt;"",Dane!M1080,"")</f>
        <v/>
      </c>
    </row>
    <row r="1081" spans="36:37" x14ac:dyDescent="0.35">
      <c r="AJ1081" s="33" t="str">
        <f t="shared" si="17"/>
        <v/>
      </c>
      <c r="AK1081" s="33" t="str">
        <f>IF(Dane!M1081&lt;&gt;"",Dane!M1081,"")</f>
        <v/>
      </c>
    </row>
    <row r="1082" spans="36:37" x14ac:dyDescent="0.35">
      <c r="AJ1082" s="33" t="str">
        <f t="shared" si="17"/>
        <v/>
      </c>
      <c r="AK1082" s="33" t="str">
        <f>IF(Dane!M1082&lt;&gt;"",Dane!M1082,"")</f>
        <v/>
      </c>
    </row>
    <row r="1083" spans="36:37" x14ac:dyDescent="0.35">
      <c r="AJ1083" s="33" t="str">
        <f t="shared" si="17"/>
        <v/>
      </c>
      <c r="AK1083" s="33" t="str">
        <f>IF(Dane!M1083&lt;&gt;"",Dane!M1083,"")</f>
        <v/>
      </c>
    </row>
    <row r="1084" spans="36:37" x14ac:dyDescent="0.35">
      <c r="AJ1084" s="33" t="str">
        <f t="shared" si="17"/>
        <v/>
      </c>
      <c r="AK1084" s="33" t="str">
        <f>IF(Dane!M1084&lt;&gt;"",Dane!M1084,"")</f>
        <v/>
      </c>
    </row>
    <row r="1085" spans="36:37" x14ac:dyDescent="0.35">
      <c r="AJ1085" s="33" t="str">
        <f t="shared" si="17"/>
        <v/>
      </c>
      <c r="AK1085" s="33" t="str">
        <f>IF(Dane!M1085&lt;&gt;"",Dane!M1085,"")</f>
        <v/>
      </c>
    </row>
    <row r="1086" spans="36:37" x14ac:dyDescent="0.35">
      <c r="AJ1086" s="33" t="str">
        <f t="shared" si="17"/>
        <v/>
      </c>
      <c r="AK1086" s="33" t="str">
        <f>IF(Dane!M1086&lt;&gt;"",Dane!M1086,"")</f>
        <v/>
      </c>
    </row>
    <row r="1087" spans="36:37" x14ac:dyDescent="0.35">
      <c r="AJ1087" s="33" t="str">
        <f t="shared" si="17"/>
        <v/>
      </c>
      <c r="AK1087" s="33" t="str">
        <f>IF(Dane!M1087&lt;&gt;"",Dane!M1087,"")</f>
        <v/>
      </c>
    </row>
    <row r="1088" spans="36:37" x14ac:dyDescent="0.35">
      <c r="AJ1088" s="33" t="str">
        <f t="shared" si="17"/>
        <v/>
      </c>
      <c r="AK1088" s="33" t="str">
        <f>IF(Dane!M1088&lt;&gt;"",Dane!M1088,"")</f>
        <v/>
      </c>
    </row>
    <row r="1089" spans="36:37" x14ac:dyDescent="0.35">
      <c r="AJ1089" s="33" t="str">
        <f t="shared" si="17"/>
        <v/>
      </c>
      <c r="AK1089" s="33" t="str">
        <f>IF(Dane!M1089&lt;&gt;"",Dane!M1089,"")</f>
        <v/>
      </c>
    </row>
    <row r="1090" spans="36:37" x14ac:dyDescent="0.35">
      <c r="AJ1090" s="33" t="str">
        <f t="shared" si="17"/>
        <v/>
      </c>
      <c r="AK1090" s="33" t="str">
        <f>IF(Dane!M1090&lt;&gt;"",Dane!M1090,"")</f>
        <v/>
      </c>
    </row>
    <row r="1091" spans="36:37" x14ac:dyDescent="0.35">
      <c r="AJ1091" s="33" t="str">
        <f t="shared" si="17"/>
        <v/>
      </c>
      <c r="AK1091" s="33" t="str">
        <f>IF(Dane!M1091&lt;&gt;"",Dane!M1091,"")</f>
        <v/>
      </c>
    </row>
    <row r="1092" spans="36:37" x14ac:dyDescent="0.35">
      <c r="AJ1092" s="33" t="str">
        <f t="shared" si="17"/>
        <v/>
      </c>
      <c r="AK1092" s="33" t="str">
        <f>IF(Dane!M1092&lt;&gt;"",Dane!M1092,"")</f>
        <v/>
      </c>
    </row>
    <row r="1093" spans="36:37" x14ac:dyDescent="0.35">
      <c r="AJ1093" s="33" t="str">
        <f t="shared" si="17"/>
        <v/>
      </c>
      <c r="AK1093" s="33" t="str">
        <f>IF(Dane!M1093&lt;&gt;"",Dane!M1093,"")</f>
        <v/>
      </c>
    </row>
    <row r="1094" spans="36:37" x14ac:dyDescent="0.35">
      <c r="AJ1094" s="33" t="str">
        <f t="shared" si="17"/>
        <v/>
      </c>
      <c r="AK1094" s="33" t="str">
        <f>IF(Dane!M1094&lt;&gt;"",Dane!M1094,"")</f>
        <v/>
      </c>
    </row>
    <row r="1095" spans="36:37" x14ac:dyDescent="0.35">
      <c r="AJ1095" s="33" t="str">
        <f t="shared" si="17"/>
        <v/>
      </c>
      <c r="AK1095" s="33" t="str">
        <f>IF(Dane!M1095&lt;&gt;"",Dane!M1095,"")</f>
        <v/>
      </c>
    </row>
    <row r="1096" spans="36:37" x14ac:dyDescent="0.35">
      <c r="AJ1096" s="33" t="str">
        <f t="shared" si="17"/>
        <v/>
      </c>
      <c r="AK1096" s="33" t="str">
        <f>IF(Dane!M1096&lt;&gt;"",Dane!M1096,"")</f>
        <v/>
      </c>
    </row>
    <row r="1097" spans="36:37" x14ac:dyDescent="0.35">
      <c r="AJ1097" s="33" t="str">
        <f t="shared" si="17"/>
        <v/>
      </c>
      <c r="AK1097" s="33" t="str">
        <f>IF(Dane!M1097&lt;&gt;"",Dane!M1097,"")</f>
        <v/>
      </c>
    </row>
    <row r="1098" spans="36:37" x14ac:dyDescent="0.35">
      <c r="AJ1098" s="33" t="str">
        <f t="shared" si="17"/>
        <v/>
      </c>
      <c r="AK1098" s="33" t="str">
        <f>IF(Dane!M1098&lt;&gt;"",Dane!M1098,"")</f>
        <v/>
      </c>
    </row>
    <row r="1099" spans="36:37" x14ac:dyDescent="0.35">
      <c r="AJ1099" s="33" t="str">
        <f t="shared" si="17"/>
        <v/>
      </c>
      <c r="AK1099" s="33" t="str">
        <f>IF(Dane!M1099&lt;&gt;"",Dane!M1099,"")</f>
        <v/>
      </c>
    </row>
    <row r="1100" spans="36:37" x14ac:dyDescent="0.35">
      <c r="AJ1100" s="33" t="str">
        <f t="shared" si="17"/>
        <v/>
      </c>
      <c r="AK1100" s="33" t="str">
        <f>IF(Dane!M1100&lt;&gt;"",Dane!M1100,"")</f>
        <v/>
      </c>
    </row>
    <row r="1101" spans="36:37" x14ac:dyDescent="0.35">
      <c r="AJ1101" s="33" t="str">
        <f t="shared" si="17"/>
        <v/>
      </c>
      <c r="AK1101" s="33" t="str">
        <f>IF(Dane!M1101&lt;&gt;"",Dane!M1101,"")</f>
        <v/>
      </c>
    </row>
    <row r="1102" spans="36:37" x14ac:dyDescent="0.35">
      <c r="AJ1102" s="33" t="str">
        <f t="shared" si="17"/>
        <v/>
      </c>
      <c r="AK1102" s="33" t="str">
        <f>IF(Dane!M1102&lt;&gt;"",Dane!M1102,"")</f>
        <v/>
      </c>
    </row>
    <row r="1103" spans="36:37" x14ac:dyDescent="0.35">
      <c r="AJ1103" s="33" t="str">
        <f t="shared" si="17"/>
        <v/>
      </c>
      <c r="AK1103" s="33" t="str">
        <f>IF(Dane!M1103&lt;&gt;"",Dane!M1103,"")</f>
        <v/>
      </c>
    </row>
    <row r="1104" spans="36:37" x14ac:dyDescent="0.35">
      <c r="AJ1104" s="33" t="str">
        <f t="shared" si="17"/>
        <v/>
      </c>
      <c r="AK1104" s="33" t="str">
        <f>IF(Dane!M1104&lt;&gt;"",Dane!M1104,"")</f>
        <v/>
      </c>
    </row>
    <row r="1105" spans="36:37" x14ac:dyDescent="0.35">
      <c r="AJ1105" s="33" t="str">
        <f t="shared" si="17"/>
        <v/>
      </c>
      <c r="AK1105" s="33" t="str">
        <f>IF(Dane!M1105&lt;&gt;"",Dane!M1105,"")</f>
        <v/>
      </c>
    </row>
    <row r="1106" spans="36:37" x14ac:dyDescent="0.35">
      <c r="AJ1106" s="33" t="str">
        <f t="shared" si="17"/>
        <v/>
      </c>
      <c r="AK1106" s="33" t="str">
        <f>IF(Dane!M1106&lt;&gt;"",Dane!M1106,"")</f>
        <v/>
      </c>
    </row>
    <row r="1107" spans="36:37" x14ac:dyDescent="0.35">
      <c r="AJ1107" s="33" t="str">
        <f t="shared" si="17"/>
        <v/>
      </c>
      <c r="AK1107" s="33" t="str">
        <f>IF(Dane!M1107&lt;&gt;"",Dane!M1107,"")</f>
        <v/>
      </c>
    </row>
    <row r="1108" spans="36:37" x14ac:dyDescent="0.35">
      <c r="AJ1108" s="33" t="str">
        <f t="shared" si="17"/>
        <v/>
      </c>
      <c r="AK1108" s="33" t="str">
        <f>IF(Dane!M1108&lt;&gt;"",Dane!M1108,"")</f>
        <v/>
      </c>
    </row>
    <row r="1109" spans="36:37" x14ac:dyDescent="0.35">
      <c r="AJ1109" s="33" t="str">
        <f t="shared" si="17"/>
        <v/>
      </c>
      <c r="AK1109" s="33" t="str">
        <f>IF(Dane!M1109&lt;&gt;"",Dane!M1109,"")</f>
        <v/>
      </c>
    </row>
    <row r="1110" spans="36:37" x14ac:dyDescent="0.35">
      <c r="AJ1110" s="33" t="str">
        <f t="shared" ref="AJ1110:AJ1173" si="18">IF(AK1110="styczeń",1,IF(AK1110="luty",2,IF(AK1110="marzec",3,IF(AK1110="kwiecień",4,IF(AK1110="maj",5,IF(AK1110="czerwiec",6,IF(AK1110="lipiec",7,IF(AK1110="sierpień",8,IF(AK1110="wrzesień",9,IF(AK1110="październik",10,IF(AK1110="listopad",11,IF(AK1110="listopad",12,""))))))))))))</f>
        <v/>
      </c>
      <c r="AK1110" s="33" t="str">
        <f>IF(Dane!M1110&lt;&gt;"",Dane!M1110,"")</f>
        <v/>
      </c>
    </row>
    <row r="1111" spans="36:37" x14ac:dyDescent="0.35">
      <c r="AJ1111" s="33" t="str">
        <f t="shared" si="18"/>
        <v/>
      </c>
      <c r="AK1111" s="33" t="str">
        <f>IF(Dane!M1111&lt;&gt;"",Dane!M1111,"")</f>
        <v/>
      </c>
    </row>
    <row r="1112" spans="36:37" x14ac:dyDescent="0.35">
      <c r="AJ1112" s="33" t="str">
        <f t="shared" si="18"/>
        <v/>
      </c>
      <c r="AK1112" s="33" t="str">
        <f>IF(Dane!M1112&lt;&gt;"",Dane!M1112,"")</f>
        <v/>
      </c>
    </row>
    <row r="1113" spans="36:37" x14ac:dyDescent="0.35">
      <c r="AJ1113" s="33" t="str">
        <f t="shared" si="18"/>
        <v/>
      </c>
      <c r="AK1113" s="33" t="str">
        <f>IF(Dane!M1113&lt;&gt;"",Dane!M1113,"")</f>
        <v/>
      </c>
    </row>
    <row r="1114" spans="36:37" x14ac:dyDescent="0.35">
      <c r="AJ1114" s="33" t="str">
        <f t="shared" si="18"/>
        <v/>
      </c>
      <c r="AK1114" s="33" t="str">
        <f>IF(Dane!M1114&lt;&gt;"",Dane!M1114,"")</f>
        <v/>
      </c>
    </row>
    <row r="1115" spans="36:37" x14ac:dyDescent="0.35">
      <c r="AJ1115" s="33" t="str">
        <f t="shared" si="18"/>
        <v/>
      </c>
      <c r="AK1115" s="33" t="str">
        <f>IF(Dane!M1115&lt;&gt;"",Dane!M1115,"")</f>
        <v/>
      </c>
    </row>
    <row r="1116" spans="36:37" x14ac:dyDescent="0.35">
      <c r="AJ1116" s="33" t="str">
        <f t="shared" si="18"/>
        <v/>
      </c>
      <c r="AK1116" s="33" t="str">
        <f>IF(Dane!M1116&lt;&gt;"",Dane!M1116,"")</f>
        <v/>
      </c>
    </row>
    <row r="1117" spans="36:37" x14ac:dyDescent="0.35">
      <c r="AJ1117" s="33" t="str">
        <f t="shared" si="18"/>
        <v/>
      </c>
      <c r="AK1117" s="33" t="str">
        <f>IF(Dane!M1117&lt;&gt;"",Dane!M1117,"")</f>
        <v/>
      </c>
    </row>
    <row r="1118" spans="36:37" x14ac:dyDescent="0.35">
      <c r="AJ1118" s="33" t="str">
        <f t="shared" si="18"/>
        <v/>
      </c>
      <c r="AK1118" s="33" t="str">
        <f>IF(Dane!M1118&lt;&gt;"",Dane!M1118,"")</f>
        <v/>
      </c>
    </row>
    <row r="1119" spans="36:37" x14ac:dyDescent="0.35">
      <c r="AJ1119" s="33" t="str">
        <f t="shared" si="18"/>
        <v/>
      </c>
      <c r="AK1119" s="33" t="str">
        <f>IF(Dane!M1119&lt;&gt;"",Dane!M1119,"")</f>
        <v/>
      </c>
    </row>
    <row r="1120" spans="36:37" x14ac:dyDescent="0.35">
      <c r="AJ1120" s="33" t="str">
        <f t="shared" si="18"/>
        <v/>
      </c>
      <c r="AK1120" s="33" t="str">
        <f>IF(Dane!M1120&lt;&gt;"",Dane!M1120,"")</f>
        <v/>
      </c>
    </row>
    <row r="1121" spans="36:37" x14ac:dyDescent="0.35">
      <c r="AJ1121" s="33" t="str">
        <f t="shared" si="18"/>
        <v/>
      </c>
      <c r="AK1121" s="33" t="str">
        <f>IF(Dane!M1121&lt;&gt;"",Dane!M1121,"")</f>
        <v/>
      </c>
    </row>
    <row r="1122" spans="36:37" x14ac:dyDescent="0.35">
      <c r="AJ1122" s="33" t="str">
        <f t="shared" si="18"/>
        <v/>
      </c>
      <c r="AK1122" s="33" t="str">
        <f>IF(Dane!M1122&lt;&gt;"",Dane!M1122,"")</f>
        <v/>
      </c>
    </row>
    <row r="1123" spans="36:37" x14ac:dyDescent="0.35">
      <c r="AJ1123" s="33" t="str">
        <f t="shared" si="18"/>
        <v/>
      </c>
      <c r="AK1123" s="33" t="str">
        <f>IF(Dane!M1123&lt;&gt;"",Dane!M1123,"")</f>
        <v/>
      </c>
    </row>
    <row r="1124" spans="36:37" x14ac:dyDescent="0.35">
      <c r="AJ1124" s="33" t="str">
        <f t="shared" si="18"/>
        <v/>
      </c>
      <c r="AK1124" s="33" t="str">
        <f>IF(Dane!M1124&lt;&gt;"",Dane!M1124,"")</f>
        <v/>
      </c>
    </row>
    <row r="1125" spans="36:37" x14ac:dyDescent="0.35">
      <c r="AJ1125" s="33" t="str">
        <f t="shared" si="18"/>
        <v/>
      </c>
      <c r="AK1125" s="33" t="str">
        <f>IF(Dane!M1125&lt;&gt;"",Dane!M1125,"")</f>
        <v/>
      </c>
    </row>
    <row r="1126" spans="36:37" x14ac:dyDescent="0.35">
      <c r="AJ1126" s="33" t="str">
        <f t="shared" si="18"/>
        <v/>
      </c>
      <c r="AK1126" s="33" t="str">
        <f>IF(Dane!M1126&lt;&gt;"",Dane!M1126,"")</f>
        <v/>
      </c>
    </row>
    <row r="1127" spans="36:37" x14ac:dyDescent="0.35">
      <c r="AJ1127" s="33" t="str">
        <f t="shared" si="18"/>
        <v/>
      </c>
      <c r="AK1127" s="33" t="str">
        <f>IF(Dane!M1127&lt;&gt;"",Dane!M1127,"")</f>
        <v/>
      </c>
    </row>
    <row r="1128" spans="36:37" x14ac:dyDescent="0.35">
      <c r="AJ1128" s="33" t="str">
        <f t="shared" si="18"/>
        <v/>
      </c>
      <c r="AK1128" s="33" t="str">
        <f>IF(Dane!M1128&lt;&gt;"",Dane!M1128,"")</f>
        <v/>
      </c>
    </row>
    <row r="1129" spans="36:37" x14ac:dyDescent="0.35">
      <c r="AJ1129" s="33" t="str">
        <f t="shared" si="18"/>
        <v/>
      </c>
      <c r="AK1129" s="33" t="str">
        <f>IF(Dane!M1129&lt;&gt;"",Dane!M1129,"")</f>
        <v/>
      </c>
    </row>
    <row r="1130" spans="36:37" x14ac:dyDescent="0.35">
      <c r="AJ1130" s="33" t="str">
        <f t="shared" si="18"/>
        <v/>
      </c>
      <c r="AK1130" s="33" t="str">
        <f>IF(Dane!M1130&lt;&gt;"",Dane!M1130,"")</f>
        <v/>
      </c>
    </row>
    <row r="1131" spans="36:37" x14ac:dyDescent="0.35">
      <c r="AJ1131" s="33" t="str">
        <f t="shared" si="18"/>
        <v/>
      </c>
      <c r="AK1131" s="33" t="str">
        <f>IF(Dane!M1131&lt;&gt;"",Dane!M1131,"")</f>
        <v/>
      </c>
    </row>
    <row r="1132" spans="36:37" x14ac:dyDescent="0.35">
      <c r="AJ1132" s="33" t="str">
        <f t="shared" si="18"/>
        <v/>
      </c>
      <c r="AK1132" s="33" t="str">
        <f>IF(Dane!M1132&lt;&gt;"",Dane!M1132,"")</f>
        <v/>
      </c>
    </row>
    <row r="1133" spans="36:37" x14ac:dyDescent="0.35">
      <c r="AJ1133" s="33" t="str">
        <f t="shared" si="18"/>
        <v/>
      </c>
      <c r="AK1133" s="33" t="str">
        <f>IF(Dane!M1133&lt;&gt;"",Dane!M1133,"")</f>
        <v/>
      </c>
    </row>
    <row r="1134" spans="36:37" x14ac:dyDescent="0.35">
      <c r="AJ1134" s="33" t="str">
        <f t="shared" si="18"/>
        <v/>
      </c>
      <c r="AK1134" s="33" t="str">
        <f>IF(Dane!M1134&lt;&gt;"",Dane!M1134,"")</f>
        <v/>
      </c>
    </row>
    <row r="1135" spans="36:37" x14ac:dyDescent="0.35">
      <c r="AJ1135" s="33" t="str">
        <f t="shared" si="18"/>
        <v/>
      </c>
      <c r="AK1135" s="33" t="str">
        <f>IF(Dane!M1135&lt;&gt;"",Dane!M1135,"")</f>
        <v/>
      </c>
    </row>
    <row r="1136" spans="36:37" x14ac:dyDescent="0.35">
      <c r="AJ1136" s="33" t="str">
        <f t="shared" si="18"/>
        <v/>
      </c>
      <c r="AK1136" s="33" t="str">
        <f>IF(Dane!M1136&lt;&gt;"",Dane!M1136,"")</f>
        <v/>
      </c>
    </row>
    <row r="1137" spans="36:37" x14ac:dyDescent="0.35">
      <c r="AJ1137" s="33" t="str">
        <f t="shared" si="18"/>
        <v/>
      </c>
      <c r="AK1137" s="33" t="str">
        <f>IF(Dane!M1137&lt;&gt;"",Dane!M1137,"")</f>
        <v/>
      </c>
    </row>
    <row r="1138" spans="36:37" x14ac:dyDescent="0.35">
      <c r="AJ1138" s="33" t="str">
        <f t="shared" si="18"/>
        <v/>
      </c>
      <c r="AK1138" s="33" t="str">
        <f>IF(Dane!M1138&lt;&gt;"",Dane!M1138,"")</f>
        <v/>
      </c>
    </row>
    <row r="1139" spans="36:37" x14ac:dyDescent="0.35">
      <c r="AJ1139" s="33" t="str">
        <f t="shared" si="18"/>
        <v/>
      </c>
      <c r="AK1139" s="33" t="str">
        <f>IF(Dane!M1139&lt;&gt;"",Dane!M1139,"")</f>
        <v/>
      </c>
    </row>
    <row r="1140" spans="36:37" x14ac:dyDescent="0.35">
      <c r="AJ1140" s="33" t="str">
        <f t="shared" si="18"/>
        <v/>
      </c>
      <c r="AK1140" s="33" t="str">
        <f>IF(Dane!M1140&lt;&gt;"",Dane!M1140,"")</f>
        <v/>
      </c>
    </row>
    <row r="1141" spans="36:37" x14ac:dyDescent="0.35">
      <c r="AJ1141" s="33" t="str">
        <f t="shared" si="18"/>
        <v/>
      </c>
      <c r="AK1141" s="33" t="str">
        <f>IF(Dane!M1141&lt;&gt;"",Dane!M1141,"")</f>
        <v/>
      </c>
    </row>
    <row r="1142" spans="36:37" x14ac:dyDescent="0.35">
      <c r="AJ1142" s="33" t="str">
        <f t="shared" si="18"/>
        <v/>
      </c>
      <c r="AK1142" s="33" t="str">
        <f>IF(Dane!M1142&lt;&gt;"",Dane!M1142,"")</f>
        <v/>
      </c>
    </row>
    <row r="1143" spans="36:37" x14ac:dyDescent="0.35">
      <c r="AJ1143" s="33" t="str">
        <f t="shared" si="18"/>
        <v/>
      </c>
      <c r="AK1143" s="33" t="str">
        <f>IF(Dane!M1143&lt;&gt;"",Dane!M1143,"")</f>
        <v/>
      </c>
    </row>
    <row r="1144" spans="36:37" x14ac:dyDescent="0.35">
      <c r="AJ1144" s="33" t="str">
        <f t="shared" si="18"/>
        <v/>
      </c>
      <c r="AK1144" s="33" t="str">
        <f>IF(Dane!M1144&lt;&gt;"",Dane!M1144,"")</f>
        <v/>
      </c>
    </row>
    <row r="1145" spans="36:37" x14ac:dyDescent="0.35">
      <c r="AJ1145" s="33" t="str">
        <f t="shared" si="18"/>
        <v/>
      </c>
      <c r="AK1145" s="33" t="str">
        <f>IF(Dane!M1145&lt;&gt;"",Dane!M1145,"")</f>
        <v/>
      </c>
    </row>
    <row r="1146" spans="36:37" x14ac:dyDescent="0.35">
      <c r="AJ1146" s="33" t="str">
        <f t="shared" si="18"/>
        <v/>
      </c>
      <c r="AK1146" s="33" t="str">
        <f>IF(Dane!M1146&lt;&gt;"",Dane!M1146,"")</f>
        <v/>
      </c>
    </row>
    <row r="1147" spans="36:37" x14ac:dyDescent="0.35">
      <c r="AJ1147" s="33" t="str">
        <f t="shared" si="18"/>
        <v/>
      </c>
      <c r="AK1147" s="33" t="str">
        <f>IF(Dane!M1147&lt;&gt;"",Dane!M1147,"")</f>
        <v/>
      </c>
    </row>
    <row r="1148" spans="36:37" x14ac:dyDescent="0.35">
      <c r="AJ1148" s="33" t="str">
        <f t="shared" si="18"/>
        <v/>
      </c>
      <c r="AK1148" s="33" t="str">
        <f>IF(Dane!M1148&lt;&gt;"",Dane!M1148,"")</f>
        <v/>
      </c>
    </row>
    <row r="1149" spans="36:37" x14ac:dyDescent="0.35">
      <c r="AJ1149" s="33" t="str">
        <f t="shared" si="18"/>
        <v/>
      </c>
      <c r="AK1149" s="33" t="str">
        <f>IF(Dane!M1149&lt;&gt;"",Dane!M1149,"")</f>
        <v/>
      </c>
    </row>
    <row r="1150" spans="36:37" x14ac:dyDescent="0.35">
      <c r="AJ1150" s="33" t="str">
        <f t="shared" si="18"/>
        <v/>
      </c>
      <c r="AK1150" s="33" t="str">
        <f>IF(Dane!M1150&lt;&gt;"",Dane!M1150,"")</f>
        <v/>
      </c>
    </row>
    <row r="1151" spans="36:37" x14ac:dyDescent="0.35">
      <c r="AJ1151" s="33" t="str">
        <f t="shared" si="18"/>
        <v/>
      </c>
      <c r="AK1151" s="33" t="str">
        <f>IF(Dane!M1151&lt;&gt;"",Dane!M1151,"")</f>
        <v/>
      </c>
    </row>
    <row r="1152" spans="36:37" x14ac:dyDescent="0.35">
      <c r="AJ1152" s="33" t="str">
        <f t="shared" si="18"/>
        <v/>
      </c>
      <c r="AK1152" s="33" t="str">
        <f>IF(Dane!M1152&lt;&gt;"",Dane!M1152,"")</f>
        <v/>
      </c>
    </row>
    <row r="1153" spans="36:37" x14ac:dyDescent="0.35">
      <c r="AJ1153" s="33" t="str">
        <f t="shared" si="18"/>
        <v/>
      </c>
      <c r="AK1153" s="33" t="str">
        <f>IF(Dane!M1153&lt;&gt;"",Dane!M1153,"")</f>
        <v/>
      </c>
    </row>
    <row r="1154" spans="36:37" x14ac:dyDescent="0.35">
      <c r="AJ1154" s="33" t="str">
        <f t="shared" si="18"/>
        <v/>
      </c>
      <c r="AK1154" s="33" t="str">
        <f>IF(Dane!M1154&lt;&gt;"",Dane!M1154,"")</f>
        <v/>
      </c>
    </row>
    <row r="1155" spans="36:37" x14ac:dyDescent="0.35">
      <c r="AJ1155" s="33" t="str">
        <f t="shared" si="18"/>
        <v/>
      </c>
      <c r="AK1155" s="33" t="str">
        <f>IF(Dane!M1155&lt;&gt;"",Dane!M1155,"")</f>
        <v/>
      </c>
    </row>
    <row r="1156" spans="36:37" x14ac:dyDescent="0.35">
      <c r="AJ1156" s="33" t="str">
        <f t="shared" si="18"/>
        <v/>
      </c>
      <c r="AK1156" s="33" t="str">
        <f>IF(Dane!M1156&lt;&gt;"",Dane!M1156,"")</f>
        <v/>
      </c>
    </row>
    <row r="1157" spans="36:37" x14ac:dyDescent="0.35">
      <c r="AJ1157" s="33" t="str">
        <f t="shared" si="18"/>
        <v/>
      </c>
      <c r="AK1157" s="33" t="str">
        <f>IF(Dane!M1157&lt;&gt;"",Dane!M1157,"")</f>
        <v/>
      </c>
    </row>
    <row r="1158" spans="36:37" x14ac:dyDescent="0.35">
      <c r="AJ1158" s="33" t="str">
        <f t="shared" si="18"/>
        <v/>
      </c>
      <c r="AK1158" s="33" t="str">
        <f>IF(Dane!M1158&lt;&gt;"",Dane!M1158,"")</f>
        <v/>
      </c>
    </row>
    <row r="1159" spans="36:37" x14ac:dyDescent="0.35">
      <c r="AJ1159" s="33" t="str">
        <f t="shared" si="18"/>
        <v/>
      </c>
      <c r="AK1159" s="33" t="str">
        <f>IF(Dane!M1159&lt;&gt;"",Dane!M1159,"")</f>
        <v/>
      </c>
    </row>
    <row r="1160" spans="36:37" x14ac:dyDescent="0.35">
      <c r="AJ1160" s="33" t="str">
        <f t="shared" si="18"/>
        <v/>
      </c>
      <c r="AK1160" s="33" t="str">
        <f>IF(Dane!M1160&lt;&gt;"",Dane!M1160,"")</f>
        <v/>
      </c>
    </row>
    <row r="1161" spans="36:37" x14ac:dyDescent="0.35">
      <c r="AJ1161" s="33" t="str">
        <f t="shared" si="18"/>
        <v/>
      </c>
      <c r="AK1161" s="33" t="str">
        <f>IF(Dane!M1161&lt;&gt;"",Dane!M1161,"")</f>
        <v/>
      </c>
    </row>
    <row r="1162" spans="36:37" x14ac:dyDescent="0.35">
      <c r="AJ1162" s="33" t="str">
        <f t="shared" si="18"/>
        <v/>
      </c>
      <c r="AK1162" s="33" t="str">
        <f>IF(Dane!M1162&lt;&gt;"",Dane!M1162,"")</f>
        <v/>
      </c>
    </row>
    <row r="1163" spans="36:37" x14ac:dyDescent="0.35">
      <c r="AJ1163" s="33" t="str">
        <f t="shared" si="18"/>
        <v/>
      </c>
      <c r="AK1163" s="33" t="str">
        <f>IF(Dane!M1163&lt;&gt;"",Dane!M1163,"")</f>
        <v/>
      </c>
    </row>
    <row r="1164" spans="36:37" x14ac:dyDescent="0.35">
      <c r="AJ1164" s="33" t="str">
        <f t="shared" si="18"/>
        <v/>
      </c>
      <c r="AK1164" s="33" t="str">
        <f>IF(Dane!M1164&lt;&gt;"",Dane!M1164,"")</f>
        <v/>
      </c>
    </row>
    <row r="1165" spans="36:37" x14ac:dyDescent="0.35">
      <c r="AJ1165" s="33" t="str">
        <f t="shared" si="18"/>
        <v/>
      </c>
      <c r="AK1165" s="33" t="str">
        <f>IF(Dane!M1165&lt;&gt;"",Dane!M1165,"")</f>
        <v/>
      </c>
    </row>
    <row r="1166" spans="36:37" x14ac:dyDescent="0.35">
      <c r="AJ1166" s="33" t="str">
        <f t="shared" si="18"/>
        <v/>
      </c>
      <c r="AK1166" s="33" t="str">
        <f>IF(Dane!M1166&lt;&gt;"",Dane!M1166,"")</f>
        <v/>
      </c>
    </row>
    <row r="1167" spans="36:37" x14ac:dyDescent="0.35">
      <c r="AJ1167" s="33" t="str">
        <f t="shared" si="18"/>
        <v/>
      </c>
      <c r="AK1167" s="33" t="str">
        <f>IF(Dane!M1167&lt;&gt;"",Dane!M1167,"")</f>
        <v/>
      </c>
    </row>
    <row r="1168" spans="36:37" x14ac:dyDescent="0.35">
      <c r="AJ1168" s="33" t="str">
        <f t="shared" si="18"/>
        <v/>
      </c>
      <c r="AK1168" s="33" t="str">
        <f>IF(Dane!M1168&lt;&gt;"",Dane!M1168,"")</f>
        <v/>
      </c>
    </row>
    <row r="1169" spans="36:37" x14ac:dyDescent="0.35">
      <c r="AJ1169" s="33" t="str">
        <f t="shared" si="18"/>
        <v/>
      </c>
      <c r="AK1169" s="33" t="str">
        <f>IF(Dane!M1169&lt;&gt;"",Dane!M1169,"")</f>
        <v/>
      </c>
    </row>
    <row r="1170" spans="36:37" x14ac:dyDescent="0.35">
      <c r="AJ1170" s="33" t="str">
        <f t="shared" si="18"/>
        <v/>
      </c>
      <c r="AK1170" s="33" t="str">
        <f>IF(Dane!M1170&lt;&gt;"",Dane!M1170,"")</f>
        <v/>
      </c>
    </row>
    <row r="1171" spans="36:37" x14ac:dyDescent="0.35">
      <c r="AJ1171" s="33" t="str">
        <f t="shared" si="18"/>
        <v/>
      </c>
      <c r="AK1171" s="33" t="str">
        <f>IF(Dane!M1171&lt;&gt;"",Dane!M1171,"")</f>
        <v/>
      </c>
    </row>
    <row r="1172" spans="36:37" x14ac:dyDescent="0.35">
      <c r="AJ1172" s="33" t="str">
        <f t="shared" si="18"/>
        <v/>
      </c>
      <c r="AK1172" s="33" t="str">
        <f>IF(Dane!M1172&lt;&gt;"",Dane!M1172,"")</f>
        <v/>
      </c>
    </row>
    <row r="1173" spans="36:37" x14ac:dyDescent="0.35">
      <c r="AJ1173" s="33" t="str">
        <f t="shared" si="18"/>
        <v/>
      </c>
      <c r="AK1173" s="33" t="str">
        <f>IF(Dane!M1173&lt;&gt;"",Dane!M1173,"")</f>
        <v/>
      </c>
    </row>
    <row r="1174" spans="36:37" x14ac:dyDescent="0.35">
      <c r="AJ1174" s="33" t="str">
        <f t="shared" ref="AJ1174:AJ1237" si="19">IF(AK1174="styczeń",1,IF(AK1174="luty",2,IF(AK1174="marzec",3,IF(AK1174="kwiecień",4,IF(AK1174="maj",5,IF(AK1174="czerwiec",6,IF(AK1174="lipiec",7,IF(AK1174="sierpień",8,IF(AK1174="wrzesień",9,IF(AK1174="październik",10,IF(AK1174="listopad",11,IF(AK1174="listopad",12,""))))))))))))</f>
        <v/>
      </c>
      <c r="AK1174" s="33" t="str">
        <f>IF(Dane!M1174&lt;&gt;"",Dane!M1174,"")</f>
        <v/>
      </c>
    </row>
    <row r="1175" spans="36:37" x14ac:dyDescent="0.35">
      <c r="AJ1175" s="33" t="str">
        <f t="shared" si="19"/>
        <v/>
      </c>
      <c r="AK1175" s="33" t="str">
        <f>IF(Dane!M1175&lt;&gt;"",Dane!M1175,"")</f>
        <v/>
      </c>
    </row>
    <row r="1176" spans="36:37" x14ac:dyDescent="0.35">
      <c r="AJ1176" s="33" t="str">
        <f t="shared" si="19"/>
        <v/>
      </c>
      <c r="AK1176" s="33" t="str">
        <f>IF(Dane!M1176&lt;&gt;"",Dane!M1176,"")</f>
        <v/>
      </c>
    </row>
    <row r="1177" spans="36:37" x14ac:dyDescent="0.35">
      <c r="AJ1177" s="33" t="str">
        <f t="shared" si="19"/>
        <v/>
      </c>
      <c r="AK1177" s="33" t="str">
        <f>IF(Dane!M1177&lt;&gt;"",Dane!M1177,"")</f>
        <v/>
      </c>
    </row>
    <row r="1178" spans="36:37" x14ac:dyDescent="0.35">
      <c r="AJ1178" s="33" t="str">
        <f t="shared" si="19"/>
        <v/>
      </c>
      <c r="AK1178" s="33" t="str">
        <f>IF(Dane!M1178&lt;&gt;"",Dane!M1178,"")</f>
        <v/>
      </c>
    </row>
    <row r="1179" spans="36:37" x14ac:dyDescent="0.35">
      <c r="AJ1179" s="33" t="str">
        <f t="shared" si="19"/>
        <v/>
      </c>
      <c r="AK1179" s="33" t="str">
        <f>IF(Dane!M1179&lt;&gt;"",Dane!M1179,"")</f>
        <v/>
      </c>
    </row>
    <row r="1180" spans="36:37" x14ac:dyDescent="0.35">
      <c r="AJ1180" s="33" t="str">
        <f t="shared" si="19"/>
        <v/>
      </c>
      <c r="AK1180" s="33" t="str">
        <f>IF(Dane!M1180&lt;&gt;"",Dane!M1180,"")</f>
        <v/>
      </c>
    </row>
    <row r="1181" spans="36:37" x14ac:dyDescent="0.35">
      <c r="AJ1181" s="33" t="str">
        <f t="shared" si="19"/>
        <v/>
      </c>
      <c r="AK1181" s="33" t="str">
        <f>IF(Dane!M1181&lt;&gt;"",Dane!M1181,"")</f>
        <v/>
      </c>
    </row>
    <row r="1182" spans="36:37" x14ac:dyDescent="0.35">
      <c r="AJ1182" s="33" t="str">
        <f t="shared" si="19"/>
        <v/>
      </c>
      <c r="AK1182" s="33" t="str">
        <f>IF(Dane!M1182&lt;&gt;"",Dane!M1182,"")</f>
        <v/>
      </c>
    </row>
    <row r="1183" spans="36:37" x14ac:dyDescent="0.35">
      <c r="AJ1183" s="33" t="str">
        <f t="shared" si="19"/>
        <v/>
      </c>
      <c r="AK1183" s="33" t="str">
        <f>IF(Dane!M1183&lt;&gt;"",Dane!M1183,"")</f>
        <v/>
      </c>
    </row>
    <row r="1184" spans="36:37" x14ac:dyDescent="0.35">
      <c r="AJ1184" s="33" t="str">
        <f t="shared" si="19"/>
        <v/>
      </c>
      <c r="AK1184" s="33" t="str">
        <f>IF(Dane!M1184&lt;&gt;"",Dane!M1184,"")</f>
        <v/>
      </c>
    </row>
    <row r="1185" spans="36:37" x14ac:dyDescent="0.35">
      <c r="AJ1185" s="33" t="str">
        <f t="shared" si="19"/>
        <v/>
      </c>
      <c r="AK1185" s="33" t="str">
        <f>IF(Dane!M1185&lt;&gt;"",Dane!M1185,"")</f>
        <v/>
      </c>
    </row>
    <row r="1186" spans="36:37" x14ac:dyDescent="0.35">
      <c r="AJ1186" s="33" t="str">
        <f t="shared" si="19"/>
        <v/>
      </c>
      <c r="AK1186" s="33" t="str">
        <f>IF(Dane!M1186&lt;&gt;"",Dane!M1186,"")</f>
        <v/>
      </c>
    </row>
    <row r="1187" spans="36:37" x14ac:dyDescent="0.35">
      <c r="AJ1187" s="33" t="str">
        <f t="shared" si="19"/>
        <v/>
      </c>
      <c r="AK1187" s="33" t="str">
        <f>IF(Dane!M1187&lt;&gt;"",Dane!M1187,"")</f>
        <v/>
      </c>
    </row>
    <row r="1188" spans="36:37" x14ac:dyDescent="0.35">
      <c r="AJ1188" s="33" t="str">
        <f t="shared" si="19"/>
        <v/>
      </c>
      <c r="AK1188" s="33" t="str">
        <f>IF(Dane!M1188&lt;&gt;"",Dane!M1188,"")</f>
        <v/>
      </c>
    </row>
    <row r="1189" spans="36:37" x14ac:dyDescent="0.35">
      <c r="AJ1189" s="33" t="str">
        <f t="shared" si="19"/>
        <v/>
      </c>
      <c r="AK1189" s="33" t="str">
        <f>IF(Dane!M1189&lt;&gt;"",Dane!M1189,"")</f>
        <v/>
      </c>
    </row>
    <row r="1190" spans="36:37" x14ac:dyDescent="0.35">
      <c r="AJ1190" s="33" t="str">
        <f t="shared" si="19"/>
        <v/>
      </c>
      <c r="AK1190" s="33" t="str">
        <f>IF(Dane!M1190&lt;&gt;"",Dane!M1190,"")</f>
        <v/>
      </c>
    </row>
    <row r="1191" spans="36:37" x14ac:dyDescent="0.35">
      <c r="AJ1191" s="33" t="str">
        <f t="shared" si="19"/>
        <v/>
      </c>
      <c r="AK1191" s="33" t="str">
        <f>IF(Dane!M1191&lt;&gt;"",Dane!M1191,"")</f>
        <v/>
      </c>
    </row>
    <row r="1192" spans="36:37" x14ac:dyDescent="0.35">
      <c r="AJ1192" s="33" t="str">
        <f t="shared" si="19"/>
        <v/>
      </c>
      <c r="AK1192" s="33" t="str">
        <f>IF(Dane!M1192&lt;&gt;"",Dane!M1192,"")</f>
        <v/>
      </c>
    </row>
    <row r="1193" spans="36:37" x14ac:dyDescent="0.35">
      <c r="AJ1193" s="33" t="str">
        <f t="shared" si="19"/>
        <v/>
      </c>
      <c r="AK1193" s="33" t="str">
        <f>IF(Dane!M1193&lt;&gt;"",Dane!M1193,"")</f>
        <v/>
      </c>
    </row>
    <row r="1194" spans="36:37" x14ac:dyDescent="0.35">
      <c r="AJ1194" s="33" t="str">
        <f t="shared" si="19"/>
        <v/>
      </c>
      <c r="AK1194" s="33" t="str">
        <f>IF(Dane!M1194&lt;&gt;"",Dane!M1194,"")</f>
        <v/>
      </c>
    </row>
    <row r="1195" spans="36:37" x14ac:dyDescent="0.35">
      <c r="AJ1195" s="33" t="str">
        <f t="shared" si="19"/>
        <v/>
      </c>
      <c r="AK1195" s="33" t="str">
        <f>IF(Dane!M1195&lt;&gt;"",Dane!M1195,"")</f>
        <v/>
      </c>
    </row>
    <row r="1196" spans="36:37" x14ac:dyDescent="0.35">
      <c r="AJ1196" s="33" t="str">
        <f t="shared" si="19"/>
        <v/>
      </c>
      <c r="AK1196" s="33" t="str">
        <f>IF(Dane!M1196&lt;&gt;"",Dane!M1196,"")</f>
        <v/>
      </c>
    </row>
    <row r="1197" spans="36:37" x14ac:dyDescent="0.35">
      <c r="AJ1197" s="33" t="str">
        <f t="shared" si="19"/>
        <v/>
      </c>
      <c r="AK1197" s="33" t="str">
        <f>IF(Dane!M1197&lt;&gt;"",Dane!M1197,"")</f>
        <v/>
      </c>
    </row>
    <row r="1198" spans="36:37" x14ac:dyDescent="0.35">
      <c r="AJ1198" s="33" t="str">
        <f t="shared" si="19"/>
        <v/>
      </c>
      <c r="AK1198" s="33" t="str">
        <f>IF(Dane!M1198&lt;&gt;"",Dane!M1198,"")</f>
        <v/>
      </c>
    </row>
    <row r="1199" spans="36:37" x14ac:dyDescent="0.35">
      <c r="AJ1199" s="33" t="str">
        <f t="shared" si="19"/>
        <v/>
      </c>
      <c r="AK1199" s="33" t="str">
        <f>IF(Dane!M1199&lt;&gt;"",Dane!M1199,"")</f>
        <v/>
      </c>
    </row>
    <row r="1200" spans="36:37" x14ac:dyDescent="0.35">
      <c r="AJ1200" s="33" t="str">
        <f t="shared" si="19"/>
        <v/>
      </c>
      <c r="AK1200" s="33" t="str">
        <f>IF(Dane!M1200&lt;&gt;"",Dane!M1200,"")</f>
        <v/>
      </c>
    </row>
    <row r="1201" spans="36:37" x14ac:dyDescent="0.35">
      <c r="AJ1201" s="33" t="str">
        <f t="shared" si="19"/>
        <v/>
      </c>
      <c r="AK1201" s="33" t="str">
        <f>IF(Dane!M1201&lt;&gt;"",Dane!M1201,"")</f>
        <v/>
      </c>
    </row>
    <row r="1202" spans="36:37" x14ac:dyDescent="0.35">
      <c r="AJ1202" s="33" t="str">
        <f t="shared" si="19"/>
        <v/>
      </c>
      <c r="AK1202" s="33" t="str">
        <f>IF(Dane!M1202&lt;&gt;"",Dane!M1202,"")</f>
        <v/>
      </c>
    </row>
    <row r="1203" spans="36:37" x14ac:dyDescent="0.35">
      <c r="AJ1203" s="33" t="str">
        <f t="shared" si="19"/>
        <v/>
      </c>
      <c r="AK1203" s="33" t="str">
        <f>IF(Dane!M1203&lt;&gt;"",Dane!M1203,"")</f>
        <v/>
      </c>
    </row>
    <row r="1204" spans="36:37" x14ac:dyDescent="0.35">
      <c r="AJ1204" s="33" t="str">
        <f t="shared" si="19"/>
        <v/>
      </c>
      <c r="AK1204" s="33" t="str">
        <f>IF(Dane!M1204&lt;&gt;"",Dane!M1204,"")</f>
        <v/>
      </c>
    </row>
    <row r="1205" spans="36:37" x14ac:dyDescent="0.35">
      <c r="AJ1205" s="33" t="str">
        <f t="shared" si="19"/>
        <v/>
      </c>
      <c r="AK1205" s="33" t="str">
        <f>IF(Dane!M1205&lt;&gt;"",Dane!M1205,"")</f>
        <v/>
      </c>
    </row>
    <row r="1206" spans="36:37" x14ac:dyDescent="0.35">
      <c r="AJ1206" s="33" t="str">
        <f t="shared" si="19"/>
        <v/>
      </c>
      <c r="AK1206" s="33" t="str">
        <f>IF(Dane!M1206&lt;&gt;"",Dane!M1206,"")</f>
        <v/>
      </c>
    </row>
    <row r="1207" spans="36:37" x14ac:dyDescent="0.35">
      <c r="AJ1207" s="33" t="str">
        <f t="shared" si="19"/>
        <v/>
      </c>
      <c r="AK1207" s="33" t="str">
        <f>IF(Dane!M1207&lt;&gt;"",Dane!M1207,"")</f>
        <v/>
      </c>
    </row>
    <row r="1208" spans="36:37" x14ac:dyDescent="0.35">
      <c r="AJ1208" s="33" t="str">
        <f t="shared" si="19"/>
        <v/>
      </c>
      <c r="AK1208" s="33" t="str">
        <f>IF(Dane!M1208&lt;&gt;"",Dane!M1208,"")</f>
        <v/>
      </c>
    </row>
    <row r="1209" spans="36:37" x14ac:dyDescent="0.35">
      <c r="AJ1209" s="33" t="str">
        <f t="shared" si="19"/>
        <v/>
      </c>
      <c r="AK1209" s="33" t="str">
        <f>IF(Dane!M1209&lt;&gt;"",Dane!M1209,"")</f>
        <v/>
      </c>
    </row>
    <row r="1210" spans="36:37" x14ac:dyDescent="0.35">
      <c r="AJ1210" s="33" t="str">
        <f t="shared" si="19"/>
        <v/>
      </c>
      <c r="AK1210" s="33" t="str">
        <f>IF(Dane!M1210&lt;&gt;"",Dane!M1210,"")</f>
        <v/>
      </c>
    </row>
    <row r="1211" spans="36:37" x14ac:dyDescent="0.35">
      <c r="AJ1211" s="33" t="str">
        <f t="shared" si="19"/>
        <v/>
      </c>
      <c r="AK1211" s="33" t="str">
        <f>IF(Dane!M1211&lt;&gt;"",Dane!M1211,"")</f>
        <v/>
      </c>
    </row>
    <row r="1212" spans="36:37" x14ac:dyDescent="0.35">
      <c r="AJ1212" s="33" t="str">
        <f t="shared" si="19"/>
        <v/>
      </c>
      <c r="AK1212" s="33" t="str">
        <f>IF(Dane!M1212&lt;&gt;"",Dane!M1212,"")</f>
        <v/>
      </c>
    </row>
    <row r="1213" spans="36:37" x14ac:dyDescent="0.35">
      <c r="AJ1213" s="33" t="str">
        <f t="shared" si="19"/>
        <v/>
      </c>
      <c r="AK1213" s="33" t="str">
        <f>IF(Dane!M1213&lt;&gt;"",Dane!M1213,"")</f>
        <v/>
      </c>
    </row>
    <row r="1214" spans="36:37" x14ac:dyDescent="0.35">
      <c r="AJ1214" s="33" t="str">
        <f t="shared" si="19"/>
        <v/>
      </c>
      <c r="AK1214" s="33" t="str">
        <f>IF(Dane!M1214&lt;&gt;"",Dane!M1214,"")</f>
        <v/>
      </c>
    </row>
    <row r="1215" spans="36:37" x14ac:dyDescent="0.35">
      <c r="AJ1215" s="33" t="str">
        <f t="shared" si="19"/>
        <v/>
      </c>
      <c r="AK1215" s="33" t="str">
        <f>IF(Dane!M1215&lt;&gt;"",Dane!M1215,"")</f>
        <v/>
      </c>
    </row>
    <row r="1216" spans="36:37" x14ac:dyDescent="0.35">
      <c r="AJ1216" s="33" t="str">
        <f t="shared" si="19"/>
        <v/>
      </c>
      <c r="AK1216" s="33" t="str">
        <f>IF(Dane!M1216&lt;&gt;"",Dane!M1216,"")</f>
        <v/>
      </c>
    </row>
    <row r="1217" spans="36:37" x14ac:dyDescent="0.35">
      <c r="AJ1217" s="33" t="str">
        <f t="shared" si="19"/>
        <v/>
      </c>
      <c r="AK1217" s="33" t="str">
        <f>IF(Dane!M1217&lt;&gt;"",Dane!M1217,"")</f>
        <v/>
      </c>
    </row>
    <row r="1218" spans="36:37" x14ac:dyDescent="0.35">
      <c r="AJ1218" s="33" t="str">
        <f t="shared" si="19"/>
        <v/>
      </c>
      <c r="AK1218" s="33" t="str">
        <f>IF(Dane!M1218&lt;&gt;"",Dane!M1218,"")</f>
        <v/>
      </c>
    </row>
    <row r="1219" spans="36:37" x14ac:dyDescent="0.35">
      <c r="AJ1219" s="33" t="str">
        <f t="shared" si="19"/>
        <v/>
      </c>
      <c r="AK1219" s="33" t="str">
        <f>IF(Dane!M1219&lt;&gt;"",Dane!M1219,"")</f>
        <v/>
      </c>
    </row>
    <row r="1220" spans="36:37" x14ac:dyDescent="0.35">
      <c r="AJ1220" s="33" t="str">
        <f t="shared" si="19"/>
        <v/>
      </c>
      <c r="AK1220" s="33" t="str">
        <f>IF(Dane!M1220&lt;&gt;"",Dane!M1220,"")</f>
        <v/>
      </c>
    </row>
    <row r="1221" spans="36:37" x14ac:dyDescent="0.35">
      <c r="AJ1221" s="33" t="str">
        <f t="shared" si="19"/>
        <v/>
      </c>
      <c r="AK1221" s="33" t="str">
        <f>IF(Dane!M1221&lt;&gt;"",Dane!M1221,"")</f>
        <v/>
      </c>
    </row>
    <row r="1222" spans="36:37" x14ac:dyDescent="0.35">
      <c r="AJ1222" s="33" t="str">
        <f t="shared" si="19"/>
        <v/>
      </c>
      <c r="AK1222" s="33" t="str">
        <f>IF(Dane!M1222&lt;&gt;"",Dane!M1222,"")</f>
        <v/>
      </c>
    </row>
    <row r="1223" spans="36:37" x14ac:dyDescent="0.35">
      <c r="AJ1223" s="33" t="str">
        <f t="shared" si="19"/>
        <v/>
      </c>
      <c r="AK1223" s="33" t="str">
        <f>IF(Dane!M1223&lt;&gt;"",Dane!M1223,"")</f>
        <v/>
      </c>
    </row>
    <row r="1224" spans="36:37" x14ac:dyDescent="0.35">
      <c r="AJ1224" s="33" t="str">
        <f t="shared" si="19"/>
        <v/>
      </c>
      <c r="AK1224" s="33" t="str">
        <f>IF(Dane!M1224&lt;&gt;"",Dane!M1224,"")</f>
        <v/>
      </c>
    </row>
    <row r="1225" spans="36:37" x14ac:dyDescent="0.35">
      <c r="AJ1225" s="33" t="str">
        <f t="shared" si="19"/>
        <v/>
      </c>
      <c r="AK1225" s="33" t="str">
        <f>IF(Dane!M1225&lt;&gt;"",Dane!M1225,"")</f>
        <v/>
      </c>
    </row>
    <row r="1226" spans="36:37" x14ac:dyDescent="0.35">
      <c r="AJ1226" s="33" t="str">
        <f t="shared" si="19"/>
        <v/>
      </c>
      <c r="AK1226" s="33" t="str">
        <f>IF(Dane!M1226&lt;&gt;"",Dane!M1226,"")</f>
        <v/>
      </c>
    </row>
    <row r="1227" spans="36:37" x14ac:dyDescent="0.35">
      <c r="AJ1227" s="33" t="str">
        <f t="shared" si="19"/>
        <v/>
      </c>
      <c r="AK1227" s="33" t="str">
        <f>IF(Dane!M1227&lt;&gt;"",Dane!M1227,"")</f>
        <v/>
      </c>
    </row>
    <row r="1228" spans="36:37" x14ac:dyDescent="0.35">
      <c r="AJ1228" s="33" t="str">
        <f t="shared" si="19"/>
        <v/>
      </c>
      <c r="AK1228" s="33" t="str">
        <f>IF(Dane!M1228&lt;&gt;"",Dane!M1228,"")</f>
        <v/>
      </c>
    </row>
    <row r="1229" spans="36:37" x14ac:dyDescent="0.35">
      <c r="AJ1229" s="33" t="str">
        <f t="shared" si="19"/>
        <v/>
      </c>
      <c r="AK1229" s="33" t="str">
        <f>IF(Dane!M1229&lt;&gt;"",Dane!M1229,"")</f>
        <v/>
      </c>
    </row>
    <row r="1230" spans="36:37" x14ac:dyDescent="0.35">
      <c r="AJ1230" s="33" t="str">
        <f t="shared" si="19"/>
        <v/>
      </c>
      <c r="AK1230" s="33" t="str">
        <f>IF(Dane!M1230&lt;&gt;"",Dane!M1230,"")</f>
        <v/>
      </c>
    </row>
    <row r="1231" spans="36:37" x14ac:dyDescent="0.35">
      <c r="AJ1231" s="33" t="str">
        <f t="shared" si="19"/>
        <v/>
      </c>
      <c r="AK1231" s="33" t="str">
        <f>IF(Dane!M1231&lt;&gt;"",Dane!M1231,"")</f>
        <v/>
      </c>
    </row>
    <row r="1232" spans="36:37" x14ac:dyDescent="0.35">
      <c r="AJ1232" s="33" t="str">
        <f t="shared" si="19"/>
        <v/>
      </c>
      <c r="AK1232" s="33" t="str">
        <f>IF(Dane!M1232&lt;&gt;"",Dane!M1232,"")</f>
        <v/>
      </c>
    </row>
    <row r="1233" spans="36:37" x14ac:dyDescent="0.35">
      <c r="AJ1233" s="33" t="str">
        <f t="shared" si="19"/>
        <v/>
      </c>
      <c r="AK1233" s="33" t="str">
        <f>IF(Dane!M1233&lt;&gt;"",Dane!M1233,"")</f>
        <v/>
      </c>
    </row>
    <row r="1234" spans="36:37" x14ac:dyDescent="0.35">
      <c r="AJ1234" s="33" t="str">
        <f t="shared" si="19"/>
        <v/>
      </c>
      <c r="AK1234" s="33" t="str">
        <f>IF(Dane!M1234&lt;&gt;"",Dane!M1234,"")</f>
        <v/>
      </c>
    </row>
    <row r="1235" spans="36:37" x14ac:dyDescent="0.35">
      <c r="AJ1235" s="33" t="str">
        <f t="shared" si="19"/>
        <v/>
      </c>
      <c r="AK1235" s="33" t="str">
        <f>IF(Dane!M1235&lt;&gt;"",Dane!M1235,"")</f>
        <v/>
      </c>
    </row>
    <row r="1236" spans="36:37" x14ac:dyDescent="0.35">
      <c r="AJ1236" s="33" t="str">
        <f t="shared" si="19"/>
        <v/>
      </c>
      <c r="AK1236" s="33" t="str">
        <f>IF(Dane!M1236&lt;&gt;"",Dane!M1236,"")</f>
        <v/>
      </c>
    </row>
    <row r="1237" spans="36:37" x14ac:dyDescent="0.35">
      <c r="AJ1237" s="33" t="str">
        <f t="shared" si="19"/>
        <v/>
      </c>
      <c r="AK1237" s="33" t="str">
        <f>IF(Dane!M1237&lt;&gt;"",Dane!M1237,"")</f>
        <v/>
      </c>
    </row>
    <row r="1238" spans="36:37" x14ac:dyDescent="0.35">
      <c r="AJ1238" s="33" t="str">
        <f t="shared" ref="AJ1238:AJ1301" si="20">IF(AK1238="styczeń",1,IF(AK1238="luty",2,IF(AK1238="marzec",3,IF(AK1238="kwiecień",4,IF(AK1238="maj",5,IF(AK1238="czerwiec",6,IF(AK1238="lipiec",7,IF(AK1238="sierpień",8,IF(AK1238="wrzesień",9,IF(AK1238="październik",10,IF(AK1238="listopad",11,IF(AK1238="listopad",12,""))))))))))))</f>
        <v/>
      </c>
      <c r="AK1238" s="33" t="str">
        <f>IF(Dane!M1238&lt;&gt;"",Dane!M1238,"")</f>
        <v/>
      </c>
    </row>
    <row r="1239" spans="36:37" x14ac:dyDescent="0.35">
      <c r="AJ1239" s="33" t="str">
        <f t="shared" si="20"/>
        <v/>
      </c>
      <c r="AK1239" s="33" t="str">
        <f>IF(Dane!M1239&lt;&gt;"",Dane!M1239,"")</f>
        <v/>
      </c>
    </row>
    <row r="1240" spans="36:37" x14ac:dyDescent="0.35">
      <c r="AJ1240" s="33" t="str">
        <f t="shared" si="20"/>
        <v/>
      </c>
      <c r="AK1240" s="33" t="str">
        <f>IF(Dane!M1240&lt;&gt;"",Dane!M1240,"")</f>
        <v/>
      </c>
    </row>
    <row r="1241" spans="36:37" x14ac:dyDescent="0.35">
      <c r="AJ1241" s="33" t="str">
        <f t="shared" si="20"/>
        <v/>
      </c>
      <c r="AK1241" s="33" t="str">
        <f>IF(Dane!M1241&lt;&gt;"",Dane!M1241,"")</f>
        <v/>
      </c>
    </row>
    <row r="1242" spans="36:37" x14ac:dyDescent="0.35">
      <c r="AJ1242" s="33" t="str">
        <f t="shared" si="20"/>
        <v/>
      </c>
      <c r="AK1242" s="33" t="str">
        <f>IF(Dane!M1242&lt;&gt;"",Dane!M1242,"")</f>
        <v/>
      </c>
    </row>
    <row r="1243" spans="36:37" x14ac:dyDescent="0.35">
      <c r="AJ1243" s="33" t="str">
        <f t="shared" si="20"/>
        <v/>
      </c>
      <c r="AK1243" s="33" t="str">
        <f>IF(Dane!M1243&lt;&gt;"",Dane!M1243,"")</f>
        <v/>
      </c>
    </row>
    <row r="1244" spans="36:37" x14ac:dyDescent="0.35">
      <c r="AJ1244" s="33" t="str">
        <f t="shared" si="20"/>
        <v/>
      </c>
      <c r="AK1244" s="33" t="str">
        <f>IF(Dane!M1244&lt;&gt;"",Dane!M1244,"")</f>
        <v/>
      </c>
    </row>
    <row r="1245" spans="36:37" x14ac:dyDescent="0.35">
      <c r="AJ1245" s="33" t="str">
        <f t="shared" si="20"/>
        <v/>
      </c>
      <c r="AK1245" s="33" t="str">
        <f>IF(Dane!M1245&lt;&gt;"",Dane!M1245,"")</f>
        <v/>
      </c>
    </row>
    <row r="1246" spans="36:37" x14ac:dyDescent="0.35">
      <c r="AJ1246" s="33" t="str">
        <f t="shared" si="20"/>
        <v/>
      </c>
      <c r="AK1246" s="33" t="str">
        <f>IF(Dane!M1246&lt;&gt;"",Dane!M1246,"")</f>
        <v/>
      </c>
    </row>
    <row r="1247" spans="36:37" x14ac:dyDescent="0.35">
      <c r="AJ1247" s="33" t="str">
        <f t="shared" si="20"/>
        <v/>
      </c>
      <c r="AK1247" s="33" t="str">
        <f>IF(Dane!M1247&lt;&gt;"",Dane!M1247,"")</f>
        <v/>
      </c>
    </row>
    <row r="1248" spans="36:37" x14ac:dyDescent="0.35">
      <c r="AJ1248" s="33" t="str">
        <f t="shared" si="20"/>
        <v/>
      </c>
      <c r="AK1248" s="33" t="str">
        <f>IF(Dane!M1248&lt;&gt;"",Dane!M1248,"")</f>
        <v/>
      </c>
    </row>
    <row r="1249" spans="36:37" x14ac:dyDescent="0.35">
      <c r="AJ1249" s="33" t="str">
        <f t="shared" si="20"/>
        <v/>
      </c>
      <c r="AK1249" s="33" t="str">
        <f>IF(Dane!M1249&lt;&gt;"",Dane!M1249,"")</f>
        <v/>
      </c>
    </row>
    <row r="1250" spans="36:37" x14ac:dyDescent="0.35">
      <c r="AJ1250" s="33" t="str">
        <f t="shared" si="20"/>
        <v/>
      </c>
      <c r="AK1250" s="33" t="str">
        <f>IF(Dane!M1250&lt;&gt;"",Dane!M1250,"")</f>
        <v/>
      </c>
    </row>
    <row r="1251" spans="36:37" x14ac:dyDescent="0.35">
      <c r="AJ1251" s="33" t="str">
        <f t="shared" si="20"/>
        <v/>
      </c>
      <c r="AK1251" s="33" t="str">
        <f>IF(Dane!M1251&lt;&gt;"",Dane!M1251,"")</f>
        <v/>
      </c>
    </row>
    <row r="1252" spans="36:37" x14ac:dyDescent="0.35">
      <c r="AJ1252" s="33" t="str">
        <f t="shared" si="20"/>
        <v/>
      </c>
      <c r="AK1252" s="33" t="str">
        <f>IF(Dane!M1252&lt;&gt;"",Dane!M1252,"")</f>
        <v/>
      </c>
    </row>
    <row r="1253" spans="36:37" x14ac:dyDescent="0.35">
      <c r="AJ1253" s="33" t="str">
        <f t="shared" si="20"/>
        <v/>
      </c>
      <c r="AK1253" s="33" t="str">
        <f>IF(Dane!M1253&lt;&gt;"",Dane!M1253,"")</f>
        <v/>
      </c>
    </row>
    <row r="1254" spans="36:37" x14ac:dyDescent="0.35">
      <c r="AJ1254" s="33" t="str">
        <f t="shared" si="20"/>
        <v/>
      </c>
      <c r="AK1254" s="33" t="str">
        <f>IF(Dane!M1254&lt;&gt;"",Dane!M1254,"")</f>
        <v/>
      </c>
    </row>
    <row r="1255" spans="36:37" x14ac:dyDescent="0.35">
      <c r="AJ1255" s="33" t="str">
        <f t="shared" si="20"/>
        <v/>
      </c>
      <c r="AK1255" s="33" t="str">
        <f>IF(Dane!M1255&lt;&gt;"",Dane!M1255,"")</f>
        <v/>
      </c>
    </row>
    <row r="1256" spans="36:37" x14ac:dyDescent="0.35">
      <c r="AJ1256" s="33" t="str">
        <f t="shared" si="20"/>
        <v/>
      </c>
      <c r="AK1256" s="33" t="str">
        <f>IF(Dane!M1256&lt;&gt;"",Dane!M1256,"")</f>
        <v/>
      </c>
    </row>
    <row r="1257" spans="36:37" x14ac:dyDescent="0.35">
      <c r="AJ1257" s="33" t="str">
        <f t="shared" si="20"/>
        <v/>
      </c>
      <c r="AK1257" s="33" t="str">
        <f>IF(Dane!M1257&lt;&gt;"",Dane!M1257,"")</f>
        <v/>
      </c>
    </row>
    <row r="1258" spans="36:37" x14ac:dyDescent="0.35">
      <c r="AJ1258" s="33" t="str">
        <f t="shared" si="20"/>
        <v/>
      </c>
      <c r="AK1258" s="33" t="str">
        <f>IF(Dane!M1258&lt;&gt;"",Dane!M1258,"")</f>
        <v/>
      </c>
    </row>
    <row r="1259" spans="36:37" x14ac:dyDescent="0.35">
      <c r="AJ1259" s="33" t="str">
        <f t="shared" si="20"/>
        <v/>
      </c>
      <c r="AK1259" s="33" t="str">
        <f>IF(Dane!M1259&lt;&gt;"",Dane!M1259,"")</f>
        <v/>
      </c>
    </row>
    <row r="1260" spans="36:37" x14ac:dyDescent="0.35">
      <c r="AJ1260" s="33" t="str">
        <f t="shared" si="20"/>
        <v/>
      </c>
      <c r="AK1260" s="33" t="str">
        <f>IF(Dane!M1260&lt;&gt;"",Dane!M1260,"")</f>
        <v/>
      </c>
    </row>
    <row r="1261" spans="36:37" x14ac:dyDescent="0.35">
      <c r="AJ1261" s="33" t="str">
        <f t="shared" si="20"/>
        <v/>
      </c>
      <c r="AK1261" s="33" t="str">
        <f>IF(Dane!M1261&lt;&gt;"",Dane!M1261,"")</f>
        <v/>
      </c>
    </row>
    <row r="1262" spans="36:37" x14ac:dyDescent="0.35">
      <c r="AJ1262" s="33" t="str">
        <f t="shared" si="20"/>
        <v/>
      </c>
      <c r="AK1262" s="33" t="str">
        <f>IF(Dane!M1262&lt;&gt;"",Dane!M1262,"")</f>
        <v/>
      </c>
    </row>
    <row r="1263" spans="36:37" x14ac:dyDescent="0.35">
      <c r="AJ1263" s="33" t="str">
        <f t="shared" si="20"/>
        <v/>
      </c>
      <c r="AK1263" s="33" t="str">
        <f>IF(Dane!M1263&lt;&gt;"",Dane!M1263,"")</f>
        <v/>
      </c>
    </row>
    <row r="1264" spans="36:37" x14ac:dyDescent="0.35">
      <c r="AJ1264" s="33" t="str">
        <f t="shared" si="20"/>
        <v/>
      </c>
      <c r="AK1264" s="33" t="str">
        <f>IF(Dane!M1264&lt;&gt;"",Dane!M1264,"")</f>
        <v/>
      </c>
    </row>
    <row r="1265" spans="36:37" x14ac:dyDescent="0.35">
      <c r="AJ1265" s="33" t="str">
        <f t="shared" si="20"/>
        <v/>
      </c>
      <c r="AK1265" s="33" t="str">
        <f>IF(Dane!M1265&lt;&gt;"",Dane!M1265,"")</f>
        <v/>
      </c>
    </row>
    <row r="1266" spans="36:37" x14ac:dyDescent="0.35">
      <c r="AJ1266" s="33" t="str">
        <f t="shared" si="20"/>
        <v/>
      </c>
      <c r="AK1266" s="33" t="str">
        <f>IF(Dane!M1266&lt;&gt;"",Dane!M1266,"")</f>
        <v/>
      </c>
    </row>
    <row r="1267" spans="36:37" x14ac:dyDescent="0.35">
      <c r="AJ1267" s="33" t="str">
        <f t="shared" si="20"/>
        <v/>
      </c>
      <c r="AK1267" s="33" t="str">
        <f>IF(Dane!M1267&lt;&gt;"",Dane!M1267,"")</f>
        <v/>
      </c>
    </row>
    <row r="1268" spans="36:37" x14ac:dyDescent="0.35">
      <c r="AJ1268" s="33" t="str">
        <f t="shared" si="20"/>
        <v/>
      </c>
      <c r="AK1268" s="33" t="str">
        <f>IF(Dane!M1268&lt;&gt;"",Dane!M1268,"")</f>
        <v/>
      </c>
    </row>
    <row r="1269" spans="36:37" x14ac:dyDescent="0.35">
      <c r="AJ1269" s="33" t="str">
        <f t="shared" si="20"/>
        <v/>
      </c>
      <c r="AK1269" s="33" t="str">
        <f>IF(Dane!M1269&lt;&gt;"",Dane!M1269,"")</f>
        <v/>
      </c>
    </row>
    <row r="1270" spans="36:37" x14ac:dyDescent="0.35">
      <c r="AJ1270" s="33" t="str">
        <f t="shared" si="20"/>
        <v/>
      </c>
      <c r="AK1270" s="33" t="str">
        <f>IF(Dane!M1270&lt;&gt;"",Dane!M1270,"")</f>
        <v/>
      </c>
    </row>
    <row r="1271" spans="36:37" x14ac:dyDescent="0.35">
      <c r="AJ1271" s="33" t="str">
        <f t="shared" si="20"/>
        <v/>
      </c>
      <c r="AK1271" s="33" t="str">
        <f>IF(Dane!M1271&lt;&gt;"",Dane!M1271,"")</f>
        <v/>
      </c>
    </row>
    <row r="1272" spans="36:37" x14ac:dyDescent="0.35">
      <c r="AJ1272" s="33" t="str">
        <f t="shared" si="20"/>
        <v/>
      </c>
      <c r="AK1272" s="33" t="str">
        <f>IF(Dane!M1272&lt;&gt;"",Dane!M1272,"")</f>
        <v/>
      </c>
    </row>
    <row r="1273" spans="36:37" x14ac:dyDescent="0.35">
      <c r="AJ1273" s="33" t="str">
        <f t="shared" si="20"/>
        <v/>
      </c>
      <c r="AK1273" s="33" t="str">
        <f>IF(Dane!M1273&lt;&gt;"",Dane!M1273,"")</f>
        <v/>
      </c>
    </row>
    <row r="1274" spans="36:37" x14ac:dyDescent="0.35">
      <c r="AJ1274" s="33" t="str">
        <f t="shared" si="20"/>
        <v/>
      </c>
      <c r="AK1274" s="33" t="str">
        <f>IF(Dane!M1274&lt;&gt;"",Dane!M1274,"")</f>
        <v/>
      </c>
    </row>
    <row r="1275" spans="36:37" x14ac:dyDescent="0.35">
      <c r="AJ1275" s="33" t="str">
        <f t="shared" si="20"/>
        <v/>
      </c>
      <c r="AK1275" s="33" t="str">
        <f>IF(Dane!M1275&lt;&gt;"",Dane!M1275,"")</f>
        <v/>
      </c>
    </row>
    <row r="1276" spans="36:37" x14ac:dyDescent="0.35">
      <c r="AJ1276" s="33" t="str">
        <f t="shared" si="20"/>
        <v/>
      </c>
      <c r="AK1276" s="33" t="str">
        <f>IF(Dane!M1276&lt;&gt;"",Dane!M1276,"")</f>
        <v/>
      </c>
    </row>
    <row r="1277" spans="36:37" x14ac:dyDescent="0.35">
      <c r="AJ1277" s="33" t="str">
        <f t="shared" si="20"/>
        <v/>
      </c>
      <c r="AK1277" s="33" t="str">
        <f>IF(Dane!M1277&lt;&gt;"",Dane!M1277,"")</f>
        <v/>
      </c>
    </row>
    <row r="1278" spans="36:37" x14ac:dyDescent="0.35">
      <c r="AJ1278" s="33" t="str">
        <f t="shared" si="20"/>
        <v/>
      </c>
      <c r="AK1278" s="33" t="str">
        <f>IF(Dane!M1278&lt;&gt;"",Dane!M1278,"")</f>
        <v/>
      </c>
    </row>
    <row r="1279" spans="36:37" x14ac:dyDescent="0.35">
      <c r="AJ1279" s="33" t="str">
        <f t="shared" si="20"/>
        <v/>
      </c>
      <c r="AK1279" s="33" t="str">
        <f>IF(Dane!M1279&lt;&gt;"",Dane!M1279,"")</f>
        <v/>
      </c>
    </row>
    <row r="1280" spans="36:37" x14ac:dyDescent="0.35">
      <c r="AJ1280" s="33" t="str">
        <f t="shared" si="20"/>
        <v/>
      </c>
      <c r="AK1280" s="33" t="str">
        <f>IF(Dane!M1280&lt;&gt;"",Dane!M1280,"")</f>
        <v/>
      </c>
    </row>
    <row r="1281" spans="36:37" x14ac:dyDescent="0.35">
      <c r="AJ1281" s="33" t="str">
        <f t="shared" si="20"/>
        <v/>
      </c>
      <c r="AK1281" s="33" t="str">
        <f>IF(Dane!M1281&lt;&gt;"",Dane!M1281,"")</f>
        <v/>
      </c>
    </row>
    <row r="1282" spans="36:37" x14ac:dyDescent="0.35">
      <c r="AJ1282" s="33" t="str">
        <f t="shared" si="20"/>
        <v/>
      </c>
      <c r="AK1282" s="33" t="str">
        <f>IF(Dane!M1282&lt;&gt;"",Dane!M1282,"")</f>
        <v/>
      </c>
    </row>
    <row r="1283" spans="36:37" x14ac:dyDescent="0.35">
      <c r="AJ1283" s="33" t="str">
        <f t="shared" si="20"/>
        <v/>
      </c>
      <c r="AK1283" s="33" t="str">
        <f>IF(Dane!M1283&lt;&gt;"",Dane!M1283,"")</f>
        <v/>
      </c>
    </row>
    <row r="1284" spans="36:37" x14ac:dyDescent="0.35">
      <c r="AJ1284" s="33" t="str">
        <f t="shared" si="20"/>
        <v/>
      </c>
      <c r="AK1284" s="33" t="str">
        <f>IF(Dane!M1284&lt;&gt;"",Dane!M1284,"")</f>
        <v/>
      </c>
    </row>
    <row r="1285" spans="36:37" x14ac:dyDescent="0.35">
      <c r="AJ1285" s="33" t="str">
        <f t="shared" si="20"/>
        <v/>
      </c>
      <c r="AK1285" s="33" t="str">
        <f>IF(Dane!M1285&lt;&gt;"",Dane!M1285,"")</f>
        <v/>
      </c>
    </row>
    <row r="1286" spans="36:37" x14ac:dyDescent="0.35">
      <c r="AJ1286" s="33" t="str">
        <f t="shared" si="20"/>
        <v/>
      </c>
      <c r="AK1286" s="33" t="str">
        <f>IF(Dane!M1286&lt;&gt;"",Dane!M1286,"")</f>
        <v/>
      </c>
    </row>
    <row r="1287" spans="36:37" x14ac:dyDescent="0.35">
      <c r="AJ1287" s="33" t="str">
        <f t="shared" si="20"/>
        <v/>
      </c>
      <c r="AK1287" s="33" t="str">
        <f>IF(Dane!M1287&lt;&gt;"",Dane!M1287,"")</f>
        <v/>
      </c>
    </row>
    <row r="1288" spans="36:37" x14ac:dyDescent="0.35">
      <c r="AJ1288" s="33" t="str">
        <f t="shared" si="20"/>
        <v/>
      </c>
      <c r="AK1288" s="33" t="str">
        <f>IF(Dane!M1288&lt;&gt;"",Dane!M1288,"")</f>
        <v/>
      </c>
    </row>
    <row r="1289" spans="36:37" x14ac:dyDescent="0.35">
      <c r="AJ1289" s="33" t="str">
        <f t="shared" si="20"/>
        <v/>
      </c>
      <c r="AK1289" s="33" t="str">
        <f>IF(Dane!M1289&lt;&gt;"",Dane!M1289,"")</f>
        <v/>
      </c>
    </row>
    <row r="1290" spans="36:37" x14ac:dyDescent="0.35">
      <c r="AJ1290" s="33" t="str">
        <f t="shared" si="20"/>
        <v/>
      </c>
      <c r="AK1290" s="33" t="str">
        <f>IF(Dane!M1290&lt;&gt;"",Dane!M1290,"")</f>
        <v/>
      </c>
    </row>
    <row r="1291" spans="36:37" x14ac:dyDescent="0.35">
      <c r="AJ1291" s="33" t="str">
        <f t="shared" si="20"/>
        <v/>
      </c>
      <c r="AK1291" s="33" t="str">
        <f>IF(Dane!M1291&lt;&gt;"",Dane!M1291,"")</f>
        <v/>
      </c>
    </row>
    <row r="1292" spans="36:37" x14ac:dyDescent="0.35">
      <c r="AJ1292" s="33" t="str">
        <f t="shared" si="20"/>
        <v/>
      </c>
      <c r="AK1292" s="33" t="str">
        <f>IF(Dane!M1292&lt;&gt;"",Dane!M1292,"")</f>
        <v/>
      </c>
    </row>
    <row r="1293" spans="36:37" x14ac:dyDescent="0.35">
      <c r="AJ1293" s="33" t="str">
        <f t="shared" si="20"/>
        <v/>
      </c>
      <c r="AK1293" s="33" t="str">
        <f>IF(Dane!M1293&lt;&gt;"",Dane!M1293,"")</f>
        <v/>
      </c>
    </row>
    <row r="1294" spans="36:37" x14ac:dyDescent="0.35">
      <c r="AJ1294" s="33" t="str">
        <f t="shared" si="20"/>
        <v/>
      </c>
      <c r="AK1294" s="33" t="str">
        <f>IF(Dane!M1294&lt;&gt;"",Dane!M1294,"")</f>
        <v/>
      </c>
    </row>
    <row r="1295" spans="36:37" x14ac:dyDescent="0.35">
      <c r="AJ1295" s="33" t="str">
        <f t="shared" si="20"/>
        <v/>
      </c>
      <c r="AK1295" s="33" t="str">
        <f>IF(Dane!M1295&lt;&gt;"",Dane!M1295,"")</f>
        <v/>
      </c>
    </row>
    <row r="1296" spans="36:37" x14ac:dyDescent="0.35">
      <c r="AJ1296" s="33" t="str">
        <f t="shared" si="20"/>
        <v/>
      </c>
      <c r="AK1296" s="33" t="str">
        <f>IF(Dane!M1296&lt;&gt;"",Dane!M1296,"")</f>
        <v/>
      </c>
    </row>
    <row r="1297" spans="36:37" x14ac:dyDescent="0.35">
      <c r="AJ1297" s="33" t="str">
        <f t="shared" si="20"/>
        <v/>
      </c>
      <c r="AK1297" s="33" t="str">
        <f>IF(Dane!M1297&lt;&gt;"",Dane!M1297,"")</f>
        <v/>
      </c>
    </row>
    <row r="1298" spans="36:37" x14ac:dyDescent="0.35">
      <c r="AJ1298" s="33" t="str">
        <f t="shared" si="20"/>
        <v/>
      </c>
      <c r="AK1298" s="33" t="str">
        <f>IF(Dane!M1298&lt;&gt;"",Dane!M1298,"")</f>
        <v/>
      </c>
    </row>
    <row r="1299" spans="36:37" x14ac:dyDescent="0.35">
      <c r="AJ1299" s="33" t="str">
        <f t="shared" si="20"/>
        <v/>
      </c>
      <c r="AK1299" s="33" t="str">
        <f>IF(Dane!M1299&lt;&gt;"",Dane!M1299,"")</f>
        <v/>
      </c>
    </row>
    <row r="1300" spans="36:37" x14ac:dyDescent="0.35">
      <c r="AJ1300" s="33" t="str">
        <f t="shared" si="20"/>
        <v/>
      </c>
      <c r="AK1300" s="33" t="str">
        <f>IF(Dane!M1300&lt;&gt;"",Dane!M1300,"")</f>
        <v/>
      </c>
    </row>
    <row r="1301" spans="36:37" x14ac:dyDescent="0.35">
      <c r="AJ1301" s="33" t="str">
        <f t="shared" si="20"/>
        <v/>
      </c>
      <c r="AK1301" s="33" t="str">
        <f>IF(Dane!M1301&lt;&gt;"",Dane!M1301,"")</f>
        <v/>
      </c>
    </row>
    <row r="1302" spans="36:37" x14ac:dyDescent="0.35">
      <c r="AJ1302" s="33" t="str">
        <f t="shared" ref="AJ1302:AJ1365" si="21">IF(AK1302="styczeń",1,IF(AK1302="luty",2,IF(AK1302="marzec",3,IF(AK1302="kwiecień",4,IF(AK1302="maj",5,IF(AK1302="czerwiec",6,IF(AK1302="lipiec",7,IF(AK1302="sierpień",8,IF(AK1302="wrzesień",9,IF(AK1302="październik",10,IF(AK1302="listopad",11,IF(AK1302="listopad",12,""))))))))))))</f>
        <v/>
      </c>
      <c r="AK1302" s="33" t="str">
        <f>IF(Dane!M1302&lt;&gt;"",Dane!M1302,"")</f>
        <v/>
      </c>
    </row>
    <row r="1303" spans="36:37" x14ac:dyDescent="0.35">
      <c r="AJ1303" s="33" t="str">
        <f t="shared" si="21"/>
        <v/>
      </c>
      <c r="AK1303" s="33" t="str">
        <f>IF(Dane!M1303&lt;&gt;"",Dane!M1303,"")</f>
        <v/>
      </c>
    </row>
    <row r="1304" spans="36:37" x14ac:dyDescent="0.35">
      <c r="AJ1304" s="33" t="str">
        <f t="shared" si="21"/>
        <v/>
      </c>
      <c r="AK1304" s="33" t="str">
        <f>IF(Dane!M1304&lt;&gt;"",Dane!M1304,"")</f>
        <v/>
      </c>
    </row>
    <row r="1305" spans="36:37" x14ac:dyDescent="0.35">
      <c r="AJ1305" s="33" t="str">
        <f t="shared" si="21"/>
        <v/>
      </c>
      <c r="AK1305" s="33" t="str">
        <f>IF(Dane!M1305&lt;&gt;"",Dane!M1305,"")</f>
        <v/>
      </c>
    </row>
    <row r="1306" spans="36:37" x14ac:dyDescent="0.35">
      <c r="AJ1306" s="33" t="str">
        <f t="shared" si="21"/>
        <v/>
      </c>
      <c r="AK1306" s="33" t="str">
        <f>IF(Dane!M1306&lt;&gt;"",Dane!M1306,"")</f>
        <v/>
      </c>
    </row>
    <row r="1307" spans="36:37" x14ac:dyDescent="0.35">
      <c r="AJ1307" s="33" t="str">
        <f t="shared" si="21"/>
        <v/>
      </c>
      <c r="AK1307" s="33" t="str">
        <f>IF(Dane!M1307&lt;&gt;"",Dane!M1307,"")</f>
        <v/>
      </c>
    </row>
    <row r="1308" spans="36:37" x14ac:dyDescent="0.35">
      <c r="AJ1308" s="33" t="str">
        <f t="shared" si="21"/>
        <v/>
      </c>
      <c r="AK1308" s="33" t="str">
        <f>IF(Dane!M1308&lt;&gt;"",Dane!M1308,"")</f>
        <v/>
      </c>
    </row>
    <row r="1309" spans="36:37" x14ac:dyDescent="0.35">
      <c r="AJ1309" s="33" t="str">
        <f t="shared" si="21"/>
        <v/>
      </c>
      <c r="AK1309" s="33" t="str">
        <f>IF(Dane!M1309&lt;&gt;"",Dane!M1309,"")</f>
        <v/>
      </c>
    </row>
    <row r="1310" spans="36:37" x14ac:dyDescent="0.35">
      <c r="AJ1310" s="33" t="str">
        <f t="shared" si="21"/>
        <v/>
      </c>
      <c r="AK1310" s="33" t="str">
        <f>IF(Dane!M1310&lt;&gt;"",Dane!M1310,"")</f>
        <v/>
      </c>
    </row>
    <row r="1311" spans="36:37" x14ac:dyDescent="0.35">
      <c r="AJ1311" s="33" t="str">
        <f t="shared" si="21"/>
        <v/>
      </c>
      <c r="AK1311" s="33" t="str">
        <f>IF(Dane!M1311&lt;&gt;"",Dane!M1311,"")</f>
        <v/>
      </c>
    </row>
    <row r="1312" spans="36:37" x14ac:dyDescent="0.35">
      <c r="AJ1312" s="33" t="str">
        <f t="shared" si="21"/>
        <v/>
      </c>
      <c r="AK1312" s="33" t="str">
        <f>IF(Dane!M1312&lt;&gt;"",Dane!M1312,"")</f>
        <v/>
      </c>
    </row>
    <row r="1313" spans="36:37" x14ac:dyDescent="0.35">
      <c r="AJ1313" s="33" t="str">
        <f t="shared" si="21"/>
        <v/>
      </c>
      <c r="AK1313" s="33" t="str">
        <f>IF(Dane!M1313&lt;&gt;"",Dane!M1313,"")</f>
        <v/>
      </c>
    </row>
    <row r="1314" spans="36:37" x14ac:dyDescent="0.35">
      <c r="AJ1314" s="33" t="str">
        <f t="shared" si="21"/>
        <v/>
      </c>
      <c r="AK1314" s="33" t="str">
        <f>IF(Dane!M1314&lt;&gt;"",Dane!M1314,"")</f>
        <v/>
      </c>
    </row>
    <row r="1315" spans="36:37" x14ac:dyDescent="0.35">
      <c r="AJ1315" s="33" t="str">
        <f t="shared" si="21"/>
        <v/>
      </c>
      <c r="AK1315" s="33" t="str">
        <f>IF(Dane!M1315&lt;&gt;"",Dane!M1315,"")</f>
        <v/>
      </c>
    </row>
    <row r="1316" spans="36:37" x14ac:dyDescent="0.35">
      <c r="AJ1316" s="33" t="str">
        <f t="shared" si="21"/>
        <v/>
      </c>
      <c r="AK1316" s="33" t="str">
        <f>IF(Dane!M1316&lt;&gt;"",Dane!M1316,"")</f>
        <v/>
      </c>
    </row>
    <row r="1317" spans="36:37" x14ac:dyDescent="0.35">
      <c r="AJ1317" s="33" t="str">
        <f t="shared" si="21"/>
        <v/>
      </c>
      <c r="AK1317" s="33" t="str">
        <f>IF(Dane!M1317&lt;&gt;"",Dane!M1317,"")</f>
        <v/>
      </c>
    </row>
    <row r="1318" spans="36:37" x14ac:dyDescent="0.35">
      <c r="AJ1318" s="33" t="str">
        <f t="shared" si="21"/>
        <v/>
      </c>
      <c r="AK1318" s="33" t="str">
        <f>IF(Dane!M1318&lt;&gt;"",Dane!M1318,"")</f>
        <v/>
      </c>
    </row>
    <row r="1319" spans="36:37" x14ac:dyDescent="0.35">
      <c r="AJ1319" s="33" t="str">
        <f t="shared" si="21"/>
        <v/>
      </c>
      <c r="AK1319" s="33" t="str">
        <f>IF(Dane!M1319&lt;&gt;"",Dane!M1319,"")</f>
        <v/>
      </c>
    </row>
    <row r="1320" spans="36:37" x14ac:dyDescent="0.35">
      <c r="AJ1320" s="33" t="str">
        <f t="shared" si="21"/>
        <v/>
      </c>
      <c r="AK1320" s="33" t="str">
        <f>IF(Dane!M1320&lt;&gt;"",Dane!M1320,"")</f>
        <v/>
      </c>
    </row>
    <row r="1321" spans="36:37" x14ac:dyDescent="0.35">
      <c r="AJ1321" s="33" t="str">
        <f t="shared" si="21"/>
        <v/>
      </c>
      <c r="AK1321" s="33" t="str">
        <f>IF(Dane!M1321&lt;&gt;"",Dane!M1321,"")</f>
        <v/>
      </c>
    </row>
    <row r="1322" spans="36:37" x14ac:dyDescent="0.35">
      <c r="AJ1322" s="33" t="str">
        <f t="shared" si="21"/>
        <v/>
      </c>
      <c r="AK1322" s="33" t="str">
        <f>IF(Dane!M1322&lt;&gt;"",Dane!M1322,"")</f>
        <v/>
      </c>
    </row>
    <row r="1323" spans="36:37" x14ac:dyDescent="0.35">
      <c r="AJ1323" s="33" t="str">
        <f t="shared" si="21"/>
        <v/>
      </c>
      <c r="AK1323" s="33" t="str">
        <f>IF(Dane!M1323&lt;&gt;"",Dane!M1323,"")</f>
        <v/>
      </c>
    </row>
    <row r="1324" spans="36:37" x14ac:dyDescent="0.35">
      <c r="AJ1324" s="33" t="str">
        <f t="shared" si="21"/>
        <v/>
      </c>
      <c r="AK1324" s="33" t="str">
        <f>IF(Dane!M1324&lt;&gt;"",Dane!M1324,"")</f>
        <v/>
      </c>
    </row>
    <row r="1325" spans="36:37" x14ac:dyDescent="0.35">
      <c r="AJ1325" s="33" t="str">
        <f t="shared" si="21"/>
        <v/>
      </c>
      <c r="AK1325" s="33" t="str">
        <f>IF(Dane!M1325&lt;&gt;"",Dane!M1325,"")</f>
        <v/>
      </c>
    </row>
    <row r="1326" spans="36:37" x14ac:dyDescent="0.35">
      <c r="AJ1326" s="33" t="str">
        <f t="shared" si="21"/>
        <v/>
      </c>
      <c r="AK1326" s="33" t="str">
        <f>IF(Dane!M1326&lt;&gt;"",Dane!M1326,"")</f>
        <v/>
      </c>
    </row>
    <row r="1327" spans="36:37" x14ac:dyDescent="0.35">
      <c r="AJ1327" s="33" t="str">
        <f t="shared" si="21"/>
        <v/>
      </c>
      <c r="AK1327" s="33" t="str">
        <f>IF(Dane!M1327&lt;&gt;"",Dane!M1327,"")</f>
        <v/>
      </c>
    </row>
    <row r="1328" spans="36:37" x14ac:dyDescent="0.35">
      <c r="AJ1328" s="33" t="str">
        <f t="shared" si="21"/>
        <v/>
      </c>
      <c r="AK1328" s="33" t="str">
        <f>IF(Dane!M1328&lt;&gt;"",Dane!M1328,"")</f>
        <v/>
      </c>
    </row>
    <row r="1329" spans="36:37" x14ac:dyDescent="0.35">
      <c r="AJ1329" s="33" t="str">
        <f t="shared" si="21"/>
        <v/>
      </c>
      <c r="AK1329" s="33" t="str">
        <f>IF(Dane!M1329&lt;&gt;"",Dane!M1329,"")</f>
        <v/>
      </c>
    </row>
    <row r="1330" spans="36:37" x14ac:dyDescent="0.35">
      <c r="AJ1330" s="33" t="str">
        <f t="shared" si="21"/>
        <v/>
      </c>
      <c r="AK1330" s="33" t="str">
        <f>IF(Dane!M1330&lt;&gt;"",Dane!M1330,"")</f>
        <v/>
      </c>
    </row>
    <row r="1331" spans="36:37" x14ac:dyDescent="0.35">
      <c r="AJ1331" s="33" t="str">
        <f t="shared" si="21"/>
        <v/>
      </c>
      <c r="AK1331" s="33" t="str">
        <f>IF(Dane!M1331&lt;&gt;"",Dane!M1331,"")</f>
        <v/>
      </c>
    </row>
    <row r="1332" spans="36:37" x14ac:dyDescent="0.35">
      <c r="AJ1332" s="33" t="str">
        <f t="shared" si="21"/>
        <v/>
      </c>
      <c r="AK1332" s="33" t="str">
        <f>IF(Dane!M1332&lt;&gt;"",Dane!M1332,"")</f>
        <v/>
      </c>
    </row>
    <row r="1333" spans="36:37" x14ac:dyDescent="0.35">
      <c r="AJ1333" s="33" t="str">
        <f t="shared" si="21"/>
        <v/>
      </c>
      <c r="AK1333" s="33" t="str">
        <f>IF(Dane!M1333&lt;&gt;"",Dane!M1333,"")</f>
        <v/>
      </c>
    </row>
    <row r="1334" spans="36:37" x14ac:dyDescent="0.35">
      <c r="AJ1334" s="33" t="str">
        <f t="shared" si="21"/>
        <v/>
      </c>
      <c r="AK1334" s="33" t="str">
        <f>IF(Dane!M1334&lt;&gt;"",Dane!M1334,"")</f>
        <v/>
      </c>
    </row>
    <row r="1335" spans="36:37" x14ac:dyDescent="0.35">
      <c r="AJ1335" s="33" t="str">
        <f t="shared" si="21"/>
        <v/>
      </c>
      <c r="AK1335" s="33" t="str">
        <f>IF(Dane!M1335&lt;&gt;"",Dane!M1335,"")</f>
        <v/>
      </c>
    </row>
    <row r="1336" spans="36:37" x14ac:dyDescent="0.35">
      <c r="AJ1336" s="33" t="str">
        <f t="shared" si="21"/>
        <v/>
      </c>
      <c r="AK1336" s="33" t="str">
        <f>IF(Dane!M1336&lt;&gt;"",Dane!M1336,"")</f>
        <v/>
      </c>
    </row>
    <row r="1337" spans="36:37" x14ac:dyDescent="0.35">
      <c r="AJ1337" s="33" t="str">
        <f t="shared" si="21"/>
        <v/>
      </c>
      <c r="AK1337" s="33" t="str">
        <f>IF(Dane!M1337&lt;&gt;"",Dane!M1337,"")</f>
        <v/>
      </c>
    </row>
    <row r="1338" spans="36:37" x14ac:dyDescent="0.35">
      <c r="AJ1338" s="33" t="str">
        <f t="shared" si="21"/>
        <v/>
      </c>
      <c r="AK1338" s="33" t="str">
        <f>IF(Dane!M1338&lt;&gt;"",Dane!M1338,"")</f>
        <v/>
      </c>
    </row>
    <row r="1339" spans="36:37" x14ac:dyDescent="0.35">
      <c r="AJ1339" s="33" t="str">
        <f t="shared" si="21"/>
        <v/>
      </c>
      <c r="AK1339" s="33" t="str">
        <f>IF(Dane!M1339&lt;&gt;"",Dane!M1339,"")</f>
        <v/>
      </c>
    </row>
    <row r="1340" spans="36:37" x14ac:dyDescent="0.35">
      <c r="AJ1340" s="33" t="str">
        <f t="shared" si="21"/>
        <v/>
      </c>
      <c r="AK1340" s="33" t="str">
        <f>IF(Dane!M1340&lt;&gt;"",Dane!M1340,"")</f>
        <v/>
      </c>
    </row>
    <row r="1341" spans="36:37" x14ac:dyDescent="0.35">
      <c r="AJ1341" s="33" t="str">
        <f t="shared" si="21"/>
        <v/>
      </c>
      <c r="AK1341" s="33" t="str">
        <f>IF(Dane!M1341&lt;&gt;"",Dane!M1341,"")</f>
        <v/>
      </c>
    </row>
    <row r="1342" spans="36:37" x14ac:dyDescent="0.35">
      <c r="AJ1342" s="33" t="str">
        <f t="shared" si="21"/>
        <v/>
      </c>
      <c r="AK1342" s="33" t="str">
        <f>IF(Dane!M1342&lt;&gt;"",Dane!M1342,"")</f>
        <v/>
      </c>
    </row>
    <row r="1343" spans="36:37" x14ac:dyDescent="0.35">
      <c r="AJ1343" s="33" t="str">
        <f t="shared" si="21"/>
        <v/>
      </c>
      <c r="AK1343" s="33" t="str">
        <f>IF(Dane!M1343&lt;&gt;"",Dane!M1343,"")</f>
        <v/>
      </c>
    </row>
    <row r="1344" spans="36:37" x14ac:dyDescent="0.35">
      <c r="AJ1344" s="33" t="str">
        <f t="shared" si="21"/>
        <v/>
      </c>
      <c r="AK1344" s="33" t="str">
        <f>IF(Dane!M1344&lt;&gt;"",Dane!M1344,"")</f>
        <v/>
      </c>
    </row>
    <row r="1345" spans="36:37" x14ac:dyDescent="0.35">
      <c r="AJ1345" s="33" t="str">
        <f t="shared" si="21"/>
        <v/>
      </c>
      <c r="AK1345" s="33" t="str">
        <f>IF(Dane!M1345&lt;&gt;"",Dane!M1345,"")</f>
        <v/>
      </c>
    </row>
    <row r="1346" spans="36:37" x14ac:dyDescent="0.35">
      <c r="AJ1346" s="33" t="str">
        <f t="shared" si="21"/>
        <v/>
      </c>
      <c r="AK1346" s="33" t="str">
        <f>IF(Dane!M1346&lt;&gt;"",Dane!M1346,"")</f>
        <v/>
      </c>
    </row>
    <row r="1347" spans="36:37" x14ac:dyDescent="0.35">
      <c r="AJ1347" s="33" t="str">
        <f t="shared" si="21"/>
        <v/>
      </c>
      <c r="AK1347" s="33" t="str">
        <f>IF(Dane!M1347&lt;&gt;"",Dane!M1347,"")</f>
        <v/>
      </c>
    </row>
    <row r="1348" spans="36:37" x14ac:dyDescent="0.35">
      <c r="AJ1348" s="33" t="str">
        <f t="shared" si="21"/>
        <v/>
      </c>
      <c r="AK1348" s="33" t="str">
        <f>IF(Dane!M1348&lt;&gt;"",Dane!M1348,"")</f>
        <v/>
      </c>
    </row>
    <row r="1349" spans="36:37" x14ac:dyDescent="0.35">
      <c r="AJ1349" s="33" t="str">
        <f t="shared" si="21"/>
        <v/>
      </c>
      <c r="AK1349" s="33" t="str">
        <f>IF(Dane!M1349&lt;&gt;"",Dane!M1349,"")</f>
        <v/>
      </c>
    </row>
    <row r="1350" spans="36:37" x14ac:dyDescent="0.35">
      <c r="AJ1350" s="33" t="str">
        <f t="shared" si="21"/>
        <v/>
      </c>
      <c r="AK1350" s="33" t="str">
        <f>IF(Dane!M1350&lt;&gt;"",Dane!M1350,"")</f>
        <v/>
      </c>
    </row>
    <row r="1351" spans="36:37" x14ac:dyDescent="0.35">
      <c r="AJ1351" s="33" t="str">
        <f t="shared" si="21"/>
        <v/>
      </c>
      <c r="AK1351" s="33" t="str">
        <f>IF(Dane!M1351&lt;&gt;"",Dane!M1351,"")</f>
        <v/>
      </c>
    </row>
    <row r="1352" spans="36:37" x14ac:dyDescent="0.35">
      <c r="AJ1352" s="33" t="str">
        <f t="shared" si="21"/>
        <v/>
      </c>
      <c r="AK1352" s="33" t="str">
        <f>IF(Dane!M1352&lt;&gt;"",Dane!M1352,"")</f>
        <v/>
      </c>
    </row>
    <row r="1353" spans="36:37" x14ac:dyDescent="0.35">
      <c r="AJ1353" s="33" t="str">
        <f t="shared" si="21"/>
        <v/>
      </c>
      <c r="AK1353" s="33" t="str">
        <f>IF(Dane!M1353&lt;&gt;"",Dane!M1353,"")</f>
        <v/>
      </c>
    </row>
    <row r="1354" spans="36:37" x14ac:dyDescent="0.35">
      <c r="AJ1354" s="33" t="str">
        <f t="shared" si="21"/>
        <v/>
      </c>
      <c r="AK1354" s="33" t="str">
        <f>IF(Dane!M1354&lt;&gt;"",Dane!M1354,"")</f>
        <v/>
      </c>
    </row>
    <row r="1355" spans="36:37" x14ac:dyDescent="0.35">
      <c r="AJ1355" s="33" t="str">
        <f t="shared" si="21"/>
        <v/>
      </c>
      <c r="AK1355" s="33" t="str">
        <f>IF(Dane!M1355&lt;&gt;"",Dane!M1355,"")</f>
        <v/>
      </c>
    </row>
    <row r="1356" spans="36:37" x14ac:dyDescent="0.35">
      <c r="AJ1356" s="33" t="str">
        <f t="shared" si="21"/>
        <v/>
      </c>
      <c r="AK1356" s="33" t="str">
        <f>IF(Dane!M1356&lt;&gt;"",Dane!M1356,"")</f>
        <v/>
      </c>
    </row>
    <row r="1357" spans="36:37" x14ac:dyDescent="0.35">
      <c r="AJ1357" s="33" t="str">
        <f t="shared" si="21"/>
        <v/>
      </c>
      <c r="AK1357" s="33" t="str">
        <f>IF(Dane!M1357&lt;&gt;"",Dane!M1357,"")</f>
        <v/>
      </c>
    </row>
    <row r="1358" spans="36:37" x14ac:dyDescent="0.35">
      <c r="AJ1358" s="33" t="str">
        <f t="shared" si="21"/>
        <v/>
      </c>
      <c r="AK1358" s="33" t="str">
        <f>IF(Dane!M1358&lt;&gt;"",Dane!M1358,"")</f>
        <v/>
      </c>
    </row>
    <row r="1359" spans="36:37" x14ac:dyDescent="0.35">
      <c r="AJ1359" s="33" t="str">
        <f t="shared" si="21"/>
        <v/>
      </c>
      <c r="AK1359" s="33" t="str">
        <f>IF(Dane!M1359&lt;&gt;"",Dane!M1359,"")</f>
        <v/>
      </c>
    </row>
    <row r="1360" spans="36:37" x14ac:dyDescent="0.35">
      <c r="AJ1360" s="33" t="str">
        <f t="shared" si="21"/>
        <v/>
      </c>
      <c r="AK1360" s="33" t="str">
        <f>IF(Dane!M1360&lt;&gt;"",Dane!M1360,"")</f>
        <v/>
      </c>
    </row>
    <row r="1361" spans="36:37" x14ac:dyDescent="0.35">
      <c r="AJ1361" s="33" t="str">
        <f t="shared" si="21"/>
        <v/>
      </c>
      <c r="AK1361" s="33" t="str">
        <f>IF(Dane!M1361&lt;&gt;"",Dane!M1361,"")</f>
        <v/>
      </c>
    </row>
    <row r="1362" spans="36:37" x14ac:dyDescent="0.35">
      <c r="AJ1362" s="33" t="str">
        <f t="shared" si="21"/>
        <v/>
      </c>
      <c r="AK1362" s="33" t="str">
        <f>IF(Dane!M1362&lt;&gt;"",Dane!M1362,"")</f>
        <v/>
      </c>
    </row>
    <row r="1363" spans="36:37" x14ac:dyDescent="0.35">
      <c r="AJ1363" s="33" t="str">
        <f t="shared" si="21"/>
        <v/>
      </c>
      <c r="AK1363" s="33" t="str">
        <f>IF(Dane!M1363&lt;&gt;"",Dane!M1363,"")</f>
        <v/>
      </c>
    </row>
    <row r="1364" spans="36:37" x14ac:dyDescent="0.35">
      <c r="AJ1364" s="33" t="str">
        <f t="shared" si="21"/>
        <v/>
      </c>
      <c r="AK1364" s="33" t="str">
        <f>IF(Dane!M1364&lt;&gt;"",Dane!M1364,"")</f>
        <v/>
      </c>
    </row>
    <row r="1365" spans="36:37" x14ac:dyDescent="0.35">
      <c r="AJ1365" s="33" t="str">
        <f t="shared" si="21"/>
        <v/>
      </c>
      <c r="AK1365" s="33" t="str">
        <f>IF(Dane!M1365&lt;&gt;"",Dane!M1365,"")</f>
        <v/>
      </c>
    </row>
    <row r="1366" spans="36:37" x14ac:dyDescent="0.35">
      <c r="AJ1366" s="33" t="str">
        <f t="shared" ref="AJ1366:AJ1429" si="22">IF(AK1366="styczeń",1,IF(AK1366="luty",2,IF(AK1366="marzec",3,IF(AK1366="kwiecień",4,IF(AK1366="maj",5,IF(AK1366="czerwiec",6,IF(AK1366="lipiec",7,IF(AK1366="sierpień",8,IF(AK1366="wrzesień",9,IF(AK1366="październik",10,IF(AK1366="listopad",11,IF(AK1366="listopad",12,""))))))))))))</f>
        <v/>
      </c>
      <c r="AK1366" s="33" t="str">
        <f>IF(Dane!M1366&lt;&gt;"",Dane!M1366,"")</f>
        <v/>
      </c>
    </row>
    <row r="1367" spans="36:37" x14ac:dyDescent="0.35">
      <c r="AJ1367" s="33" t="str">
        <f t="shared" si="22"/>
        <v/>
      </c>
      <c r="AK1367" s="33" t="str">
        <f>IF(Dane!M1367&lt;&gt;"",Dane!M1367,"")</f>
        <v/>
      </c>
    </row>
    <row r="1368" spans="36:37" x14ac:dyDescent="0.35">
      <c r="AJ1368" s="33" t="str">
        <f t="shared" si="22"/>
        <v/>
      </c>
      <c r="AK1368" s="33" t="str">
        <f>IF(Dane!M1368&lt;&gt;"",Dane!M1368,"")</f>
        <v/>
      </c>
    </row>
    <row r="1369" spans="36:37" x14ac:dyDescent="0.35">
      <c r="AJ1369" s="33" t="str">
        <f t="shared" si="22"/>
        <v/>
      </c>
      <c r="AK1369" s="33" t="str">
        <f>IF(Dane!M1369&lt;&gt;"",Dane!M1369,"")</f>
        <v/>
      </c>
    </row>
    <row r="1370" spans="36:37" x14ac:dyDescent="0.35">
      <c r="AJ1370" s="33" t="str">
        <f t="shared" si="22"/>
        <v/>
      </c>
      <c r="AK1370" s="33" t="str">
        <f>IF(Dane!M1370&lt;&gt;"",Dane!M1370,"")</f>
        <v/>
      </c>
    </row>
    <row r="1371" spans="36:37" x14ac:dyDescent="0.35">
      <c r="AJ1371" s="33" t="str">
        <f t="shared" si="22"/>
        <v/>
      </c>
      <c r="AK1371" s="33" t="str">
        <f>IF(Dane!M1371&lt;&gt;"",Dane!M1371,"")</f>
        <v/>
      </c>
    </row>
    <row r="1372" spans="36:37" x14ac:dyDescent="0.35">
      <c r="AJ1372" s="33" t="str">
        <f t="shared" si="22"/>
        <v/>
      </c>
      <c r="AK1372" s="33" t="str">
        <f>IF(Dane!M1372&lt;&gt;"",Dane!M1372,"")</f>
        <v/>
      </c>
    </row>
    <row r="1373" spans="36:37" x14ac:dyDescent="0.35">
      <c r="AJ1373" s="33" t="str">
        <f t="shared" si="22"/>
        <v/>
      </c>
      <c r="AK1373" s="33" t="str">
        <f>IF(Dane!M1373&lt;&gt;"",Dane!M1373,"")</f>
        <v/>
      </c>
    </row>
    <row r="1374" spans="36:37" x14ac:dyDescent="0.35">
      <c r="AJ1374" s="33" t="str">
        <f t="shared" si="22"/>
        <v/>
      </c>
      <c r="AK1374" s="33" t="str">
        <f>IF(Dane!M1374&lt;&gt;"",Dane!M1374,"")</f>
        <v/>
      </c>
    </row>
    <row r="1375" spans="36:37" x14ac:dyDescent="0.35">
      <c r="AJ1375" s="33" t="str">
        <f t="shared" si="22"/>
        <v/>
      </c>
      <c r="AK1375" s="33" t="str">
        <f>IF(Dane!M1375&lt;&gt;"",Dane!M1375,"")</f>
        <v/>
      </c>
    </row>
    <row r="1376" spans="36:37" x14ac:dyDescent="0.35">
      <c r="AJ1376" s="33" t="str">
        <f t="shared" si="22"/>
        <v/>
      </c>
      <c r="AK1376" s="33" t="str">
        <f>IF(Dane!M1376&lt;&gt;"",Dane!M1376,"")</f>
        <v/>
      </c>
    </row>
    <row r="1377" spans="36:37" x14ac:dyDescent="0.35">
      <c r="AJ1377" s="33" t="str">
        <f t="shared" si="22"/>
        <v/>
      </c>
      <c r="AK1377" s="33" t="str">
        <f>IF(Dane!M1377&lt;&gt;"",Dane!M1377,"")</f>
        <v/>
      </c>
    </row>
    <row r="1378" spans="36:37" x14ac:dyDescent="0.35">
      <c r="AJ1378" s="33" t="str">
        <f t="shared" si="22"/>
        <v/>
      </c>
      <c r="AK1378" s="33" t="str">
        <f>IF(Dane!M1378&lt;&gt;"",Dane!M1378,"")</f>
        <v/>
      </c>
    </row>
    <row r="1379" spans="36:37" x14ac:dyDescent="0.35">
      <c r="AJ1379" s="33" t="str">
        <f t="shared" si="22"/>
        <v/>
      </c>
      <c r="AK1379" s="33" t="str">
        <f>IF(Dane!M1379&lt;&gt;"",Dane!M1379,"")</f>
        <v/>
      </c>
    </row>
    <row r="1380" spans="36:37" x14ac:dyDescent="0.35">
      <c r="AJ1380" s="33" t="str">
        <f t="shared" si="22"/>
        <v/>
      </c>
      <c r="AK1380" s="33" t="str">
        <f>IF(Dane!M1380&lt;&gt;"",Dane!M1380,"")</f>
        <v/>
      </c>
    </row>
    <row r="1381" spans="36:37" x14ac:dyDescent="0.35">
      <c r="AJ1381" s="33" t="str">
        <f t="shared" si="22"/>
        <v/>
      </c>
      <c r="AK1381" s="33" t="str">
        <f>IF(Dane!M1381&lt;&gt;"",Dane!M1381,"")</f>
        <v/>
      </c>
    </row>
    <row r="1382" spans="36:37" x14ac:dyDescent="0.35">
      <c r="AJ1382" s="33" t="str">
        <f t="shared" si="22"/>
        <v/>
      </c>
      <c r="AK1382" s="33" t="str">
        <f>IF(Dane!M1382&lt;&gt;"",Dane!M1382,"")</f>
        <v/>
      </c>
    </row>
    <row r="1383" spans="36:37" x14ac:dyDescent="0.35">
      <c r="AJ1383" s="33" t="str">
        <f t="shared" si="22"/>
        <v/>
      </c>
      <c r="AK1383" s="33" t="str">
        <f>IF(Dane!M1383&lt;&gt;"",Dane!M1383,"")</f>
        <v/>
      </c>
    </row>
    <row r="1384" spans="36:37" x14ac:dyDescent="0.35">
      <c r="AJ1384" s="33" t="str">
        <f t="shared" si="22"/>
        <v/>
      </c>
      <c r="AK1384" s="33" t="str">
        <f>IF(Dane!M1384&lt;&gt;"",Dane!M1384,"")</f>
        <v/>
      </c>
    </row>
    <row r="1385" spans="36:37" x14ac:dyDescent="0.35">
      <c r="AJ1385" s="33" t="str">
        <f t="shared" si="22"/>
        <v/>
      </c>
      <c r="AK1385" s="33" t="str">
        <f>IF(Dane!M1385&lt;&gt;"",Dane!M1385,"")</f>
        <v/>
      </c>
    </row>
    <row r="1386" spans="36:37" x14ac:dyDescent="0.35">
      <c r="AJ1386" s="33" t="str">
        <f t="shared" si="22"/>
        <v/>
      </c>
      <c r="AK1386" s="33" t="str">
        <f>IF(Dane!M1386&lt;&gt;"",Dane!M1386,"")</f>
        <v/>
      </c>
    </row>
    <row r="1387" spans="36:37" x14ac:dyDescent="0.35">
      <c r="AJ1387" s="33" t="str">
        <f t="shared" si="22"/>
        <v/>
      </c>
      <c r="AK1387" s="33" t="str">
        <f>IF(Dane!M1387&lt;&gt;"",Dane!M1387,"")</f>
        <v/>
      </c>
    </row>
    <row r="1388" spans="36:37" x14ac:dyDescent="0.35">
      <c r="AJ1388" s="33" t="str">
        <f t="shared" si="22"/>
        <v/>
      </c>
      <c r="AK1388" s="33" t="str">
        <f>IF(Dane!M1388&lt;&gt;"",Dane!M1388,"")</f>
        <v/>
      </c>
    </row>
    <row r="1389" spans="36:37" x14ac:dyDescent="0.35">
      <c r="AJ1389" s="33" t="str">
        <f t="shared" si="22"/>
        <v/>
      </c>
      <c r="AK1389" s="33" t="str">
        <f>IF(Dane!M1389&lt;&gt;"",Dane!M1389,"")</f>
        <v/>
      </c>
    </row>
    <row r="1390" spans="36:37" x14ac:dyDescent="0.35">
      <c r="AJ1390" s="33" t="str">
        <f t="shared" si="22"/>
        <v/>
      </c>
      <c r="AK1390" s="33" t="str">
        <f>IF(Dane!M1390&lt;&gt;"",Dane!M1390,"")</f>
        <v/>
      </c>
    </row>
    <row r="1391" spans="36:37" x14ac:dyDescent="0.35">
      <c r="AJ1391" s="33" t="str">
        <f t="shared" si="22"/>
        <v/>
      </c>
      <c r="AK1391" s="33" t="str">
        <f>IF(Dane!M1391&lt;&gt;"",Dane!M1391,"")</f>
        <v/>
      </c>
    </row>
    <row r="1392" spans="36:37" x14ac:dyDescent="0.35">
      <c r="AJ1392" s="33" t="str">
        <f t="shared" si="22"/>
        <v/>
      </c>
      <c r="AK1392" s="33" t="str">
        <f>IF(Dane!M1392&lt;&gt;"",Dane!M1392,"")</f>
        <v/>
      </c>
    </row>
    <row r="1393" spans="36:37" x14ac:dyDescent="0.35">
      <c r="AJ1393" s="33" t="str">
        <f t="shared" si="22"/>
        <v/>
      </c>
      <c r="AK1393" s="33" t="str">
        <f>IF(Dane!M1393&lt;&gt;"",Dane!M1393,"")</f>
        <v/>
      </c>
    </row>
    <row r="1394" spans="36:37" x14ac:dyDescent="0.35">
      <c r="AJ1394" s="33" t="str">
        <f t="shared" si="22"/>
        <v/>
      </c>
      <c r="AK1394" s="33" t="str">
        <f>IF(Dane!M1394&lt;&gt;"",Dane!M1394,"")</f>
        <v/>
      </c>
    </row>
    <row r="1395" spans="36:37" x14ac:dyDescent="0.35">
      <c r="AJ1395" s="33" t="str">
        <f t="shared" si="22"/>
        <v/>
      </c>
      <c r="AK1395" s="33" t="str">
        <f>IF(Dane!M1395&lt;&gt;"",Dane!M1395,"")</f>
        <v/>
      </c>
    </row>
    <row r="1396" spans="36:37" x14ac:dyDescent="0.35">
      <c r="AJ1396" s="33" t="str">
        <f t="shared" si="22"/>
        <v/>
      </c>
      <c r="AK1396" s="33" t="str">
        <f>IF(Dane!M1396&lt;&gt;"",Dane!M1396,"")</f>
        <v/>
      </c>
    </row>
    <row r="1397" spans="36:37" x14ac:dyDescent="0.35">
      <c r="AJ1397" s="33" t="str">
        <f t="shared" si="22"/>
        <v/>
      </c>
      <c r="AK1397" s="33" t="str">
        <f>IF(Dane!M1397&lt;&gt;"",Dane!M1397,"")</f>
        <v/>
      </c>
    </row>
    <row r="1398" spans="36:37" x14ac:dyDescent="0.35">
      <c r="AJ1398" s="33" t="str">
        <f t="shared" si="22"/>
        <v/>
      </c>
      <c r="AK1398" s="33" t="str">
        <f>IF(Dane!M1398&lt;&gt;"",Dane!M1398,"")</f>
        <v/>
      </c>
    </row>
    <row r="1399" spans="36:37" x14ac:dyDescent="0.35">
      <c r="AJ1399" s="33" t="str">
        <f t="shared" si="22"/>
        <v/>
      </c>
      <c r="AK1399" s="33" t="str">
        <f>IF(Dane!M1399&lt;&gt;"",Dane!M1399,"")</f>
        <v/>
      </c>
    </row>
    <row r="1400" spans="36:37" x14ac:dyDescent="0.35">
      <c r="AJ1400" s="33" t="str">
        <f t="shared" si="22"/>
        <v/>
      </c>
      <c r="AK1400" s="33" t="str">
        <f>IF(Dane!M1400&lt;&gt;"",Dane!M1400,"")</f>
        <v/>
      </c>
    </row>
    <row r="1401" spans="36:37" x14ac:dyDescent="0.35">
      <c r="AJ1401" s="33" t="str">
        <f t="shared" si="22"/>
        <v/>
      </c>
      <c r="AK1401" s="33" t="str">
        <f>IF(Dane!M1401&lt;&gt;"",Dane!M1401,"")</f>
        <v/>
      </c>
    </row>
    <row r="1402" spans="36:37" x14ac:dyDescent="0.35">
      <c r="AJ1402" s="33" t="str">
        <f t="shared" si="22"/>
        <v/>
      </c>
      <c r="AK1402" s="33" t="str">
        <f>IF(Dane!M1402&lt;&gt;"",Dane!M1402,"")</f>
        <v/>
      </c>
    </row>
    <row r="1403" spans="36:37" x14ac:dyDescent="0.35">
      <c r="AJ1403" s="33" t="str">
        <f t="shared" si="22"/>
        <v/>
      </c>
      <c r="AK1403" s="33" t="str">
        <f>IF(Dane!M1403&lt;&gt;"",Dane!M1403,"")</f>
        <v/>
      </c>
    </row>
    <row r="1404" spans="36:37" x14ac:dyDescent="0.35">
      <c r="AJ1404" s="33" t="str">
        <f t="shared" si="22"/>
        <v/>
      </c>
      <c r="AK1404" s="33" t="str">
        <f>IF(Dane!M1404&lt;&gt;"",Dane!M1404,"")</f>
        <v/>
      </c>
    </row>
    <row r="1405" spans="36:37" x14ac:dyDescent="0.35">
      <c r="AJ1405" s="33" t="str">
        <f t="shared" si="22"/>
        <v/>
      </c>
      <c r="AK1405" s="33" t="str">
        <f>IF(Dane!M1405&lt;&gt;"",Dane!M1405,"")</f>
        <v/>
      </c>
    </row>
    <row r="1406" spans="36:37" x14ac:dyDescent="0.35">
      <c r="AJ1406" s="33" t="str">
        <f t="shared" si="22"/>
        <v/>
      </c>
      <c r="AK1406" s="33" t="str">
        <f>IF(Dane!M1406&lt;&gt;"",Dane!M1406,"")</f>
        <v/>
      </c>
    </row>
    <row r="1407" spans="36:37" x14ac:dyDescent="0.35">
      <c r="AJ1407" s="33" t="str">
        <f t="shared" si="22"/>
        <v/>
      </c>
      <c r="AK1407" s="33" t="str">
        <f>IF(Dane!M1407&lt;&gt;"",Dane!M1407,"")</f>
        <v/>
      </c>
    </row>
    <row r="1408" spans="36:37" x14ac:dyDescent="0.35">
      <c r="AJ1408" s="33" t="str">
        <f t="shared" si="22"/>
        <v/>
      </c>
      <c r="AK1408" s="33" t="str">
        <f>IF(Dane!M1408&lt;&gt;"",Dane!M1408,"")</f>
        <v/>
      </c>
    </row>
    <row r="1409" spans="36:37" x14ac:dyDescent="0.35">
      <c r="AJ1409" s="33" t="str">
        <f t="shared" si="22"/>
        <v/>
      </c>
      <c r="AK1409" s="33" t="str">
        <f>IF(Dane!M1409&lt;&gt;"",Dane!M1409,"")</f>
        <v/>
      </c>
    </row>
    <row r="1410" spans="36:37" x14ac:dyDescent="0.35">
      <c r="AJ1410" s="33" t="str">
        <f t="shared" si="22"/>
        <v/>
      </c>
      <c r="AK1410" s="33" t="str">
        <f>IF(Dane!M1410&lt;&gt;"",Dane!M1410,"")</f>
        <v/>
      </c>
    </row>
    <row r="1411" spans="36:37" x14ac:dyDescent="0.35">
      <c r="AJ1411" s="33" t="str">
        <f t="shared" si="22"/>
        <v/>
      </c>
      <c r="AK1411" s="33" t="str">
        <f>IF(Dane!M1411&lt;&gt;"",Dane!M1411,"")</f>
        <v/>
      </c>
    </row>
    <row r="1412" spans="36:37" x14ac:dyDescent="0.35">
      <c r="AJ1412" s="33" t="str">
        <f t="shared" si="22"/>
        <v/>
      </c>
      <c r="AK1412" s="33" t="str">
        <f>IF(Dane!M1412&lt;&gt;"",Dane!M1412,"")</f>
        <v/>
      </c>
    </row>
    <row r="1413" spans="36:37" x14ac:dyDescent="0.35">
      <c r="AJ1413" s="33" t="str">
        <f t="shared" si="22"/>
        <v/>
      </c>
      <c r="AK1413" s="33" t="str">
        <f>IF(Dane!M1413&lt;&gt;"",Dane!M1413,"")</f>
        <v/>
      </c>
    </row>
    <row r="1414" spans="36:37" x14ac:dyDescent="0.35">
      <c r="AJ1414" s="33" t="str">
        <f t="shared" si="22"/>
        <v/>
      </c>
      <c r="AK1414" s="33" t="str">
        <f>IF(Dane!M1414&lt;&gt;"",Dane!M1414,"")</f>
        <v/>
      </c>
    </row>
    <row r="1415" spans="36:37" x14ac:dyDescent="0.35">
      <c r="AJ1415" s="33" t="str">
        <f t="shared" si="22"/>
        <v/>
      </c>
      <c r="AK1415" s="33" t="str">
        <f>IF(Dane!M1415&lt;&gt;"",Dane!M1415,"")</f>
        <v/>
      </c>
    </row>
    <row r="1416" spans="36:37" x14ac:dyDescent="0.35">
      <c r="AJ1416" s="33" t="str">
        <f t="shared" si="22"/>
        <v/>
      </c>
      <c r="AK1416" s="33" t="str">
        <f>IF(Dane!M1416&lt;&gt;"",Dane!M1416,"")</f>
        <v/>
      </c>
    </row>
    <row r="1417" spans="36:37" x14ac:dyDescent="0.35">
      <c r="AJ1417" s="33" t="str">
        <f t="shared" si="22"/>
        <v/>
      </c>
      <c r="AK1417" s="33" t="str">
        <f>IF(Dane!M1417&lt;&gt;"",Dane!M1417,"")</f>
        <v/>
      </c>
    </row>
    <row r="1418" spans="36:37" x14ac:dyDescent="0.35">
      <c r="AJ1418" s="33" t="str">
        <f t="shared" si="22"/>
        <v/>
      </c>
      <c r="AK1418" s="33" t="str">
        <f>IF(Dane!M1418&lt;&gt;"",Dane!M1418,"")</f>
        <v/>
      </c>
    </row>
    <row r="1419" spans="36:37" x14ac:dyDescent="0.35">
      <c r="AJ1419" s="33" t="str">
        <f t="shared" si="22"/>
        <v/>
      </c>
      <c r="AK1419" s="33" t="str">
        <f>IF(Dane!M1419&lt;&gt;"",Dane!M1419,"")</f>
        <v/>
      </c>
    </row>
    <row r="1420" spans="36:37" x14ac:dyDescent="0.35">
      <c r="AJ1420" s="33" t="str">
        <f t="shared" si="22"/>
        <v/>
      </c>
      <c r="AK1420" s="33" t="str">
        <f>IF(Dane!M1420&lt;&gt;"",Dane!M1420,"")</f>
        <v/>
      </c>
    </row>
    <row r="1421" spans="36:37" x14ac:dyDescent="0.35">
      <c r="AJ1421" s="33" t="str">
        <f t="shared" si="22"/>
        <v/>
      </c>
      <c r="AK1421" s="33" t="str">
        <f>IF(Dane!M1421&lt;&gt;"",Dane!M1421,"")</f>
        <v/>
      </c>
    </row>
    <row r="1422" spans="36:37" x14ac:dyDescent="0.35">
      <c r="AJ1422" s="33" t="str">
        <f t="shared" si="22"/>
        <v/>
      </c>
      <c r="AK1422" s="33" t="str">
        <f>IF(Dane!M1422&lt;&gt;"",Dane!M1422,"")</f>
        <v/>
      </c>
    </row>
    <row r="1423" spans="36:37" x14ac:dyDescent="0.35">
      <c r="AJ1423" s="33" t="str">
        <f t="shared" si="22"/>
        <v/>
      </c>
      <c r="AK1423" s="33" t="str">
        <f>IF(Dane!M1423&lt;&gt;"",Dane!M1423,"")</f>
        <v/>
      </c>
    </row>
    <row r="1424" spans="36:37" x14ac:dyDescent="0.35">
      <c r="AJ1424" s="33" t="str">
        <f t="shared" si="22"/>
        <v/>
      </c>
      <c r="AK1424" s="33" t="str">
        <f>IF(Dane!M1424&lt;&gt;"",Dane!M1424,"")</f>
        <v/>
      </c>
    </row>
    <row r="1425" spans="36:37" x14ac:dyDescent="0.35">
      <c r="AJ1425" s="33" t="str">
        <f t="shared" si="22"/>
        <v/>
      </c>
      <c r="AK1425" s="33" t="str">
        <f>IF(Dane!M1425&lt;&gt;"",Dane!M1425,"")</f>
        <v/>
      </c>
    </row>
    <row r="1426" spans="36:37" x14ac:dyDescent="0.35">
      <c r="AJ1426" s="33" t="str">
        <f t="shared" si="22"/>
        <v/>
      </c>
      <c r="AK1426" s="33" t="str">
        <f>IF(Dane!M1426&lt;&gt;"",Dane!M1426,"")</f>
        <v/>
      </c>
    </row>
    <row r="1427" spans="36:37" x14ac:dyDescent="0.35">
      <c r="AJ1427" s="33" t="str">
        <f t="shared" si="22"/>
        <v/>
      </c>
      <c r="AK1427" s="33" t="str">
        <f>IF(Dane!M1427&lt;&gt;"",Dane!M1427,"")</f>
        <v/>
      </c>
    </row>
    <row r="1428" spans="36:37" x14ac:dyDescent="0.35">
      <c r="AJ1428" s="33" t="str">
        <f t="shared" si="22"/>
        <v/>
      </c>
      <c r="AK1428" s="33" t="str">
        <f>IF(Dane!M1428&lt;&gt;"",Dane!M1428,"")</f>
        <v/>
      </c>
    </row>
    <row r="1429" spans="36:37" x14ac:dyDescent="0.35">
      <c r="AJ1429" s="33" t="str">
        <f t="shared" si="22"/>
        <v/>
      </c>
      <c r="AK1429" s="33" t="str">
        <f>IF(Dane!M1429&lt;&gt;"",Dane!M1429,"")</f>
        <v/>
      </c>
    </row>
    <row r="1430" spans="36:37" x14ac:dyDescent="0.35">
      <c r="AJ1430" s="33" t="str">
        <f t="shared" ref="AJ1430:AJ1493" si="23">IF(AK1430="styczeń",1,IF(AK1430="luty",2,IF(AK1430="marzec",3,IF(AK1430="kwiecień",4,IF(AK1430="maj",5,IF(AK1430="czerwiec",6,IF(AK1430="lipiec",7,IF(AK1430="sierpień",8,IF(AK1430="wrzesień",9,IF(AK1430="październik",10,IF(AK1430="listopad",11,IF(AK1430="listopad",12,""))))))))))))</f>
        <v/>
      </c>
      <c r="AK1430" s="33" t="str">
        <f>IF(Dane!M1430&lt;&gt;"",Dane!M1430,"")</f>
        <v/>
      </c>
    </row>
    <row r="1431" spans="36:37" x14ac:dyDescent="0.35">
      <c r="AJ1431" s="33" t="str">
        <f t="shared" si="23"/>
        <v/>
      </c>
      <c r="AK1431" s="33" t="str">
        <f>IF(Dane!M1431&lt;&gt;"",Dane!M1431,"")</f>
        <v/>
      </c>
    </row>
    <row r="1432" spans="36:37" x14ac:dyDescent="0.35">
      <c r="AJ1432" s="33" t="str">
        <f t="shared" si="23"/>
        <v/>
      </c>
      <c r="AK1432" s="33" t="str">
        <f>IF(Dane!M1432&lt;&gt;"",Dane!M1432,"")</f>
        <v/>
      </c>
    </row>
    <row r="1433" spans="36:37" x14ac:dyDescent="0.35">
      <c r="AJ1433" s="33" t="str">
        <f t="shared" si="23"/>
        <v/>
      </c>
      <c r="AK1433" s="33" t="str">
        <f>IF(Dane!M1433&lt;&gt;"",Dane!M1433,"")</f>
        <v/>
      </c>
    </row>
    <row r="1434" spans="36:37" x14ac:dyDescent="0.35">
      <c r="AJ1434" s="33" t="str">
        <f t="shared" si="23"/>
        <v/>
      </c>
      <c r="AK1434" s="33" t="str">
        <f>IF(Dane!M1434&lt;&gt;"",Dane!M1434,"")</f>
        <v/>
      </c>
    </row>
    <row r="1435" spans="36:37" x14ac:dyDescent="0.35">
      <c r="AJ1435" s="33" t="str">
        <f t="shared" si="23"/>
        <v/>
      </c>
      <c r="AK1435" s="33" t="str">
        <f>IF(Dane!M1435&lt;&gt;"",Dane!M1435,"")</f>
        <v/>
      </c>
    </row>
    <row r="1436" spans="36:37" x14ac:dyDescent="0.35">
      <c r="AJ1436" s="33" t="str">
        <f t="shared" si="23"/>
        <v/>
      </c>
      <c r="AK1436" s="33" t="str">
        <f>IF(Dane!M1436&lt;&gt;"",Dane!M1436,"")</f>
        <v/>
      </c>
    </row>
    <row r="1437" spans="36:37" x14ac:dyDescent="0.35">
      <c r="AJ1437" s="33" t="str">
        <f t="shared" si="23"/>
        <v/>
      </c>
      <c r="AK1437" s="33" t="str">
        <f>IF(Dane!M1437&lt;&gt;"",Dane!M1437,"")</f>
        <v/>
      </c>
    </row>
    <row r="1438" spans="36:37" x14ac:dyDescent="0.35">
      <c r="AJ1438" s="33" t="str">
        <f t="shared" si="23"/>
        <v/>
      </c>
      <c r="AK1438" s="33" t="str">
        <f>IF(Dane!M1438&lt;&gt;"",Dane!M1438,"")</f>
        <v/>
      </c>
    </row>
    <row r="1439" spans="36:37" x14ac:dyDescent="0.35">
      <c r="AJ1439" s="33" t="str">
        <f t="shared" si="23"/>
        <v/>
      </c>
      <c r="AK1439" s="33" t="str">
        <f>IF(Dane!M1439&lt;&gt;"",Dane!M1439,"")</f>
        <v/>
      </c>
    </row>
    <row r="1440" spans="36:37" x14ac:dyDescent="0.35">
      <c r="AJ1440" s="33" t="str">
        <f t="shared" si="23"/>
        <v/>
      </c>
      <c r="AK1440" s="33" t="str">
        <f>IF(Dane!M1440&lt;&gt;"",Dane!M1440,"")</f>
        <v/>
      </c>
    </row>
    <row r="1441" spans="36:37" x14ac:dyDescent="0.35">
      <c r="AJ1441" s="33" t="str">
        <f t="shared" si="23"/>
        <v/>
      </c>
      <c r="AK1441" s="33" t="str">
        <f>IF(Dane!M1441&lt;&gt;"",Dane!M1441,"")</f>
        <v/>
      </c>
    </row>
    <row r="1442" spans="36:37" x14ac:dyDescent="0.35">
      <c r="AJ1442" s="33" t="str">
        <f t="shared" si="23"/>
        <v/>
      </c>
      <c r="AK1442" s="33" t="str">
        <f>IF(Dane!M1442&lt;&gt;"",Dane!M1442,"")</f>
        <v/>
      </c>
    </row>
    <row r="1443" spans="36:37" x14ac:dyDescent="0.35">
      <c r="AJ1443" s="33" t="str">
        <f t="shared" si="23"/>
        <v/>
      </c>
      <c r="AK1443" s="33" t="str">
        <f>IF(Dane!M1443&lt;&gt;"",Dane!M1443,"")</f>
        <v/>
      </c>
    </row>
    <row r="1444" spans="36:37" x14ac:dyDescent="0.35">
      <c r="AJ1444" s="33" t="str">
        <f t="shared" si="23"/>
        <v/>
      </c>
      <c r="AK1444" s="33" t="str">
        <f>IF(Dane!M1444&lt;&gt;"",Dane!M1444,"")</f>
        <v/>
      </c>
    </row>
    <row r="1445" spans="36:37" x14ac:dyDescent="0.35">
      <c r="AJ1445" s="33" t="str">
        <f t="shared" si="23"/>
        <v/>
      </c>
      <c r="AK1445" s="33" t="str">
        <f>IF(Dane!M1445&lt;&gt;"",Dane!M1445,"")</f>
        <v/>
      </c>
    </row>
    <row r="1446" spans="36:37" x14ac:dyDescent="0.35">
      <c r="AJ1446" s="33" t="str">
        <f t="shared" si="23"/>
        <v/>
      </c>
      <c r="AK1446" s="33" t="str">
        <f>IF(Dane!M1446&lt;&gt;"",Dane!M1446,"")</f>
        <v/>
      </c>
    </row>
    <row r="1447" spans="36:37" x14ac:dyDescent="0.35">
      <c r="AJ1447" s="33" t="str">
        <f t="shared" si="23"/>
        <v/>
      </c>
      <c r="AK1447" s="33" t="str">
        <f>IF(Dane!M1447&lt;&gt;"",Dane!M1447,"")</f>
        <v/>
      </c>
    </row>
    <row r="1448" spans="36:37" x14ac:dyDescent="0.35">
      <c r="AJ1448" s="33" t="str">
        <f t="shared" si="23"/>
        <v/>
      </c>
      <c r="AK1448" s="33" t="str">
        <f>IF(Dane!M1448&lt;&gt;"",Dane!M1448,"")</f>
        <v/>
      </c>
    </row>
    <row r="1449" spans="36:37" x14ac:dyDescent="0.35">
      <c r="AJ1449" s="33" t="str">
        <f t="shared" si="23"/>
        <v/>
      </c>
      <c r="AK1449" s="33" t="str">
        <f>IF(Dane!M1449&lt;&gt;"",Dane!M1449,"")</f>
        <v/>
      </c>
    </row>
    <row r="1450" spans="36:37" x14ac:dyDescent="0.35">
      <c r="AJ1450" s="33" t="str">
        <f t="shared" si="23"/>
        <v/>
      </c>
      <c r="AK1450" s="33" t="str">
        <f>IF(Dane!M1450&lt;&gt;"",Dane!M1450,"")</f>
        <v/>
      </c>
    </row>
    <row r="1451" spans="36:37" x14ac:dyDescent="0.35">
      <c r="AJ1451" s="33" t="str">
        <f t="shared" si="23"/>
        <v/>
      </c>
      <c r="AK1451" s="33" t="str">
        <f>IF(Dane!M1451&lt;&gt;"",Dane!M1451,"")</f>
        <v/>
      </c>
    </row>
    <row r="1452" spans="36:37" x14ac:dyDescent="0.35">
      <c r="AJ1452" s="33" t="str">
        <f t="shared" si="23"/>
        <v/>
      </c>
      <c r="AK1452" s="33" t="str">
        <f>IF(Dane!M1452&lt;&gt;"",Dane!M1452,"")</f>
        <v/>
      </c>
    </row>
    <row r="1453" spans="36:37" x14ac:dyDescent="0.35">
      <c r="AJ1453" s="33" t="str">
        <f t="shared" si="23"/>
        <v/>
      </c>
      <c r="AK1453" s="33" t="str">
        <f>IF(Dane!M1453&lt;&gt;"",Dane!M1453,"")</f>
        <v/>
      </c>
    </row>
    <row r="1454" spans="36:37" x14ac:dyDescent="0.35">
      <c r="AJ1454" s="33" t="str">
        <f t="shared" si="23"/>
        <v/>
      </c>
      <c r="AK1454" s="33" t="str">
        <f>IF(Dane!M1454&lt;&gt;"",Dane!M1454,"")</f>
        <v/>
      </c>
    </row>
    <row r="1455" spans="36:37" x14ac:dyDescent="0.35">
      <c r="AJ1455" s="33" t="str">
        <f t="shared" si="23"/>
        <v/>
      </c>
      <c r="AK1455" s="33" t="str">
        <f>IF(Dane!M1455&lt;&gt;"",Dane!M1455,"")</f>
        <v/>
      </c>
    </row>
    <row r="1456" spans="36:37" x14ac:dyDescent="0.35">
      <c r="AJ1456" s="33" t="str">
        <f t="shared" si="23"/>
        <v/>
      </c>
      <c r="AK1456" s="33" t="str">
        <f>IF(Dane!M1456&lt;&gt;"",Dane!M1456,"")</f>
        <v/>
      </c>
    </row>
    <row r="1457" spans="36:37" x14ac:dyDescent="0.35">
      <c r="AJ1457" s="33" t="str">
        <f t="shared" si="23"/>
        <v/>
      </c>
      <c r="AK1457" s="33" t="str">
        <f>IF(Dane!M1457&lt;&gt;"",Dane!M1457,"")</f>
        <v/>
      </c>
    </row>
    <row r="1458" spans="36:37" x14ac:dyDescent="0.35">
      <c r="AJ1458" s="33" t="str">
        <f t="shared" si="23"/>
        <v/>
      </c>
      <c r="AK1458" s="33" t="str">
        <f>IF(Dane!M1458&lt;&gt;"",Dane!M1458,"")</f>
        <v/>
      </c>
    </row>
    <row r="1459" spans="36:37" x14ac:dyDescent="0.35">
      <c r="AJ1459" s="33" t="str">
        <f t="shared" si="23"/>
        <v/>
      </c>
      <c r="AK1459" s="33" t="str">
        <f>IF(Dane!M1459&lt;&gt;"",Dane!M1459,"")</f>
        <v/>
      </c>
    </row>
    <row r="1460" spans="36:37" x14ac:dyDescent="0.35">
      <c r="AJ1460" s="33" t="str">
        <f t="shared" si="23"/>
        <v/>
      </c>
      <c r="AK1460" s="33" t="str">
        <f>IF(Dane!M1460&lt;&gt;"",Dane!M1460,"")</f>
        <v/>
      </c>
    </row>
    <row r="1461" spans="36:37" x14ac:dyDescent="0.35">
      <c r="AJ1461" s="33" t="str">
        <f t="shared" si="23"/>
        <v/>
      </c>
      <c r="AK1461" s="33" t="str">
        <f>IF(Dane!M1461&lt;&gt;"",Dane!M1461,"")</f>
        <v/>
      </c>
    </row>
    <row r="1462" spans="36:37" x14ac:dyDescent="0.35">
      <c r="AJ1462" s="33" t="str">
        <f t="shared" si="23"/>
        <v/>
      </c>
      <c r="AK1462" s="33" t="str">
        <f>IF(Dane!M1462&lt;&gt;"",Dane!M1462,"")</f>
        <v/>
      </c>
    </row>
    <row r="1463" spans="36:37" x14ac:dyDescent="0.35">
      <c r="AJ1463" s="33" t="str">
        <f t="shared" si="23"/>
        <v/>
      </c>
      <c r="AK1463" s="33" t="str">
        <f>IF(Dane!M1463&lt;&gt;"",Dane!M1463,"")</f>
        <v/>
      </c>
    </row>
    <row r="1464" spans="36:37" x14ac:dyDescent="0.35">
      <c r="AJ1464" s="33" t="str">
        <f t="shared" si="23"/>
        <v/>
      </c>
      <c r="AK1464" s="33" t="str">
        <f>IF(Dane!M1464&lt;&gt;"",Dane!M1464,"")</f>
        <v/>
      </c>
    </row>
    <row r="1465" spans="36:37" x14ac:dyDescent="0.35">
      <c r="AJ1465" s="33" t="str">
        <f t="shared" si="23"/>
        <v/>
      </c>
      <c r="AK1465" s="33" t="str">
        <f>IF(Dane!M1465&lt;&gt;"",Dane!M1465,"")</f>
        <v/>
      </c>
    </row>
    <row r="1466" spans="36:37" x14ac:dyDescent="0.35">
      <c r="AJ1466" s="33" t="str">
        <f t="shared" si="23"/>
        <v/>
      </c>
      <c r="AK1466" s="33" t="str">
        <f>IF(Dane!M1466&lt;&gt;"",Dane!M1466,"")</f>
        <v/>
      </c>
    </row>
    <row r="1467" spans="36:37" x14ac:dyDescent="0.35">
      <c r="AJ1467" s="33" t="str">
        <f t="shared" si="23"/>
        <v/>
      </c>
      <c r="AK1467" s="33" t="str">
        <f>IF(Dane!M1467&lt;&gt;"",Dane!M1467,"")</f>
        <v/>
      </c>
    </row>
    <row r="1468" spans="36:37" x14ac:dyDescent="0.35">
      <c r="AJ1468" s="33" t="str">
        <f t="shared" si="23"/>
        <v/>
      </c>
      <c r="AK1468" s="33" t="str">
        <f>IF(Dane!M1468&lt;&gt;"",Dane!M1468,"")</f>
        <v/>
      </c>
    </row>
    <row r="1469" spans="36:37" x14ac:dyDescent="0.35">
      <c r="AJ1469" s="33" t="str">
        <f t="shared" si="23"/>
        <v/>
      </c>
      <c r="AK1469" s="33" t="str">
        <f>IF(Dane!M1469&lt;&gt;"",Dane!M1469,"")</f>
        <v/>
      </c>
    </row>
    <row r="1470" spans="36:37" x14ac:dyDescent="0.35">
      <c r="AJ1470" s="33" t="str">
        <f t="shared" si="23"/>
        <v/>
      </c>
      <c r="AK1470" s="33" t="str">
        <f>IF(Dane!M1470&lt;&gt;"",Dane!M1470,"")</f>
        <v/>
      </c>
    </row>
    <row r="1471" spans="36:37" x14ac:dyDescent="0.35">
      <c r="AJ1471" s="33" t="str">
        <f t="shared" si="23"/>
        <v/>
      </c>
      <c r="AK1471" s="33" t="str">
        <f>IF(Dane!M1471&lt;&gt;"",Dane!M1471,"")</f>
        <v/>
      </c>
    </row>
    <row r="1472" spans="36:37" x14ac:dyDescent="0.35">
      <c r="AJ1472" s="33" t="str">
        <f t="shared" si="23"/>
        <v/>
      </c>
      <c r="AK1472" s="33" t="str">
        <f>IF(Dane!M1472&lt;&gt;"",Dane!M1472,"")</f>
        <v/>
      </c>
    </row>
    <row r="1473" spans="36:37" x14ac:dyDescent="0.35">
      <c r="AJ1473" s="33" t="str">
        <f t="shared" si="23"/>
        <v/>
      </c>
      <c r="AK1473" s="33" t="str">
        <f>IF(Dane!M1473&lt;&gt;"",Dane!M1473,"")</f>
        <v/>
      </c>
    </row>
    <row r="1474" spans="36:37" x14ac:dyDescent="0.35">
      <c r="AJ1474" s="33" t="str">
        <f t="shared" si="23"/>
        <v/>
      </c>
      <c r="AK1474" s="33" t="str">
        <f>IF(Dane!M1474&lt;&gt;"",Dane!M1474,"")</f>
        <v/>
      </c>
    </row>
    <row r="1475" spans="36:37" x14ac:dyDescent="0.35">
      <c r="AJ1475" s="33" t="str">
        <f t="shared" si="23"/>
        <v/>
      </c>
      <c r="AK1475" s="33" t="str">
        <f>IF(Dane!M1475&lt;&gt;"",Dane!M1475,"")</f>
        <v/>
      </c>
    </row>
    <row r="1476" spans="36:37" x14ac:dyDescent="0.35">
      <c r="AJ1476" s="33" t="str">
        <f t="shared" si="23"/>
        <v/>
      </c>
      <c r="AK1476" s="33" t="str">
        <f>IF(Dane!M1476&lt;&gt;"",Dane!M1476,"")</f>
        <v/>
      </c>
    </row>
    <row r="1477" spans="36:37" x14ac:dyDescent="0.35">
      <c r="AJ1477" s="33" t="str">
        <f t="shared" si="23"/>
        <v/>
      </c>
      <c r="AK1477" s="33" t="str">
        <f>IF(Dane!M1477&lt;&gt;"",Dane!M1477,"")</f>
        <v/>
      </c>
    </row>
    <row r="1478" spans="36:37" x14ac:dyDescent="0.35">
      <c r="AJ1478" s="33" t="str">
        <f t="shared" si="23"/>
        <v/>
      </c>
      <c r="AK1478" s="33" t="str">
        <f>IF(Dane!M1478&lt;&gt;"",Dane!M1478,"")</f>
        <v/>
      </c>
    </row>
    <row r="1479" spans="36:37" x14ac:dyDescent="0.35">
      <c r="AJ1479" s="33" t="str">
        <f t="shared" si="23"/>
        <v/>
      </c>
      <c r="AK1479" s="33" t="str">
        <f>IF(Dane!M1479&lt;&gt;"",Dane!M1479,"")</f>
        <v/>
      </c>
    </row>
    <row r="1480" spans="36:37" x14ac:dyDescent="0.35">
      <c r="AJ1480" s="33" t="str">
        <f t="shared" si="23"/>
        <v/>
      </c>
      <c r="AK1480" s="33" t="str">
        <f>IF(Dane!M1480&lt;&gt;"",Dane!M1480,"")</f>
        <v/>
      </c>
    </row>
    <row r="1481" spans="36:37" x14ac:dyDescent="0.35">
      <c r="AJ1481" s="33" t="str">
        <f t="shared" si="23"/>
        <v/>
      </c>
      <c r="AK1481" s="33" t="str">
        <f>IF(Dane!M1481&lt;&gt;"",Dane!M1481,"")</f>
        <v/>
      </c>
    </row>
    <row r="1482" spans="36:37" x14ac:dyDescent="0.35">
      <c r="AJ1482" s="33" t="str">
        <f t="shared" si="23"/>
        <v/>
      </c>
      <c r="AK1482" s="33" t="str">
        <f>IF(Dane!M1482&lt;&gt;"",Dane!M1482,"")</f>
        <v/>
      </c>
    </row>
    <row r="1483" spans="36:37" x14ac:dyDescent="0.35">
      <c r="AJ1483" s="33" t="str">
        <f t="shared" si="23"/>
        <v/>
      </c>
      <c r="AK1483" s="33" t="str">
        <f>IF(Dane!M1483&lt;&gt;"",Dane!M1483,"")</f>
        <v/>
      </c>
    </row>
    <row r="1484" spans="36:37" x14ac:dyDescent="0.35">
      <c r="AJ1484" s="33" t="str">
        <f t="shared" si="23"/>
        <v/>
      </c>
      <c r="AK1484" s="33" t="str">
        <f>IF(Dane!M1484&lt;&gt;"",Dane!M1484,"")</f>
        <v/>
      </c>
    </row>
    <row r="1485" spans="36:37" x14ac:dyDescent="0.35">
      <c r="AJ1485" s="33" t="str">
        <f t="shared" si="23"/>
        <v/>
      </c>
      <c r="AK1485" s="33" t="str">
        <f>IF(Dane!M1485&lt;&gt;"",Dane!M1485,"")</f>
        <v/>
      </c>
    </row>
    <row r="1486" spans="36:37" x14ac:dyDescent="0.35">
      <c r="AJ1486" s="33" t="str">
        <f t="shared" si="23"/>
        <v/>
      </c>
      <c r="AK1486" s="33" t="str">
        <f>IF(Dane!M1486&lt;&gt;"",Dane!M1486,"")</f>
        <v/>
      </c>
    </row>
    <row r="1487" spans="36:37" x14ac:dyDescent="0.35">
      <c r="AJ1487" s="33" t="str">
        <f t="shared" si="23"/>
        <v/>
      </c>
      <c r="AK1487" s="33" t="str">
        <f>IF(Dane!M1487&lt;&gt;"",Dane!M1487,"")</f>
        <v/>
      </c>
    </row>
    <row r="1488" spans="36:37" x14ac:dyDescent="0.35">
      <c r="AJ1488" s="33" t="str">
        <f t="shared" si="23"/>
        <v/>
      </c>
      <c r="AK1488" s="33" t="str">
        <f>IF(Dane!M1488&lt;&gt;"",Dane!M1488,"")</f>
        <v/>
      </c>
    </row>
    <row r="1489" spans="36:37" x14ac:dyDescent="0.35">
      <c r="AJ1489" s="33" t="str">
        <f t="shared" si="23"/>
        <v/>
      </c>
      <c r="AK1489" s="33" t="str">
        <f>IF(Dane!M1489&lt;&gt;"",Dane!M1489,"")</f>
        <v/>
      </c>
    </row>
    <row r="1490" spans="36:37" x14ac:dyDescent="0.35">
      <c r="AJ1490" s="33" t="str">
        <f t="shared" si="23"/>
        <v/>
      </c>
      <c r="AK1490" s="33" t="str">
        <f>IF(Dane!M1490&lt;&gt;"",Dane!M1490,"")</f>
        <v/>
      </c>
    </row>
    <row r="1491" spans="36:37" x14ac:dyDescent="0.35">
      <c r="AJ1491" s="33" t="str">
        <f t="shared" si="23"/>
        <v/>
      </c>
      <c r="AK1491" s="33" t="str">
        <f>IF(Dane!M1491&lt;&gt;"",Dane!M1491,"")</f>
        <v/>
      </c>
    </row>
    <row r="1492" spans="36:37" x14ac:dyDescent="0.35">
      <c r="AJ1492" s="33" t="str">
        <f t="shared" si="23"/>
        <v/>
      </c>
      <c r="AK1492" s="33" t="str">
        <f>IF(Dane!M1492&lt;&gt;"",Dane!M1492,"")</f>
        <v/>
      </c>
    </row>
    <row r="1493" spans="36:37" x14ac:dyDescent="0.35">
      <c r="AJ1493" s="33" t="str">
        <f t="shared" si="23"/>
        <v/>
      </c>
      <c r="AK1493" s="33" t="str">
        <f>IF(Dane!M1493&lt;&gt;"",Dane!M1493,"")</f>
        <v/>
      </c>
    </row>
    <row r="1494" spans="36:37" x14ac:dyDescent="0.35">
      <c r="AJ1494" s="33" t="str">
        <f t="shared" ref="AJ1494:AJ1557" si="24">IF(AK1494="styczeń",1,IF(AK1494="luty",2,IF(AK1494="marzec",3,IF(AK1494="kwiecień",4,IF(AK1494="maj",5,IF(AK1494="czerwiec",6,IF(AK1494="lipiec",7,IF(AK1494="sierpień",8,IF(AK1494="wrzesień",9,IF(AK1494="październik",10,IF(AK1494="listopad",11,IF(AK1494="listopad",12,""))))))))))))</f>
        <v/>
      </c>
      <c r="AK1494" s="33" t="str">
        <f>IF(Dane!M1494&lt;&gt;"",Dane!M1494,"")</f>
        <v/>
      </c>
    </row>
    <row r="1495" spans="36:37" x14ac:dyDescent="0.35">
      <c r="AJ1495" s="33" t="str">
        <f t="shared" si="24"/>
        <v/>
      </c>
      <c r="AK1495" s="33" t="str">
        <f>IF(Dane!M1495&lt;&gt;"",Dane!M1495,"")</f>
        <v/>
      </c>
    </row>
    <row r="1496" spans="36:37" x14ac:dyDescent="0.35">
      <c r="AJ1496" s="33" t="str">
        <f t="shared" si="24"/>
        <v/>
      </c>
      <c r="AK1496" s="33" t="str">
        <f>IF(Dane!M1496&lt;&gt;"",Dane!M1496,"")</f>
        <v/>
      </c>
    </row>
    <row r="1497" spans="36:37" x14ac:dyDescent="0.35">
      <c r="AJ1497" s="33" t="str">
        <f t="shared" si="24"/>
        <v/>
      </c>
      <c r="AK1497" s="33" t="str">
        <f>IF(Dane!M1497&lt;&gt;"",Dane!M1497,"")</f>
        <v/>
      </c>
    </row>
    <row r="1498" spans="36:37" x14ac:dyDescent="0.35">
      <c r="AJ1498" s="33" t="str">
        <f t="shared" si="24"/>
        <v/>
      </c>
      <c r="AK1498" s="33" t="str">
        <f>IF(Dane!M1498&lt;&gt;"",Dane!M1498,"")</f>
        <v/>
      </c>
    </row>
    <row r="1499" spans="36:37" x14ac:dyDescent="0.35">
      <c r="AJ1499" s="33" t="str">
        <f t="shared" si="24"/>
        <v/>
      </c>
      <c r="AK1499" s="33" t="str">
        <f>IF(Dane!M1499&lt;&gt;"",Dane!M1499,"")</f>
        <v/>
      </c>
    </row>
    <row r="1500" spans="36:37" x14ac:dyDescent="0.35">
      <c r="AJ1500" s="33" t="str">
        <f t="shared" si="24"/>
        <v/>
      </c>
      <c r="AK1500" s="33" t="str">
        <f>IF(Dane!M1500&lt;&gt;"",Dane!M1500,"")</f>
        <v/>
      </c>
    </row>
    <row r="1501" spans="36:37" x14ac:dyDescent="0.35">
      <c r="AJ1501" s="33" t="str">
        <f t="shared" si="24"/>
        <v/>
      </c>
      <c r="AK1501" s="33" t="str">
        <f>IF(Dane!M1501&lt;&gt;"",Dane!M1501,"")</f>
        <v/>
      </c>
    </row>
    <row r="1502" spans="36:37" x14ac:dyDescent="0.35">
      <c r="AJ1502" s="33" t="str">
        <f t="shared" si="24"/>
        <v/>
      </c>
      <c r="AK1502" s="33" t="str">
        <f>IF(Dane!M1502&lt;&gt;"",Dane!M1502,"")</f>
        <v/>
      </c>
    </row>
    <row r="1503" spans="36:37" x14ac:dyDescent="0.35">
      <c r="AJ1503" s="33" t="str">
        <f t="shared" si="24"/>
        <v/>
      </c>
      <c r="AK1503" s="33" t="str">
        <f>IF(Dane!M1503&lt;&gt;"",Dane!M1503,"")</f>
        <v/>
      </c>
    </row>
    <row r="1504" spans="36:37" x14ac:dyDescent="0.35">
      <c r="AJ1504" s="33" t="str">
        <f t="shared" si="24"/>
        <v/>
      </c>
      <c r="AK1504" s="33" t="str">
        <f>IF(Dane!M1504&lt;&gt;"",Dane!M1504,"")</f>
        <v/>
      </c>
    </row>
    <row r="1505" spans="36:37" x14ac:dyDescent="0.35">
      <c r="AJ1505" s="33" t="str">
        <f t="shared" si="24"/>
        <v/>
      </c>
      <c r="AK1505" s="33" t="str">
        <f>IF(Dane!M1505&lt;&gt;"",Dane!M1505,"")</f>
        <v/>
      </c>
    </row>
    <row r="1506" spans="36:37" x14ac:dyDescent="0.35">
      <c r="AJ1506" s="33" t="str">
        <f t="shared" si="24"/>
        <v/>
      </c>
      <c r="AK1506" s="33" t="str">
        <f>IF(Dane!M1506&lt;&gt;"",Dane!M1506,"")</f>
        <v/>
      </c>
    </row>
    <row r="1507" spans="36:37" x14ac:dyDescent="0.35">
      <c r="AJ1507" s="33" t="str">
        <f t="shared" si="24"/>
        <v/>
      </c>
      <c r="AK1507" s="33" t="str">
        <f>IF(Dane!M1507&lt;&gt;"",Dane!M1507,"")</f>
        <v/>
      </c>
    </row>
    <row r="1508" spans="36:37" x14ac:dyDescent="0.35">
      <c r="AJ1508" s="33" t="str">
        <f t="shared" si="24"/>
        <v/>
      </c>
      <c r="AK1508" s="33" t="str">
        <f>IF(Dane!M1508&lt;&gt;"",Dane!M1508,"")</f>
        <v/>
      </c>
    </row>
    <row r="1509" spans="36:37" x14ac:dyDescent="0.35">
      <c r="AJ1509" s="33" t="str">
        <f t="shared" si="24"/>
        <v/>
      </c>
      <c r="AK1509" s="33" t="str">
        <f>IF(Dane!M1509&lt;&gt;"",Dane!M1509,"")</f>
        <v/>
      </c>
    </row>
    <row r="1510" spans="36:37" x14ac:dyDescent="0.35">
      <c r="AJ1510" s="33" t="str">
        <f t="shared" si="24"/>
        <v/>
      </c>
      <c r="AK1510" s="33" t="str">
        <f>IF(Dane!M1510&lt;&gt;"",Dane!M1510,"")</f>
        <v/>
      </c>
    </row>
    <row r="1511" spans="36:37" x14ac:dyDescent="0.35">
      <c r="AJ1511" s="33" t="str">
        <f t="shared" si="24"/>
        <v/>
      </c>
      <c r="AK1511" s="33" t="str">
        <f>IF(Dane!M1511&lt;&gt;"",Dane!M1511,"")</f>
        <v/>
      </c>
    </row>
    <row r="1512" spans="36:37" x14ac:dyDescent="0.35">
      <c r="AJ1512" s="33" t="str">
        <f t="shared" si="24"/>
        <v/>
      </c>
      <c r="AK1512" s="33" t="str">
        <f>IF(Dane!M1512&lt;&gt;"",Dane!M1512,"")</f>
        <v/>
      </c>
    </row>
    <row r="1513" spans="36:37" x14ac:dyDescent="0.35">
      <c r="AJ1513" s="33" t="str">
        <f t="shared" si="24"/>
        <v/>
      </c>
      <c r="AK1513" s="33" t="str">
        <f>IF(Dane!M1513&lt;&gt;"",Dane!M1513,"")</f>
        <v/>
      </c>
    </row>
    <row r="1514" spans="36:37" x14ac:dyDescent="0.35">
      <c r="AJ1514" s="33" t="str">
        <f t="shared" si="24"/>
        <v/>
      </c>
      <c r="AK1514" s="33" t="str">
        <f>IF(Dane!M1514&lt;&gt;"",Dane!M1514,"")</f>
        <v/>
      </c>
    </row>
    <row r="1515" spans="36:37" x14ac:dyDescent="0.35">
      <c r="AJ1515" s="33" t="str">
        <f t="shared" si="24"/>
        <v/>
      </c>
      <c r="AK1515" s="33" t="str">
        <f>IF(Dane!M1515&lt;&gt;"",Dane!M1515,"")</f>
        <v/>
      </c>
    </row>
    <row r="1516" spans="36:37" x14ac:dyDescent="0.35">
      <c r="AJ1516" s="33" t="str">
        <f t="shared" si="24"/>
        <v/>
      </c>
      <c r="AK1516" s="33" t="str">
        <f>IF(Dane!M1516&lt;&gt;"",Dane!M1516,"")</f>
        <v/>
      </c>
    </row>
    <row r="1517" spans="36:37" x14ac:dyDescent="0.35">
      <c r="AJ1517" s="33" t="str">
        <f t="shared" si="24"/>
        <v/>
      </c>
      <c r="AK1517" s="33" t="str">
        <f>IF(Dane!M1517&lt;&gt;"",Dane!M1517,"")</f>
        <v/>
      </c>
    </row>
    <row r="1518" spans="36:37" x14ac:dyDescent="0.35">
      <c r="AJ1518" s="33" t="str">
        <f t="shared" si="24"/>
        <v/>
      </c>
      <c r="AK1518" s="33" t="str">
        <f>IF(Dane!M1518&lt;&gt;"",Dane!M1518,"")</f>
        <v/>
      </c>
    </row>
    <row r="1519" spans="36:37" x14ac:dyDescent="0.35">
      <c r="AJ1519" s="33" t="str">
        <f t="shared" si="24"/>
        <v/>
      </c>
      <c r="AK1519" s="33" t="str">
        <f>IF(Dane!M1519&lt;&gt;"",Dane!M1519,"")</f>
        <v/>
      </c>
    </row>
    <row r="1520" spans="36:37" x14ac:dyDescent="0.35">
      <c r="AJ1520" s="33" t="str">
        <f t="shared" si="24"/>
        <v/>
      </c>
      <c r="AK1520" s="33" t="str">
        <f>IF(Dane!M1520&lt;&gt;"",Dane!M1520,"")</f>
        <v/>
      </c>
    </row>
    <row r="1521" spans="36:37" x14ac:dyDescent="0.35">
      <c r="AJ1521" s="33" t="str">
        <f t="shared" si="24"/>
        <v/>
      </c>
      <c r="AK1521" s="33" t="str">
        <f>IF(Dane!M1521&lt;&gt;"",Dane!M1521,"")</f>
        <v/>
      </c>
    </row>
    <row r="1522" spans="36:37" x14ac:dyDescent="0.35">
      <c r="AJ1522" s="33" t="str">
        <f t="shared" si="24"/>
        <v/>
      </c>
      <c r="AK1522" s="33" t="str">
        <f>IF(Dane!M1522&lt;&gt;"",Dane!M1522,"")</f>
        <v/>
      </c>
    </row>
    <row r="1523" spans="36:37" x14ac:dyDescent="0.35">
      <c r="AJ1523" s="33" t="str">
        <f t="shared" si="24"/>
        <v/>
      </c>
      <c r="AK1523" s="33" t="str">
        <f>IF(Dane!M1523&lt;&gt;"",Dane!M1523,"")</f>
        <v/>
      </c>
    </row>
    <row r="1524" spans="36:37" x14ac:dyDescent="0.35">
      <c r="AJ1524" s="33" t="str">
        <f t="shared" si="24"/>
        <v/>
      </c>
      <c r="AK1524" s="33" t="str">
        <f>IF(Dane!M1524&lt;&gt;"",Dane!M1524,"")</f>
        <v/>
      </c>
    </row>
    <row r="1525" spans="36:37" x14ac:dyDescent="0.35">
      <c r="AJ1525" s="33" t="str">
        <f t="shared" si="24"/>
        <v/>
      </c>
      <c r="AK1525" s="33" t="str">
        <f>IF(Dane!M1525&lt;&gt;"",Dane!M1525,"")</f>
        <v/>
      </c>
    </row>
    <row r="1526" spans="36:37" x14ac:dyDescent="0.35">
      <c r="AJ1526" s="33" t="str">
        <f t="shared" si="24"/>
        <v/>
      </c>
      <c r="AK1526" s="33" t="str">
        <f>IF(Dane!M1526&lt;&gt;"",Dane!M1526,"")</f>
        <v/>
      </c>
    </row>
    <row r="1527" spans="36:37" x14ac:dyDescent="0.35">
      <c r="AJ1527" s="33" t="str">
        <f t="shared" si="24"/>
        <v/>
      </c>
      <c r="AK1527" s="33" t="str">
        <f>IF(Dane!M1527&lt;&gt;"",Dane!M1527,"")</f>
        <v/>
      </c>
    </row>
    <row r="1528" spans="36:37" x14ac:dyDescent="0.35">
      <c r="AJ1528" s="33" t="str">
        <f t="shared" si="24"/>
        <v/>
      </c>
      <c r="AK1528" s="33" t="str">
        <f>IF(Dane!M1528&lt;&gt;"",Dane!M1528,"")</f>
        <v/>
      </c>
    </row>
    <row r="1529" spans="36:37" x14ac:dyDescent="0.35">
      <c r="AJ1529" s="33" t="str">
        <f t="shared" si="24"/>
        <v/>
      </c>
      <c r="AK1529" s="33" t="str">
        <f>IF(Dane!M1529&lt;&gt;"",Dane!M1529,"")</f>
        <v/>
      </c>
    </row>
    <row r="1530" spans="36:37" x14ac:dyDescent="0.35">
      <c r="AJ1530" s="33" t="str">
        <f t="shared" si="24"/>
        <v/>
      </c>
      <c r="AK1530" s="33" t="str">
        <f>IF(Dane!M1530&lt;&gt;"",Dane!M1530,"")</f>
        <v/>
      </c>
    </row>
    <row r="1531" spans="36:37" x14ac:dyDescent="0.35">
      <c r="AJ1531" s="33" t="str">
        <f t="shared" si="24"/>
        <v/>
      </c>
      <c r="AK1531" s="33" t="str">
        <f>IF(Dane!M1531&lt;&gt;"",Dane!M1531,"")</f>
        <v/>
      </c>
    </row>
    <row r="1532" spans="36:37" x14ac:dyDescent="0.35">
      <c r="AJ1532" s="33" t="str">
        <f t="shared" si="24"/>
        <v/>
      </c>
      <c r="AK1532" s="33" t="str">
        <f>IF(Dane!M1532&lt;&gt;"",Dane!M1532,"")</f>
        <v/>
      </c>
    </row>
    <row r="1533" spans="36:37" x14ac:dyDescent="0.35">
      <c r="AJ1533" s="33" t="str">
        <f t="shared" si="24"/>
        <v/>
      </c>
      <c r="AK1533" s="33" t="str">
        <f>IF(Dane!M1533&lt;&gt;"",Dane!M1533,"")</f>
        <v/>
      </c>
    </row>
    <row r="1534" spans="36:37" x14ac:dyDescent="0.35">
      <c r="AJ1534" s="33" t="str">
        <f t="shared" si="24"/>
        <v/>
      </c>
      <c r="AK1534" s="33" t="str">
        <f>IF(Dane!M1534&lt;&gt;"",Dane!M1534,"")</f>
        <v/>
      </c>
    </row>
    <row r="1535" spans="36:37" x14ac:dyDescent="0.35">
      <c r="AJ1535" s="33" t="str">
        <f t="shared" si="24"/>
        <v/>
      </c>
      <c r="AK1535" s="33" t="str">
        <f>IF(Dane!M1535&lt;&gt;"",Dane!M1535,"")</f>
        <v/>
      </c>
    </row>
    <row r="1536" spans="36:37" x14ac:dyDescent="0.35">
      <c r="AJ1536" s="33" t="str">
        <f t="shared" si="24"/>
        <v/>
      </c>
      <c r="AK1536" s="33" t="str">
        <f>IF(Dane!M1536&lt;&gt;"",Dane!M1536,"")</f>
        <v/>
      </c>
    </row>
    <row r="1537" spans="36:37" x14ac:dyDescent="0.35">
      <c r="AJ1537" s="33" t="str">
        <f t="shared" si="24"/>
        <v/>
      </c>
      <c r="AK1537" s="33" t="str">
        <f>IF(Dane!M1537&lt;&gt;"",Dane!M1537,"")</f>
        <v/>
      </c>
    </row>
    <row r="1538" spans="36:37" x14ac:dyDescent="0.35">
      <c r="AJ1538" s="33" t="str">
        <f t="shared" si="24"/>
        <v/>
      </c>
      <c r="AK1538" s="33" t="str">
        <f>IF(Dane!M1538&lt;&gt;"",Dane!M1538,"")</f>
        <v/>
      </c>
    </row>
    <row r="1539" spans="36:37" x14ac:dyDescent="0.35">
      <c r="AJ1539" s="33" t="str">
        <f t="shared" si="24"/>
        <v/>
      </c>
      <c r="AK1539" s="33" t="str">
        <f>IF(Dane!M1539&lt;&gt;"",Dane!M1539,"")</f>
        <v/>
      </c>
    </row>
    <row r="1540" spans="36:37" x14ac:dyDescent="0.35">
      <c r="AJ1540" s="33" t="str">
        <f t="shared" si="24"/>
        <v/>
      </c>
      <c r="AK1540" s="33" t="str">
        <f>IF(Dane!M1540&lt;&gt;"",Dane!M1540,"")</f>
        <v/>
      </c>
    </row>
    <row r="1541" spans="36:37" x14ac:dyDescent="0.35">
      <c r="AJ1541" s="33" t="str">
        <f t="shared" si="24"/>
        <v/>
      </c>
      <c r="AK1541" s="33" t="str">
        <f>IF(Dane!M1541&lt;&gt;"",Dane!M1541,"")</f>
        <v/>
      </c>
    </row>
    <row r="1542" spans="36:37" x14ac:dyDescent="0.35">
      <c r="AJ1542" s="33" t="str">
        <f t="shared" si="24"/>
        <v/>
      </c>
      <c r="AK1542" s="33" t="str">
        <f>IF(Dane!M1542&lt;&gt;"",Dane!M1542,"")</f>
        <v/>
      </c>
    </row>
    <row r="1543" spans="36:37" x14ac:dyDescent="0.35">
      <c r="AJ1543" s="33" t="str">
        <f t="shared" si="24"/>
        <v/>
      </c>
      <c r="AK1543" s="33" t="str">
        <f>IF(Dane!M1543&lt;&gt;"",Dane!M1543,"")</f>
        <v/>
      </c>
    </row>
    <row r="1544" spans="36:37" x14ac:dyDescent="0.35">
      <c r="AJ1544" s="33" t="str">
        <f t="shared" si="24"/>
        <v/>
      </c>
      <c r="AK1544" s="33" t="str">
        <f>IF(Dane!M1544&lt;&gt;"",Dane!M1544,"")</f>
        <v/>
      </c>
    </row>
    <row r="1545" spans="36:37" x14ac:dyDescent="0.35">
      <c r="AJ1545" s="33" t="str">
        <f t="shared" si="24"/>
        <v/>
      </c>
      <c r="AK1545" s="33" t="str">
        <f>IF(Dane!M1545&lt;&gt;"",Dane!M1545,"")</f>
        <v/>
      </c>
    </row>
    <row r="1546" spans="36:37" x14ac:dyDescent="0.35">
      <c r="AJ1546" s="33" t="str">
        <f t="shared" si="24"/>
        <v/>
      </c>
      <c r="AK1546" s="33" t="str">
        <f>IF(Dane!M1546&lt;&gt;"",Dane!M1546,"")</f>
        <v/>
      </c>
    </row>
    <row r="1547" spans="36:37" x14ac:dyDescent="0.35">
      <c r="AJ1547" s="33" t="str">
        <f t="shared" si="24"/>
        <v/>
      </c>
      <c r="AK1547" s="33" t="str">
        <f>IF(Dane!M1547&lt;&gt;"",Dane!M1547,"")</f>
        <v/>
      </c>
    </row>
    <row r="1548" spans="36:37" x14ac:dyDescent="0.35">
      <c r="AJ1548" s="33" t="str">
        <f t="shared" si="24"/>
        <v/>
      </c>
      <c r="AK1548" s="33" t="str">
        <f>IF(Dane!M1548&lt;&gt;"",Dane!M1548,"")</f>
        <v/>
      </c>
    </row>
    <row r="1549" spans="36:37" x14ac:dyDescent="0.35">
      <c r="AJ1549" s="33" t="str">
        <f t="shared" si="24"/>
        <v/>
      </c>
      <c r="AK1549" s="33" t="str">
        <f>IF(Dane!M1549&lt;&gt;"",Dane!M1549,"")</f>
        <v/>
      </c>
    </row>
    <row r="1550" spans="36:37" x14ac:dyDescent="0.35">
      <c r="AJ1550" s="33" t="str">
        <f t="shared" si="24"/>
        <v/>
      </c>
      <c r="AK1550" s="33" t="str">
        <f>IF(Dane!M1550&lt;&gt;"",Dane!M1550,"")</f>
        <v/>
      </c>
    </row>
    <row r="1551" spans="36:37" x14ac:dyDescent="0.35">
      <c r="AJ1551" s="33" t="str">
        <f t="shared" si="24"/>
        <v/>
      </c>
      <c r="AK1551" s="33" t="str">
        <f>IF(Dane!M1551&lt;&gt;"",Dane!M1551,"")</f>
        <v/>
      </c>
    </row>
    <row r="1552" spans="36:37" x14ac:dyDescent="0.35">
      <c r="AJ1552" s="33" t="str">
        <f t="shared" si="24"/>
        <v/>
      </c>
      <c r="AK1552" s="33" t="str">
        <f>IF(Dane!M1552&lt;&gt;"",Dane!M1552,"")</f>
        <v/>
      </c>
    </row>
    <row r="1553" spans="36:37" x14ac:dyDescent="0.35">
      <c r="AJ1553" s="33" t="str">
        <f t="shared" si="24"/>
        <v/>
      </c>
      <c r="AK1553" s="33" t="str">
        <f>IF(Dane!M1553&lt;&gt;"",Dane!M1553,"")</f>
        <v/>
      </c>
    </row>
    <row r="1554" spans="36:37" x14ac:dyDescent="0.35">
      <c r="AJ1554" s="33" t="str">
        <f t="shared" si="24"/>
        <v/>
      </c>
      <c r="AK1554" s="33" t="str">
        <f>IF(Dane!M1554&lt;&gt;"",Dane!M1554,"")</f>
        <v/>
      </c>
    </row>
    <row r="1555" spans="36:37" x14ac:dyDescent="0.35">
      <c r="AJ1555" s="33" t="str">
        <f t="shared" si="24"/>
        <v/>
      </c>
      <c r="AK1555" s="33" t="str">
        <f>IF(Dane!M1555&lt;&gt;"",Dane!M1555,"")</f>
        <v/>
      </c>
    </row>
    <row r="1556" spans="36:37" x14ac:dyDescent="0.35">
      <c r="AJ1556" s="33" t="str">
        <f t="shared" si="24"/>
        <v/>
      </c>
      <c r="AK1556" s="33" t="str">
        <f>IF(Dane!M1556&lt;&gt;"",Dane!M1556,"")</f>
        <v/>
      </c>
    </row>
    <row r="1557" spans="36:37" x14ac:dyDescent="0.35">
      <c r="AJ1557" s="33" t="str">
        <f t="shared" si="24"/>
        <v/>
      </c>
      <c r="AK1557" s="33" t="str">
        <f>IF(Dane!M1557&lt;&gt;"",Dane!M1557,"")</f>
        <v/>
      </c>
    </row>
    <row r="1558" spans="36:37" x14ac:dyDescent="0.35">
      <c r="AJ1558" s="33" t="str">
        <f t="shared" ref="AJ1558:AJ1621" si="25">IF(AK1558="styczeń",1,IF(AK1558="luty",2,IF(AK1558="marzec",3,IF(AK1558="kwiecień",4,IF(AK1558="maj",5,IF(AK1558="czerwiec",6,IF(AK1558="lipiec",7,IF(AK1558="sierpień",8,IF(AK1558="wrzesień",9,IF(AK1558="październik",10,IF(AK1558="listopad",11,IF(AK1558="listopad",12,""))))))))))))</f>
        <v/>
      </c>
      <c r="AK1558" s="33" t="str">
        <f>IF(Dane!M1558&lt;&gt;"",Dane!M1558,"")</f>
        <v/>
      </c>
    </row>
    <row r="1559" spans="36:37" x14ac:dyDescent="0.35">
      <c r="AJ1559" s="33" t="str">
        <f t="shared" si="25"/>
        <v/>
      </c>
      <c r="AK1559" s="33" t="str">
        <f>IF(Dane!M1559&lt;&gt;"",Dane!M1559,"")</f>
        <v/>
      </c>
    </row>
    <row r="1560" spans="36:37" x14ac:dyDescent="0.35">
      <c r="AJ1560" s="33" t="str">
        <f t="shared" si="25"/>
        <v/>
      </c>
      <c r="AK1560" s="33" t="str">
        <f>IF(Dane!M1560&lt;&gt;"",Dane!M1560,"")</f>
        <v/>
      </c>
    </row>
    <row r="1561" spans="36:37" x14ac:dyDescent="0.35">
      <c r="AJ1561" s="33" t="str">
        <f t="shared" si="25"/>
        <v/>
      </c>
      <c r="AK1561" s="33" t="str">
        <f>IF(Dane!M1561&lt;&gt;"",Dane!M1561,"")</f>
        <v/>
      </c>
    </row>
    <row r="1562" spans="36:37" x14ac:dyDescent="0.35">
      <c r="AJ1562" s="33" t="str">
        <f t="shared" si="25"/>
        <v/>
      </c>
      <c r="AK1562" s="33" t="str">
        <f>IF(Dane!M1562&lt;&gt;"",Dane!M1562,"")</f>
        <v/>
      </c>
    </row>
    <row r="1563" spans="36:37" x14ac:dyDescent="0.35">
      <c r="AJ1563" s="33" t="str">
        <f t="shared" si="25"/>
        <v/>
      </c>
      <c r="AK1563" s="33" t="str">
        <f>IF(Dane!M1563&lt;&gt;"",Dane!M1563,"")</f>
        <v/>
      </c>
    </row>
    <row r="1564" spans="36:37" x14ac:dyDescent="0.35">
      <c r="AJ1564" s="33" t="str">
        <f t="shared" si="25"/>
        <v/>
      </c>
      <c r="AK1564" s="33" t="str">
        <f>IF(Dane!M1564&lt;&gt;"",Dane!M1564,"")</f>
        <v/>
      </c>
    </row>
    <row r="1565" spans="36:37" x14ac:dyDescent="0.35">
      <c r="AJ1565" s="33" t="str">
        <f t="shared" si="25"/>
        <v/>
      </c>
      <c r="AK1565" s="33" t="str">
        <f>IF(Dane!M1565&lt;&gt;"",Dane!M1565,"")</f>
        <v/>
      </c>
    </row>
    <row r="1566" spans="36:37" x14ac:dyDescent="0.35">
      <c r="AJ1566" s="33" t="str">
        <f t="shared" si="25"/>
        <v/>
      </c>
      <c r="AK1566" s="33" t="str">
        <f>IF(Dane!M1566&lt;&gt;"",Dane!M1566,"")</f>
        <v/>
      </c>
    </row>
    <row r="1567" spans="36:37" x14ac:dyDescent="0.35">
      <c r="AJ1567" s="33" t="str">
        <f t="shared" si="25"/>
        <v/>
      </c>
      <c r="AK1567" s="33" t="str">
        <f>IF(Dane!M1567&lt;&gt;"",Dane!M1567,"")</f>
        <v/>
      </c>
    </row>
    <row r="1568" spans="36:37" x14ac:dyDescent="0.35">
      <c r="AJ1568" s="33" t="str">
        <f t="shared" si="25"/>
        <v/>
      </c>
      <c r="AK1568" s="33" t="str">
        <f>IF(Dane!M1568&lt;&gt;"",Dane!M1568,"")</f>
        <v/>
      </c>
    </row>
    <row r="1569" spans="36:37" x14ac:dyDescent="0.35">
      <c r="AJ1569" s="33" t="str">
        <f t="shared" si="25"/>
        <v/>
      </c>
      <c r="AK1569" s="33" t="str">
        <f>IF(Dane!M1569&lt;&gt;"",Dane!M1569,"")</f>
        <v/>
      </c>
    </row>
    <row r="1570" spans="36:37" x14ac:dyDescent="0.35">
      <c r="AJ1570" s="33" t="str">
        <f t="shared" si="25"/>
        <v/>
      </c>
      <c r="AK1570" s="33" t="str">
        <f>IF(Dane!M1570&lt;&gt;"",Dane!M1570,"")</f>
        <v/>
      </c>
    </row>
    <row r="1571" spans="36:37" x14ac:dyDescent="0.35">
      <c r="AJ1571" s="33" t="str">
        <f t="shared" si="25"/>
        <v/>
      </c>
      <c r="AK1571" s="33" t="str">
        <f>IF(Dane!M1571&lt;&gt;"",Dane!M1571,"")</f>
        <v/>
      </c>
    </row>
    <row r="1572" spans="36:37" x14ac:dyDescent="0.35">
      <c r="AJ1572" s="33" t="str">
        <f t="shared" si="25"/>
        <v/>
      </c>
      <c r="AK1572" s="33" t="str">
        <f>IF(Dane!M1572&lt;&gt;"",Dane!M1572,"")</f>
        <v/>
      </c>
    </row>
    <row r="1573" spans="36:37" x14ac:dyDescent="0.35">
      <c r="AJ1573" s="33" t="str">
        <f t="shared" si="25"/>
        <v/>
      </c>
      <c r="AK1573" s="33" t="str">
        <f>IF(Dane!M1573&lt;&gt;"",Dane!M1573,"")</f>
        <v/>
      </c>
    </row>
    <row r="1574" spans="36:37" x14ac:dyDescent="0.35">
      <c r="AJ1574" s="33" t="str">
        <f t="shared" si="25"/>
        <v/>
      </c>
      <c r="AK1574" s="33" t="str">
        <f>IF(Dane!M1574&lt;&gt;"",Dane!M1574,"")</f>
        <v/>
      </c>
    </row>
    <row r="1575" spans="36:37" x14ac:dyDescent="0.35">
      <c r="AJ1575" s="33" t="str">
        <f t="shared" si="25"/>
        <v/>
      </c>
      <c r="AK1575" s="33" t="str">
        <f>IF(Dane!M1575&lt;&gt;"",Dane!M1575,"")</f>
        <v/>
      </c>
    </row>
    <row r="1576" spans="36:37" x14ac:dyDescent="0.35">
      <c r="AJ1576" s="33" t="str">
        <f t="shared" si="25"/>
        <v/>
      </c>
      <c r="AK1576" s="33" t="str">
        <f>IF(Dane!M1576&lt;&gt;"",Dane!M1576,"")</f>
        <v/>
      </c>
    </row>
    <row r="1577" spans="36:37" x14ac:dyDescent="0.35">
      <c r="AJ1577" s="33" t="str">
        <f t="shared" si="25"/>
        <v/>
      </c>
      <c r="AK1577" s="33" t="str">
        <f>IF(Dane!M1577&lt;&gt;"",Dane!M1577,"")</f>
        <v/>
      </c>
    </row>
    <row r="1578" spans="36:37" x14ac:dyDescent="0.35">
      <c r="AJ1578" s="33" t="str">
        <f t="shared" si="25"/>
        <v/>
      </c>
      <c r="AK1578" s="33" t="str">
        <f>IF(Dane!M1578&lt;&gt;"",Dane!M1578,"")</f>
        <v/>
      </c>
    </row>
    <row r="1579" spans="36:37" x14ac:dyDescent="0.35">
      <c r="AJ1579" s="33" t="str">
        <f t="shared" si="25"/>
        <v/>
      </c>
      <c r="AK1579" s="33" t="str">
        <f>IF(Dane!M1579&lt;&gt;"",Dane!M1579,"")</f>
        <v/>
      </c>
    </row>
    <row r="1580" spans="36:37" x14ac:dyDescent="0.35">
      <c r="AJ1580" s="33" t="str">
        <f t="shared" si="25"/>
        <v/>
      </c>
      <c r="AK1580" s="33" t="str">
        <f>IF(Dane!M1580&lt;&gt;"",Dane!M1580,"")</f>
        <v/>
      </c>
    </row>
    <row r="1581" spans="36:37" x14ac:dyDescent="0.35">
      <c r="AJ1581" s="33" t="str">
        <f t="shared" si="25"/>
        <v/>
      </c>
      <c r="AK1581" s="33" t="str">
        <f>IF(Dane!M1581&lt;&gt;"",Dane!M1581,"")</f>
        <v/>
      </c>
    </row>
    <row r="1582" spans="36:37" x14ac:dyDescent="0.35">
      <c r="AJ1582" s="33" t="str">
        <f t="shared" si="25"/>
        <v/>
      </c>
      <c r="AK1582" s="33" t="str">
        <f>IF(Dane!M1582&lt;&gt;"",Dane!M1582,"")</f>
        <v/>
      </c>
    </row>
    <row r="1583" spans="36:37" x14ac:dyDescent="0.35">
      <c r="AJ1583" s="33" t="str">
        <f t="shared" si="25"/>
        <v/>
      </c>
      <c r="AK1583" s="33" t="str">
        <f>IF(Dane!M1583&lt;&gt;"",Dane!M1583,"")</f>
        <v/>
      </c>
    </row>
    <row r="1584" spans="36:37" x14ac:dyDescent="0.35">
      <c r="AJ1584" s="33" t="str">
        <f t="shared" si="25"/>
        <v/>
      </c>
      <c r="AK1584" s="33" t="str">
        <f>IF(Dane!M1584&lt;&gt;"",Dane!M1584,"")</f>
        <v/>
      </c>
    </row>
    <row r="1585" spans="36:37" x14ac:dyDescent="0.35">
      <c r="AJ1585" s="33" t="str">
        <f t="shared" si="25"/>
        <v/>
      </c>
      <c r="AK1585" s="33" t="str">
        <f>IF(Dane!M1585&lt;&gt;"",Dane!M1585,"")</f>
        <v/>
      </c>
    </row>
    <row r="1586" spans="36:37" x14ac:dyDescent="0.35">
      <c r="AJ1586" s="33" t="str">
        <f t="shared" si="25"/>
        <v/>
      </c>
      <c r="AK1586" s="33" t="str">
        <f>IF(Dane!M1586&lt;&gt;"",Dane!M1586,"")</f>
        <v/>
      </c>
    </row>
    <row r="1587" spans="36:37" x14ac:dyDescent="0.35">
      <c r="AJ1587" s="33" t="str">
        <f t="shared" si="25"/>
        <v/>
      </c>
      <c r="AK1587" s="33" t="str">
        <f>IF(Dane!M1587&lt;&gt;"",Dane!M1587,"")</f>
        <v/>
      </c>
    </row>
    <row r="1588" spans="36:37" x14ac:dyDescent="0.35">
      <c r="AJ1588" s="33" t="str">
        <f t="shared" si="25"/>
        <v/>
      </c>
      <c r="AK1588" s="33" t="str">
        <f>IF(Dane!M1588&lt;&gt;"",Dane!M1588,"")</f>
        <v/>
      </c>
    </row>
    <row r="1589" spans="36:37" x14ac:dyDescent="0.35">
      <c r="AJ1589" s="33" t="str">
        <f t="shared" si="25"/>
        <v/>
      </c>
      <c r="AK1589" s="33" t="str">
        <f>IF(Dane!M1589&lt;&gt;"",Dane!M1589,"")</f>
        <v/>
      </c>
    </row>
    <row r="1590" spans="36:37" x14ac:dyDescent="0.35">
      <c r="AJ1590" s="33" t="str">
        <f t="shared" si="25"/>
        <v/>
      </c>
      <c r="AK1590" s="33" t="str">
        <f>IF(Dane!M1590&lt;&gt;"",Dane!M1590,"")</f>
        <v/>
      </c>
    </row>
    <row r="1591" spans="36:37" x14ac:dyDescent="0.35">
      <c r="AJ1591" s="33" t="str">
        <f t="shared" si="25"/>
        <v/>
      </c>
      <c r="AK1591" s="33" t="str">
        <f>IF(Dane!M1591&lt;&gt;"",Dane!M1591,"")</f>
        <v/>
      </c>
    </row>
    <row r="1592" spans="36:37" x14ac:dyDescent="0.35">
      <c r="AJ1592" s="33" t="str">
        <f t="shared" si="25"/>
        <v/>
      </c>
      <c r="AK1592" s="33" t="str">
        <f>IF(Dane!M1592&lt;&gt;"",Dane!M1592,"")</f>
        <v/>
      </c>
    </row>
    <row r="1593" spans="36:37" x14ac:dyDescent="0.35">
      <c r="AJ1593" s="33" t="str">
        <f t="shared" si="25"/>
        <v/>
      </c>
      <c r="AK1593" s="33" t="str">
        <f>IF(Dane!M1593&lt;&gt;"",Dane!M1593,"")</f>
        <v/>
      </c>
    </row>
    <row r="1594" spans="36:37" x14ac:dyDescent="0.35">
      <c r="AJ1594" s="33" t="str">
        <f t="shared" si="25"/>
        <v/>
      </c>
      <c r="AK1594" s="33" t="str">
        <f>IF(Dane!M1594&lt;&gt;"",Dane!M1594,"")</f>
        <v/>
      </c>
    </row>
    <row r="1595" spans="36:37" x14ac:dyDescent="0.35">
      <c r="AJ1595" s="33" t="str">
        <f t="shared" si="25"/>
        <v/>
      </c>
      <c r="AK1595" s="33" t="str">
        <f>IF(Dane!M1595&lt;&gt;"",Dane!M1595,"")</f>
        <v/>
      </c>
    </row>
    <row r="1596" spans="36:37" x14ac:dyDescent="0.35">
      <c r="AJ1596" s="33" t="str">
        <f t="shared" si="25"/>
        <v/>
      </c>
      <c r="AK1596" s="33" t="str">
        <f>IF(Dane!M1596&lt;&gt;"",Dane!M1596,"")</f>
        <v/>
      </c>
    </row>
    <row r="1597" spans="36:37" x14ac:dyDescent="0.35">
      <c r="AJ1597" s="33" t="str">
        <f t="shared" si="25"/>
        <v/>
      </c>
      <c r="AK1597" s="33" t="str">
        <f>IF(Dane!M1597&lt;&gt;"",Dane!M1597,"")</f>
        <v/>
      </c>
    </row>
    <row r="1598" spans="36:37" x14ac:dyDescent="0.35">
      <c r="AJ1598" s="33" t="str">
        <f t="shared" si="25"/>
        <v/>
      </c>
      <c r="AK1598" s="33" t="str">
        <f>IF(Dane!M1598&lt;&gt;"",Dane!M1598,"")</f>
        <v/>
      </c>
    </row>
    <row r="1599" spans="36:37" x14ac:dyDescent="0.35">
      <c r="AJ1599" s="33" t="str">
        <f t="shared" si="25"/>
        <v/>
      </c>
      <c r="AK1599" s="33" t="str">
        <f>IF(Dane!M1599&lt;&gt;"",Dane!M1599,"")</f>
        <v/>
      </c>
    </row>
    <row r="1600" spans="36:37" x14ac:dyDescent="0.35">
      <c r="AJ1600" s="33" t="str">
        <f t="shared" si="25"/>
        <v/>
      </c>
      <c r="AK1600" s="33" t="str">
        <f>IF(Dane!M1600&lt;&gt;"",Dane!M1600,"")</f>
        <v/>
      </c>
    </row>
    <row r="1601" spans="36:37" x14ac:dyDescent="0.35">
      <c r="AJ1601" s="33" t="str">
        <f t="shared" si="25"/>
        <v/>
      </c>
      <c r="AK1601" s="33" t="str">
        <f>IF(Dane!M1601&lt;&gt;"",Dane!M1601,"")</f>
        <v/>
      </c>
    </row>
    <row r="1602" spans="36:37" x14ac:dyDescent="0.35">
      <c r="AJ1602" s="33" t="str">
        <f t="shared" si="25"/>
        <v/>
      </c>
      <c r="AK1602" s="33" t="str">
        <f>IF(Dane!M1602&lt;&gt;"",Dane!M1602,"")</f>
        <v/>
      </c>
    </row>
    <row r="1603" spans="36:37" x14ac:dyDescent="0.35">
      <c r="AJ1603" s="33" t="str">
        <f t="shared" si="25"/>
        <v/>
      </c>
      <c r="AK1603" s="33" t="str">
        <f>IF(Dane!M1603&lt;&gt;"",Dane!M1603,"")</f>
        <v/>
      </c>
    </row>
    <row r="1604" spans="36:37" x14ac:dyDescent="0.35">
      <c r="AJ1604" s="33" t="str">
        <f t="shared" si="25"/>
        <v/>
      </c>
      <c r="AK1604" s="33" t="str">
        <f>IF(Dane!M1604&lt;&gt;"",Dane!M1604,"")</f>
        <v/>
      </c>
    </row>
    <row r="1605" spans="36:37" x14ac:dyDescent="0.35">
      <c r="AJ1605" s="33" t="str">
        <f t="shared" si="25"/>
        <v/>
      </c>
      <c r="AK1605" s="33" t="str">
        <f>IF(Dane!M1605&lt;&gt;"",Dane!M1605,"")</f>
        <v/>
      </c>
    </row>
    <row r="1606" spans="36:37" x14ac:dyDescent="0.35">
      <c r="AJ1606" s="33" t="str">
        <f t="shared" si="25"/>
        <v/>
      </c>
      <c r="AK1606" s="33" t="str">
        <f>IF(Dane!M1606&lt;&gt;"",Dane!M1606,"")</f>
        <v/>
      </c>
    </row>
    <row r="1607" spans="36:37" x14ac:dyDescent="0.35">
      <c r="AJ1607" s="33" t="str">
        <f t="shared" si="25"/>
        <v/>
      </c>
      <c r="AK1607" s="33" t="str">
        <f>IF(Dane!M1607&lt;&gt;"",Dane!M1607,"")</f>
        <v/>
      </c>
    </row>
    <row r="1608" spans="36:37" x14ac:dyDescent="0.35">
      <c r="AJ1608" s="33" t="str">
        <f t="shared" si="25"/>
        <v/>
      </c>
      <c r="AK1608" s="33" t="str">
        <f>IF(Dane!M1608&lt;&gt;"",Dane!M1608,"")</f>
        <v/>
      </c>
    </row>
    <row r="1609" spans="36:37" x14ac:dyDescent="0.35">
      <c r="AJ1609" s="33" t="str">
        <f t="shared" si="25"/>
        <v/>
      </c>
      <c r="AK1609" s="33" t="str">
        <f>IF(Dane!M1609&lt;&gt;"",Dane!M1609,"")</f>
        <v/>
      </c>
    </row>
    <row r="1610" spans="36:37" x14ac:dyDescent="0.35">
      <c r="AJ1610" s="33" t="str">
        <f t="shared" si="25"/>
        <v/>
      </c>
      <c r="AK1610" s="33" t="str">
        <f>IF(Dane!M1610&lt;&gt;"",Dane!M1610,"")</f>
        <v/>
      </c>
    </row>
    <row r="1611" spans="36:37" x14ac:dyDescent="0.35">
      <c r="AJ1611" s="33" t="str">
        <f t="shared" si="25"/>
        <v/>
      </c>
      <c r="AK1611" s="33" t="str">
        <f>IF(Dane!M1611&lt;&gt;"",Dane!M1611,"")</f>
        <v/>
      </c>
    </row>
    <row r="1612" spans="36:37" x14ac:dyDescent="0.35">
      <c r="AJ1612" s="33" t="str">
        <f t="shared" si="25"/>
        <v/>
      </c>
      <c r="AK1612" s="33" t="str">
        <f>IF(Dane!M1612&lt;&gt;"",Dane!M1612,"")</f>
        <v/>
      </c>
    </row>
    <row r="1613" spans="36:37" x14ac:dyDescent="0.35">
      <c r="AJ1613" s="33" t="str">
        <f t="shared" si="25"/>
        <v/>
      </c>
      <c r="AK1613" s="33" t="str">
        <f>IF(Dane!M1613&lt;&gt;"",Dane!M1613,"")</f>
        <v/>
      </c>
    </row>
    <row r="1614" spans="36:37" x14ac:dyDescent="0.35">
      <c r="AJ1614" s="33" t="str">
        <f t="shared" si="25"/>
        <v/>
      </c>
      <c r="AK1614" s="33" t="str">
        <f>IF(Dane!M1614&lt;&gt;"",Dane!M1614,"")</f>
        <v/>
      </c>
    </row>
    <row r="1615" spans="36:37" x14ac:dyDescent="0.35">
      <c r="AJ1615" s="33" t="str">
        <f t="shared" si="25"/>
        <v/>
      </c>
      <c r="AK1615" s="33" t="str">
        <f>IF(Dane!M1615&lt;&gt;"",Dane!M1615,"")</f>
        <v/>
      </c>
    </row>
    <row r="1616" spans="36:37" x14ac:dyDescent="0.35">
      <c r="AJ1616" s="33" t="str">
        <f t="shared" si="25"/>
        <v/>
      </c>
      <c r="AK1616" s="33" t="str">
        <f>IF(Dane!M1616&lt;&gt;"",Dane!M1616,"")</f>
        <v/>
      </c>
    </row>
    <row r="1617" spans="36:37" x14ac:dyDescent="0.35">
      <c r="AJ1617" s="33" t="str">
        <f t="shared" si="25"/>
        <v/>
      </c>
      <c r="AK1617" s="33" t="str">
        <f>IF(Dane!M1617&lt;&gt;"",Dane!M1617,"")</f>
        <v/>
      </c>
    </row>
    <row r="1618" spans="36:37" x14ac:dyDescent="0.35">
      <c r="AJ1618" s="33" t="str">
        <f t="shared" si="25"/>
        <v/>
      </c>
      <c r="AK1618" s="33" t="str">
        <f>IF(Dane!M1618&lt;&gt;"",Dane!M1618,"")</f>
        <v/>
      </c>
    </row>
    <row r="1619" spans="36:37" x14ac:dyDescent="0.35">
      <c r="AJ1619" s="33" t="str">
        <f t="shared" si="25"/>
        <v/>
      </c>
      <c r="AK1619" s="33" t="str">
        <f>IF(Dane!M1619&lt;&gt;"",Dane!M1619,"")</f>
        <v/>
      </c>
    </row>
    <row r="1620" spans="36:37" x14ac:dyDescent="0.35">
      <c r="AJ1620" s="33" t="str">
        <f t="shared" si="25"/>
        <v/>
      </c>
      <c r="AK1620" s="33" t="str">
        <f>IF(Dane!M1620&lt;&gt;"",Dane!M1620,"")</f>
        <v/>
      </c>
    </row>
    <row r="1621" spans="36:37" x14ac:dyDescent="0.35">
      <c r="AJ1621" s="33" t="str">
        <f t="shared" si="25"/>
        <v/>
      </c>
      <c r="AK1621" s="33" t="str">
        <f>IF(Dane!M1621&lt;&gt;"",Dane!M1621,"")</f>
        <v/>
      </c>
    </row>
    <row r="1622" spans="36:37" x14ac:dyDescent="0.35">
      <c r="AJ1622" s="33" t="str">
        <f t="shared" ref="AJ1622:AJ1685" si="26">IF(AK1622="styczeń",1,IF(AK1622="luty",2,IF(AK1622="marzec",3,IF(AK1622="kwiecień",4,IF(AK1622="maj",5,IF(AK1622="czerwiec",6,IF(AK1622="lipiec",7,IF(AK1622="sierpień",8,IF(AK1622="wrzesień",9,IF(AK1622="październik",10,IF(AK1622="listopad",11,IF(AK1622="listopad",12,""))))))))))))</f>
        <v/>
      </c>
      <c r="AK1622" s="33" t="str">
        <f>IF(Dane!M1622&lt;&gt;"",Dane!M1622,"")</f>
        <v/>
      </c>
    </row>
    <row r="1623" spans="36:37" x14ac:dyDescent="0.35">
      <c r="AJ1623" s="33" t="str">
        <f t="shared" si="26"/>
        <v/>
      </c>
      <c r="AK1623" s="33" t="str">
        <f>IF(Dane!M1623&lt;&gt;"",Dane!M1623,"")</f>
        <v/>
      </c>
    </row>
    <row r="1624" spans="36:37" x14ac:dyDescent="0.35">
      <c r="AJ1624" s="33" t="str">
        <f t="shared" si="26"/>
        <v/>
      </c>
      <c r="AK1624" s="33" t="str">
        <f>IF(Dane!M1624&lt;&gt;"",Dane!M1624,"")</f>
        <v/>
      </c>
    </row>
    <row r="1625" spans="36:37" x14ac:dyDescent="0.35">
      <c r="AJ1625" s="33" t="str">
        <f t="shared" si="26"/>
        <v/>
      </c>
      <c r="AK1625" s="33" t="str">
        <f>IF(Dane!M1625&lt;&gt;"",Dane!M1625,"")</f>
        <v/>
      </c>
    </row>
    <row r="1626" spans="36:37" x14ac:dyDescent="0.35">
      <c r="AJ1626" s="33" t="str">
        <f t="shared" si="26"/>
        <v/>
      </c>
      <c r="AK1626" s="33" t="str">
        <f>IF(Dane!M1626&lt;&gt;"",Dane!M1626,"")</f>
        <v/>
      </c>
    </row>
    <row r="1627" spans="36:37" x14ac:dyDescent="0.35">
      <c r="AJ1627" s="33" t="str">
        <f t="shared" si="26"/>
        <v/>
      </c>
      <c r="AK1627" s="33" t="str">
        <f>IF(Dane!M1627&lt;&gt;"",Dane!M1627,"")</f>
        <v/>
      </c>
    </row>
    <row r="1628" spans="36:37" x14ac:dyDescent="0.35">
      <c r="AJ1628" s="33" t="str">
        <f t="shared" si="26"/>
        <v/>
      </c>
      <c r="AK1628" s="33" t="str">
        <f>IF(Dane!M1628&lt;&gt;"",Dane!M1628,"")</f>
        <v/>
      </c>
    </row>
    <row r="1629" spans="36:37" x14ac:dyDescent="0.35">
      <c r="AJ1629" s="33" t="str">
        <f t="shared" si="26"/>
        <v/>
      </c>
      <c r="AK1629" s="33" t="str">
        <f>IF(Dane!M1629&lt;&gt;"",Dane!M1629,"")</f>
        <v/>
      </c>
    </row>
    <row r="1630" spans="36:37" x14ac:dyDescent="0.35">
      <c r="AJ1630" s="33" t="str">
        <f t="shared" si="26"/>
        <v/>
      </c>
      <c r="AK1630" s="33" t="str">
        <f>IF(Dane!M1630&lt;&gt;"",Dane!M1630,"")</f>
        <v/>
      </c>
    </row>
    <row r="1631" spans="36:37" x14ac:dyDescent="0.35">
      <c r="AJ1631" s="33" t="str">
        <f t="shared" si="26"/>
        <v/>
      </c>
      <c r="AK1631" s="33" t="str">
        <f>IF(Dane!M1631&lt;&gt;"",Dane!M1631,"")</f>
        <v/>
      </c>
    </row>
    <row r="1632" spans="36:37" x14ac:dyDescent="0.35">
      <c r="AJ1632" s="33" t="str">
        <f t="shared" si="26"/>
        <v/>
      </c>
      <c r="AK1632" s="33" t="str">
        <f>IF(Dane!M1632&lt;&gt;"",Dane!M1632,"")</f>
        <v/>
      </c>
    </row>
    <row r="1633" spans="36:37" x14ac:dyDescent="0.35">
      <c r="AJ1633" s="33" t="str">
        <f t="shared" si="26"/>
        <v/>
      </c>
      <c r="AK1633" s="33" t="str">
        <f>IF(Dane!M1633&lt;&gt;"",Dane!M1633,"")</f>
        <v/>
      </c>
    </row>
    <row r="1634" spans="36:37" x14ac:dyDescent="0.35">
      <c r="AJ1634" s="33" t="str">
        <f t="shared" si="26"/>
        <v/>
      </c>
      <c r="AK1634" s="33" t="str">
        <f>IF(Dane!M1634&lt;&gt;"",Dane!M1634,"")</f>
        <v/>
      </c>
    </row>
    <row r="1635" spans="36:37" x14ac:dyDescent="0.35">
      <c r="AJ1635" s="33" t="str">
        <f t="shared" si="26"/>
        <v/>
      </c>
      <c r="AK1635" s="33" t="str">
        <f>IF(Dane!M1635&lt;&gt;"",Dane!M1635,"")</f>
        <v/>
      </c>
    </row>
    <row r="1636" spans="36:37" x14ac:dyDescent="0.35">
      <c r="AJ1636" s="33" t="str">
        <f t="shared" si="26"/>
        <v/>
      </c>
      <c r="AK1636" s="33" t="str">
        <f>IF(Dane!M1636&lt;&gt;"",Dane!M1636,"")</f>
        <v/>
      </c>
    </row>
    <row r="1637" spans="36:37" x14ac:dyDescent="0.35">
      <c r="AJ1637" s="33" t="str">
        <f t="shared" si="26"/>
        <v/>
      </c>
      <c r="AK1637" s="33" t="str">
        <f>IF(Dane!M1637&lt;&gt;"",Dane!M1637,"")</f>
        <v/>
      </c>
    </row>
    <row r="1638" spans="36:37" x14ac:dyDescent="0.35">
      <c r="AJ1638" s="33" t="str">
        <f t="shared" si="26"/>
        <v/>
      </c>
      <c r="AK1638" s="33" t="str">
        <f>IF(Dane!M1638&lt;&gt;"",Dane!M1638,"")</f>
        <v/>
      </c>
    </row>
    <row r="1639" spans="36:37" x14ac:dyDescent="0.35">
      <c r="AJ1639" s="33" t="str">
        <f t="shared" si="26"/>
        <v/>
      </c>
      <c r="AK1639" s="33" t="str">
        <f>IF(Dane!M1639&lt;&gt;"",Dane!M1639,"")</f>
        <v/>
      </c>
    </row>
    <row r="1640" spans="36:37" x14ac:dyDescent="0.35">
      <c r="AJ1640" s="33" t="str">
        <f t="shared" si="26"/>
        <v/>
      </c>
      <c r="AK1640" s="33" t="str">
        <f>IF(Dane!M1640&lt;&gt;"",Dane!M1640,"")</f>
        <v/>
      </c>
    </row>
    <row r="1641" spans="36:37" x14ac:dyDescent="0.35">
      <c r="AJ1641" s="33" t="str">
        <f t="shared" si="26"/>
        <v/>
      </c>
      <c r="AK1641" s="33" t="str">
        <f>IF(Dane!M1641&lt;&gt;"",Dane!M1641,"")</f>
        <v/>
      </c>
    </row>
    <row r="1642" spans="36:37" x14ac:dyDescent="0.35">
      <c r="AJ1642" s="33" t="str">
        <f t="shared" si="26"/>
        <v/>
      </c>
      <c r="AK1642" s="33" t="str">
        <f>IF(Dane!M1642&lt;&gt;"",Dane!M1642,"")</f>
        <v/>
      </c>
    </row>
    <row r="1643" spans="36:37" x14ac:dyDescent="0.35">
      <c r="AJ1643" s="33" t="str">
        <f t="shared" si="26"/>
        <v/>
      </c>
      <c r="AK1643" s="33" t="str">
        <f>IF(Dane!M1643&lt;&gt;"",Dane!M1643,"")</f>
        <v/>
      </c>
    </row>
    <row r="1644" spans="36:37" x14ac:dyDescent="0.35">
      <c r="AJ1644" s="33" t="str">
        <f t="shared" si="26"/>
        <v/>
      </c>
      <c r="AK1644" s="33" t="str">
        <f>IF(Dane!M1644&lt;&gt;"",Dane!M1644,"")</f>
        <v/>
      </c>
    </row>
    <row r="1645" spans="36:37" x14ac:dyDescent="0.35">
      <c r="AJ1645" s="33" t="str">
        <f t="shared" si="26"/>
        <v/>
      </c>
      <c r="AK1645" s="33" t="str">
        <f>IF(Dane!M1645&lt;&gt;"",Dane!M1645,"")</f>
        <v/>
      </c>
    </row>
    <row r="1646" spans="36:37" x14ac:dyDescent="0.35">
      <c r="AJ1646" s="33" t="str">
        <f t="shared" si="26"/>
        <v/>
      </c>
      <c r="AK1646" s="33" t="str">
        <f>IF(Dane!M1646&lt;&gt;"",Dane!M1646,"")</f>
        <v/>
      </c>
    </row>
    <row r="1647" spans="36:37" x14ac:dyDescent="0.35">
      <c r="AJ1647" s="33" t="str">
        <f t="shared" si="26"/>
        <v/>
      </c>
      <c r="AK1647" s="33" t="str">
        <f>IF(Dane!M1647&lt;&gt;"",Dane!M1647,"")</f>
        <v/>
      </c>
    </row>
    <row r="1648" spans="36:37" x14ac:dyDescent="0.35">
      <c r="AJ1648" s="33" t="str">
        <f t="shared" si="26"/>
        <v/>
      </c>
      <c r="AK1648" s="33" t="str">
        <f>IF(Dane!M1648&lt;&gt;"",Dane!M1648,"")</f>
        <v/>
      </c>
    </row>
    <row r="1649" spans="36:37" x14ac:dyDescent="0.35">
      <c r="AJ1649" s="33" t="str">
        <f t="shared" si="26"/>
        <v/>
      </c>
      <c r="AK1649" s="33" t="str">
        <f>IF(Dane!M1649&lt;&gt;"",Dane!M1649,"")</f>
        <v/>
      </c>
    </row>
    <row r="1650" spans="36:37" x14ac:dyDescent="0.35">
      <c r="AJ1650" s="33" t="str">
        <f t="shared" si="26"/>
        <v/>
      </c>
      <c r="AK1650" s="33" t="str">
        <f>IF(Dane!M1650&lt;&gt;"",Dane!M1650,"")</f>
        <v/>
      </c>
    </row>
    <row r="1651" spans="36:37" x14ac:dyDescent="0.35">
      <c r="AJ1651" s="33" t="str">
        <f t="shared" si="26"/>
        <v/>
      </c>
      <c r="AK1651" s="33" t="str">
        <f>IF(Dane!M1651&lt;&gt;"",Dane!M1651,"")</f>
        <v/>
      </c>
    </row>
    <row r="1652" spans="36:37" x14ac:dyDescent="0.35">
      <c r="AJ1652" s="33" t="str">
        <f t="shared" si="26"/>
        <v/>
      </c>
      <c r="AK1652" s="33" t="str">
        <f>IF(Dane!M1652&lt;&gt;"",Dane!M1652,"")</f>
        <v/>
      </c>
    </row>
    <row r="1653" spans="36:37" x14ac:dyDescent="0.35">
      <c r="AJ1653" s="33" t="str">
        <f t="shared" si="26"/>
        <v/>
      </c>
      <c r="AK1653" s="33" t="str">
        <f>IF(Dane!M1653&lt;&gt;"",Dane!M1653,"")</f>
        <v/>
      </c>
    </row>
    <row r="1654" spans="36:37" x14ac:dyDescent="0.35">
      <c r="AJ1654" s="33" t="str">
        <f t="shared" si="26"/>
        <v/>
      </c>
      <c r="AK1654" s="33" t="str">
        <f>IF(Dane!M1654&lt;&gt;"",Dane!M1654,"")</f>
        <v/>
      </c>
    </row>
    <row r="1655" spans="36:37" x14ac:dyDescent="0.35">
      <c r="AJ1655" s="33" t="str">
        <f t="shared" si="26"/>
        <v/>
      </c>
      <c r="AK1655" s="33" t="str">
        <f>IF(Dane!M1655&lt;&gt;"",Dane!M1655,"")</f>
        <v/>
      </c>
    </row>
    <row r="1656" spans="36:37" x14ac:dyDescent="0.35">
      <c r="AJ1656" s="33" t="str">
        <f t="shared" si="26"/>
        <v/>
      </c>
      <c r="AK1656" s="33" t="str">
        <f>IF(Dane!M1656&lt;&gt;"",Dane!M1656,"")</f>
        <v/>
      </c>
    </row>
    <row r="1657" spans="36:37" x14ac:dyDescent="0.35">
      <c r="AJ1657" s="33" t="str">
        <f t="shared" si="26"/>
        <v/>
      </c>
      <c r="AK1657" s="33" t="str">
        <f>IF(Dane!M1657&lt;&gt;"",Dane!M1657,"")</f>
        <v/>
      </c>
    </row>
    <row r="1658" spans="36:37" x14ac:dyDescent="0.35">
      <c r="AJ1658" s="33" t="str">
        <f t="shared" si="26"/>
        <v/>
      </c>
      <c r="AK1658" s="33" t="str">
        <f>IF(Dane!M1658&lt;&gt;"",Dane!M1658,"")</f>
        <v/>
      </c>
    </row>
    <row r="1659" spans="36:37" x14ac:dyDescent="0.35">
      <c r="AJ1659" s="33" t="str">
        <f t="shared" si="26"/>
        <v/>
      </c>
      <c r="AK1659" s="33" t="str">
        <f>IF(Dane!M1659&lt;&gt;"",Dane!M1659,"")</f>
        <v/>
      </c>
    </row>
    <row r="1660" spans="36:37" x14ac:dyDescent="0.35">
      <c r="AJ1660" s="33" t="str">
        <f t="shared" si="26"/>
        <v/>
      </c>
      <c r="AK1660" s="33" t="str">
        <f>IF(Dane!M1660&lt;&gt;"",Dane!M1660,"")</f>
        <v/>
      </c>
    </row>
    <row r="1661" spans="36:37" x14ac:dyDescent="0.35">
      <c r="AJ1661" s="33" t="str">
        <f t="shared" si="26"/>
        <v/>
      </c>
      <c r="AK1661" s="33" t="str">
        <f>IF(Dane!M1661&lt;&gt;"",Dane!M1661,"")</f>
        <v/>
      </c>
    </row>
    <row r="1662" spans="36:37" x14ac:dyDescent="0.35">
      <c r="AJ1662" s="33" t="str">
        <f t="shared" si="26"/>
        <v/>
      </c>
      <c r="AK1662" s="33" t="str">
        <f>IF(Dane!M1662&lt;&gt;"",Dane!M1662,"")</f>
        <v/>
      </c>
    </row>
    <row r="1663" spans="36:37" x14ac:dyDescent="0.35">
      <c r="AJ1663" s="33" t="str">
        <f t="shared" si="26"/>
        <v/>
      </c>
      <c r="AK1663" s="33" t="str">
        <f>IF(Dane!M1663&lt;&gt;"",Dane!M1663,"")</f>
        <v/>
      </c>
    </row>
    <row r="1664" spans="36:37" x14ac:dyDescent="0.35">
      <c r="AJ1664" s="33" t="str">
        <f t="shared" si="26"/>
        <v/>
      </c>
      <c r="AK1664" s="33" t="str">
        <f>IF(Dane!M1664&lt;&gt;"",Dane!M1664,"")</f>
        <v/>
      </c>
    </row>
    <row r="1665" spans="36:37" x14ac:dyDescent="0.35">
      <c r="AJ1665" s="33" t="str">
        <f t="shared" si="26"/>
        <v/>
      </c>
      <c r="AK1665" s="33" t="str">
        <f>IF(Dane!M1665&lt;&gt;"",Dane!M1665,"")</f>
        <v/>
      </c>
    </row>
    <row r="1666" spans="36:37" x14ac:dyDescent="0.35">
      <c r="AJ1666" s="33" t="str">
        <f t="shared" si="26"/>
        <v/>
      </c>
      <c r="AK1666" s="33" t="str">
        <f>IF(Dane!M1666&lt;&gt;"",Dane!M1666,"")</f>
        <v/>
      </c>
    </row>
    <row r="1667" spans="36:37" x14ac:dyDescent="0.35">
      <c r="AJ1667" s="33" t="str">
        <f t="shared" si="26"/>
        <v/>
      </c>
      <c r="AK1667" s="33" t="str">
        <f>IF(Dane!M1667&lt;&gt;"",Dane!M1667,"")</f>
        <v/>
      </c>
    </row>
    <row r="1668" spans="36:37" x14ac:dyDescent="0.35">
      <c r="AJ1668" s="33" t="str">
        <f t="shared" si="26"/>
        <v/>
      </c>
      <c r="AK1668" s="33" t="str">
        <f>IF(Dane!M1668&lt;&gt;"",Dane!M1668,"")</f>
        <v/>
      </c>
    </row>
    <row r="1669" spans="36:37" x14ac:dyDescent="0.35">
      <c r="AJ1669" s="33" t="str">
        <f t="shared" si="26"/>
        <v/>
      </c>
      <c r="AK1669" s="33" t="str">
        <f>IF(Dane!M1669&lt;&gt;"",Dane!M1669,"")</f>
        <v/>
      </c>
    </row>
    <row r="1670" spans="36:37" x14ac:dyDescent="0.35">
      <c r="AJ1670" s="33" t="str">
        <f t="shared" si="26"/>
        <v/>
      </c>
      <c r="AK1670" s="33" t="str">
        <f>IF(Dane!M1670&lt;&gt;"",Dane!M1670,"")</f>
        <v/>
      </c>
    </row>
    <row r="1671" spans="36:37" x14ac:dyDescent="0.35">
      <c r="AJ1671" s="33" t="str">
        <f t="shared" si="26"/>
        <v/>
      </c>
      <c r="AK1671" s="33" t="str">
        <f>IF(Dane!M1671&lt;&gt;"",Dane!M1671,"")</f>
        <v/>
      </c>
    </row>
    <row r="1672" spans="36:37" x14ac:dyDescent="0.35">
      <c r="AJ1672" s="33" t="str">
        <f t="shared" si="26"/>
        <v/>
      </c>
      <c r="AK1672" s="33" t="str">
        <f>IF(Dane!M1672&lt;&gt;"",Dane!M1672,"")</f>
        <v/>
      </c>
    </row>
    <row r="1673" spans="36:37" x14ac:dyDescent="0.35">
      <c r="AJ1673" s="33" t="str">
        <f t="shared" si="26"/>
        <v/>
      </c>
      <c r="AK1673" s="33" t="str">
        <f>IF(Dane!M1673&lt;&gt;"",Dane!M1673,"")</f>
        <v/>
      </c>
    </row>
    <row r="1674" spans="36:37" x14ac:dyDescent="0.35">
      <c r="AJ1674" s="33" t="str">
        <f t="shared" si="26"/>
        <v/>
      </c>
      <c r="AK1674" s="33" t="str">
        <f>IF(Dane!M1674&lt;&gt;"",Dane!M1674,"")</f>
        <v/>
      </c>
    </row>
    <row r="1675" spans="36:37" x14ac:dyDescent="0.35">
      <c r="AJ1675" s="33" t="str">
        <f t="shared" si="26"/>
        <v/>
      </c>
      <c r="AK1675" s="33" t="str">
        <f>IF(Dane!M1675&lt;&gt;"",Dane!M1675,"")</f>
        <v/>
      </c>
    </row>
    <row r="1676" spans="36:37" x14ac:dyDescent="0.35">
      <c r="AJ1676" s="33" t="str">
        <f t="shared" si="26"/>
        <v/>
      </c>
      <c r="AK1676" s="33" t="str">
        <f>IF(Dane!M1676&lt;&gt;"",Dane!M1676,"")</f>
        <v/>
      </c>
    </row>
    <row r="1677" spans="36:37" x14ac:dyDescent="0.35">
      <c r="AJ1677" s="33" t="str">
        <f t="shared" si="26"/>
        <v/>
      </c>
      <c r="AK1677" s="33" t="str">
        <f>IF(Dane!M1677&lt;&gt;"",Dane!M1677,"")</f>
        <v/>
      </c>
    </row>
    <row r="1678" spans="36:37" x14ac:dyDescent="0.35">
      <c r="AJ1678" s="33" t="str">
        <f t="shared" si="26"/>
        <v/>
      </c>
      <c r="AK1678" s="33" t="str">
        <f>IF(Dane!M1678&lt;&gt;"",Dane!M1678,"")</f>
        <v/>
      </c>
    </row>
    <row r="1679" spans="36:37" x14ac:dyDescent="0.35">
      <c r="AJ1679" s="33" t="str">
        <f t="shared" si="26"/>
        <v/>
      </c>
      <c r="AK1679" s="33" t="str">
        <f>IF(Dane!M1679&lt;&gt;"",Dane!M1679,"")</f>
        <v/>
      </c>
    </row>
    <row r="1680" spans="36:37" x14ac:dyDescent="0.35">
      <c r="AJ1680" s="33" t="str">
        <f t="shared" si="26"/>
        <v/>
      </c>
      <c r="AK1680" s="33" t="str">
        <f>IF(Dane!M1680&lt;&gt;"",Dane!M1680,"")</f>
        <v/>
      </c>
    </row>
    <row r="1681" spans="36:37" x14ac:dyDescent="0.35">
      <c r="AJ1681" s="33" t="str">
        <f t="shared" si="26"/>
        <v/>
      </c>
      <c r="AK1681" s="33" t="str">
        <f>IF(Dane!M1681&lt;&gt;"",Dane!M1681,"")</f>
        <v/>
      </c>
    </row>
    <row r="1682" spans="36:37" x14ac:dyDescent="0.35">
      <c r="AJ1682" s="33" t="str">
        <f t="shared" si="26"/>
        <v/>
      </c>
      <c r="AK1682" s="33" t="str">
        <f>IF(Dane!M1682&lt;&gt;"",Dane!M1682,"")</f>
        <v/>
      </c>
    </row>
    <row r="1683" spans="36:37" x14ac:dyDescent="0.35">
      <c r="AJ1683" s="33" t="str">
        <f t="shared" si="26"/>
        <v/>
      </c>
      <c r="AK1683" s="33" t="str">
        <f>IF(Dane!M1683&lt;&gt;"",Dane!M1683,"")</f>
        <v/>
      </c>
    </row>
    <row r="1684" spans="36:37" x14ac:dyDescent="0.35">
      <c r="AJ1684" s="33" t="str">
        <f t="shared" si="26"/>
        <v/>
      </c>
      <c r="AK1684" s="33" t="str">
        <f>IF(Dane!M1684&lt;&gt;"",Dane!M1684,"")</f>
        <v/>
      </c>
    </row>
    <row r="1685" spans="36:37" x14ac:dyDescent="0.35">
      <c r="AJ1685" s="33" t="str">
        <f t="shared" si="26"/>
        <v/>
      </c>
      <c r="AK1685" s="33" t="str">
        <f>IF(Dane!M1685&lt;&gt;"",Dane!M1685,"")</f>
        <v/>
      </c>
    </row>
    <row r="1686" spans="36:37" x14ac:dyDescent="0.35">
      <c r="AJ1686" s="33" t="str">
        <f t="shared" ref="AJ1686:AJ1749" si="27">IF(AK1686="styczeń",1,IF(AK1686="luty",2,IF(AK1686="marzec",3,IF(AK1686="kwiecień",4,IF(AK1686="maj",5,IF(AK1686="czerwiec",6,IF(AK1686="lipiec",7,IF(AK1686="sierpień",8,IF(AK1686="wrzesień",9,IF(AK1686="październik",10,IF(AK1686="listopad",11,IF(AK1686="listopad",12,""))))))))))))</f>
        <v/>
      </c>
      <c r="AK1686" s="33" t="str">
        <f>IF(Dane!M1686&lt;&gt;"",Dane!M1686,"")</f>
        <v/>
      </c>
    </row>
    <row r="1687" spans="36:37" x14ac:dyDescent="0.35">
      <c r="AJ1687" s="33" t="str">
        <f t="shared" si="27"/>
        <v/>
      </c>
      <c r="AK1687" s="33" t="str">
        <f>IF(Dane!M1687&lt;&gt;"",Dane!M1687,"")</f>
        <v/>
      </c>
    </row>
    <row r="1688" spans="36:37" x14ac:dyDescent="0.35">
      <c r="AJ1688" s="33" t="str">
        <f t="shared" si="27"/>
        <v/>
      </c>
      <c r="AK1688" s="33" t="str">
        <f>IF(Dane!M1688&lt;&gt;"",Dane!M1688,"")</f>
        <v/>
      </c>
    </row>
    <row r="1689" spans="36:37" x14ac:dyDescent="0.35">
      <c r="AJ1689" s="33" t="str">
        <f t="shared" si="27"/>
        <v/>
      </c>
      <c r="AK1689" s="33" t="str">
        <f>IF(Dane!M1689&lt;&gt;"",Dane!M1689,"")</f>
        <v/>
      </c>
    </row>
    <row r="1690" spans="36:37" x14ac:dyDescent="0.35">
      <c r="AJ1690" s="33" t="str">
        <f t="shared" si="27"/>
        <v/>
      </c>
      <c r="AK1690" s="33" t="str">
        <f>IF(Dane!M1690&lt;&gt;"",Dane!M1690,"")</f>
        <v/>
      </c>
    </row>
    <row r="1691" spans="36:37" x14ac:dyDescent="0.35">
      <c r="AJ1691" s="33" t="str">
        <f t="shared" si="27"/>
        <v/>
      </c>
      <c r="AK1691" s="33" t="str">
        <f>IF(Dane!M1691&lt;&gt;"",Dane!M1691,"")</f>
        <v/>
      </c>
    </row>
    <row r="1692" spans="36:37" x14ac:dyDescent="0.35">
      <c r="AJ1692" s="33" t="str">
        <f t="shared" si="27"/>
        <v/>
      </c>
      <c r="AK1692" s="33" t="str">
        <f>IF(Dane!M1692&lt;&gt;"",Dane!M1692,"")</f>
        <v/>
      </c>
    </row>
    <row r="1693" spans="36:37" x14ac:dyDescent="0.35">
      <c r="AJ1693" s="33" t="str">
        <f t="shared" si="27"/>
        <v/>
      </c>
      <c r="AK1693" s="33" t="str">
        <f>IF(Dane!M1693&lt;&gt;"",Dane!M1693,"")</f>
        <v/>
      </c>
    </row>
    <row r="1694" spans="36:37" x14ac:dyDescent="0.35">
      <c r="AJ1694" s="33" t="str">
        <f t="shared" si="27"/>
        <v/>
      </c>
      <c r="AK1694" s="33" t="str">
        <f>IF(Dane!M1694&lt;&gt;"",Dane!M1694,"")</f>
        <v/>
      </c>
    </row>
    <row r="1695" spans="36:37" x14ac:dyDescent="0.35">
      <c r="AJ1695" s="33" t="str">
        <f t="shared" si="27"/>
        <v/>
      </c>
      <c r="AK1695" s="33" t="str">
        <f>IF(Dane!M1695&lt;&gt;"",Dane!M1695,"")</f>
        <v/>
      </c>
    </row>
    <row r="1696" spans="36:37" x14ac:dyDescent="0.35">
      <c r="AJ1696" s="33" t="str">
        <f t="shared" si="27"/>
        <v/>
      </c>
      <c r="AK1696" s="33" t="str">
        <f>IF(Dane!M1696&lt;&gt;"",Dane!M1696,"")</f>
        <v/>
      </c>
    </row>
    <row r="1697" spans="36:37" x14ac:dyDescent="0.35">
      <c r="AJ1697" s="33" t="str">
        <f t="shared" si="27"/>
        <v/>
      </c>
      <c r="AK1697" s="33" t="str">
        <f>IF(Dane!M1697&lt;&gt;"",Dane!M1697,"")</f>
        <v/>
      </c>
    </row>
    <row r="1698" spans="36:37" x14ac:dyDescent="0.35">
      <c r="AJ1698" s="33" t="str">
        <f t="shared" si="27"/>
        <v/>
      </c>
      <c r="AK1698" s="33" t="str">
        <f>IF(Dane!M1698&lt;&gt;"",Dane!M1698,"")</f>
        <v/>
      </c>
    </row>
    <row r="1699" spans="36:37" x14ac:dyDescent="0.35">
      <c r="AJ1699" s="33" t="str">
        <f t="shared" si="27"/>
        <v/>
      </c>
      <c r="AK1699" s="33" t="str">
        <f>IF(Dane!M1699&lt;&gt;"",Dane!M1699,"")</f>
        <v/>
      </c>
    </row>
    <row r="1700" spans="36:37" x14ac:dyDescent="0.35">
      <c r="AJ1700" s="33" t="str">
        <f t="shared" si="27"/>
        <v/>
      </c>
      <c r="AK1700" s="33" t="str">
        <f>IF(Dane!M1700&lt;&gt;"",Dane!M1700,"")</f>
        <v/>
      </c>
    </row>
    <row r="1701" spans="36:37" x14ac:dyDescent="0.35">
      <c r="AJ1701" s="33" t="str">
        <f t="shared" si="27"/>
        <v/>
      </c>
      <c r="AK1701" s="33" t="str">
        <f>IF(Dane!M1701&lt;&gt;"",Dane!M1701,"")</f>
        <v/>
      </c>
    </row>
    <row r="1702" spans="36:37" x14ac:dyDescent="0.35">
      <c r="AJ1702" s="33" t="str">
        <f t="shared" si="27"/>
        <v/>
      </c>
      <c r="AK1702" s="33" t="str">
        <f>IF(Dane!M1702&lt;&gt;"",Dane!M1702,"")</f>
        <v/>
      </c>
    </row>
    <row r="1703" spans="36:37" x14ac:dyDescent="0.35">
      <c r="AJ1703" s="33" t="str">
        <f t="shared" si="27"/>
        <v/>
      </c>
      <c r="AK1703" s="33" t="str">
        <f>IF(Dane!M1703&lt;&gt;"",Dane!M1703,"")</f>
        <v/>
      </c>
    </row>
    <row r="1704" spans="36:37" x14ac:dyDescent="0.35">
      <c r="AJ1704" s="33" t="str">
        <f t="shared" si="27"/>
        <v/>
      </c>
      <c r="AK1704" s="33" t="str">
        <f>IF(Dane!M1704&lt;&gt;"",Dane!M1704,"")</f>
        <v/>
      </c>
    </row>
    <row r="1705" spans="36:37" x14ac:dyDescent="0.35">
      <c r="AJ1705" s="33" t="str">
        <f t="shared" si="27"/>
        <v/>
      </c>
      <c r="AK1705" s="33" t="str">
        <f>IF(Dane!M1705&lt;&gt;"",Dane!M1705,"")</f>
        <v/>
      </c>
    </row>
    <row r="1706" spans="36:37" x14ac:dyDescent="0.35">
      <c r="AJ1706" s="33" t="str">
        <f t="shared" si="27"/>
        <v/>
      </c>
      <c r="AK1706" s="33" t="str">
        <f>IF(Dane!M1706&lt;&gt;"",Dane!M1706,"")</f>
        <v/>
      </c>
    </row>
    <row r="1707" spans="36:37" x14ac:dyDescent="0.35">
      <c r="AJ1707" s="33" t="str">
        <f t="shared" si="27"/>
        <v/>
      </c>
      <c r="AK1707" s="33" t="str">
        <f>IF(Dane!M1707&lt;&gt;"",Dane!M1707,"")</f>
        <v/>
      </c>
    </row>
    <row r="1708" spans="36:37" x14ac:dyDescent="0.35">
      <c r="AJ1708" s="33" t="str">
        <f t="shared" si="27"/>
        <v/>
      </c>
      <c r="AK1708" s="33" t="str">
        <f>IF(Dane!M1708&lt;&gt;"",Dane!M1708,"")</f>
        <v/>
      </c>
    </row>
    <row r="1709" spans="36:37" x14ac:dyDescent="0.35">
      <c r="AJ1709" s="33" t="str">
        <f t="shared" si="27"/>
        <v/>
      </c>
      <c r="AK1709" s="33" t="str">
        <f>IF(Dane!M1709&lt;&gt;"",Dane!M1709,"")</f>
        <v/>
      </c>
    </row>
    <row r="1710" spans="36:37" x14ac:dyDescent="0.35">
      <c r="AJ1710" s="33" t="str">
        <f t="shared" si="27"/>
        <v/>
      </c>
      <c r="AK1710" s="33" t="str">
        <f>IF(Dane!M1710&lt;&gt;"",Dane!M1710,"")</f>
        <v/>
      </c>
    </row>
    <row r="1711" spans="36:37" x14ac:dyDescent="0.35">
      <c r="AJ1711" s="33" t="str">
        <f t="shared" si="27"/>
        <v/>
      </c>
      <c r="AK1711" s="33" t="str">
        <f>IF(Dane!M1711&lt;&gt;"",Dane!M1711,"")</f>
        <v/>
      </c>
    </row>
    <row r="1712" spans="36:37" x14ac:dyDescent="0.35">
      <c r="AJ1712" s="33" t="str">
        <f t="shared" si="27"/>
        <v/>
      </c>
      <c r="AK1712" s="33" t="str">
        <f>IF(Dane!M1712&lt;&gt;"",Dane!M1712,"")</f>
        <v/>
      </c>
    </row>
    <row r="1713" spans="36:37" x14ac:dyDescent="0.35">
      <c r="AJ1713" s="33" t="str">
        <f t="shared" si="27"/>
        <v/>
      </c>
      <c r="AK1713" s="33" t="str">
        <f>IF(Dane!M1713&lt;&gt;"",Dane!M1713,"")</f>
        <v/>
      </c>
    </row>
    <row r="1714" spans="36:37" x14ac:dyDescent="0.35">
      <c r="AJ1714" s="33" t="str">
        <f t="shared" si="27"/>
        <v/>
      </c>
      <c r="AK1714" s="33" t="str">
        <f>IF(Dane!M1714&lt;&gt;"",Dane!M1714,"")</f>
        <v/>
      </c>
    </row>
    <row r="1715" spans="36:37" x14ac:dyDescent="0.35">
      <c r="AJ1715" s="33" t="str">
        <f t="shared" si="27"/>
        <v/>
      </c>
      <c r="AK1715" s="33" t="str">
        <f>IF(Dane!M1715&lt;&gt;"",Dane!M1715,"")</f>
        <v/>
      </c>
    </row>
    <row r="1716" spans="36:37" x14ac:dyDescent="0.35">
      <c r="AJ1716" s="33" t="str">
        <f t="shared" si="27"/>
        <v/>
      </c>
      <c r="AK1716" s="33" t="str">
        <f>IF(Dane!M1716&lt;&gt;"",Dane!M1716,"")</f>
        <v/>
      </c>
    </row>
    <row r="1717" spans="36:37" x14ac:dyDescent="0.35">
      <c r="AJ1717" s="33" t="str">
        <f t="shared" si="27"/>
        <v/>
      </c>
      <c r="AK1717" s="33" t="str">
        <f>IF(Dane!M1717&lt;&gt;"",Dane!M1717,"")</f>
        <v/>
      </c>
    </row>
    <row r="1718" spans="36:37" x14ac:dyDescent="0.35">
      <c r="AJ1718" s="33" t="str">
        <f t="shared" si="27"/>
        <v/>
      </c>
      <c r="AK1718" s="33" t="str">
        <f>IF(Dane!M1718&lt;&gt;"",Dane!M1718,"")</f>
        <v/>
      </c>
    </row>
    <row r="1719" spans="36:37" x14ac:dyDescent="0.35">
      <c r="AJ1719" s="33" t="str">
        <f t="shared" si="27"/>
        <v/>
      </c>
      <c r="AK1719" s="33" t="str">
        <f>IF(Dane!M1719&lt;&gt;"",Dane!M1719,"")</f>
        <v/>
      </c>
    </row>
    <row r="1720" spans="36:37" x14ac:dyDescent="0.35">
      <c r="AJ1720" s="33" t="str">
        <f t="shared" si="27"/>
        <v/>
      </c>
      <c r="AK1720" s="33" t="str">
        <f>IF(Dane!M1720&lt;&gt;"",Dane!M1720,"")</f>
        <v/>
      </c>
    </row>
    <row r="1721" spans="36:37" x14ac:dyDescent="0.35">
      <c r="AJ1721" s="33" t="str">
        <f t="shared" si="27"/>
        <v/>
      </c>
      <c r="AK1721" s="33" t="str">
        <f>IF(Dane!M1721&lt;&gt;"",Dane!M1721,"")</f>
        <v/>
      </c>
    </row>
    <row r="1722" spans="36:37" x14ac:dyDescent="0.35">
      <c r="AJ1722" s="33" t="str">
        <f t="shared" si="27"/>
        <v/>
      </c>
      <c r="AK1722" s="33" t="str">
        <f>IF(Dane!M1722&lt;&gt;"",Dane!M1722,"")</f>
        <v/>
      </c>
    </row>
    <row r="1723" spans="36:37" x14ac:dyDescent="0.35">
      <c r="AJ1723" s="33" t="str">
        <f t="shared" si="27"/>
        <v/>
      </c>
      <c r="AK1723" s="33" t="str">
        <f>IF(Dane!M1723&lt;&gt;"",Dane!M1723,"")</f>
        <v/>
      </c>
    </row>
    <row r="1724" spans="36:37" x14ac:dyDescent="0.35">
      <c r="AJ1724" s="33" t="str">
        <f t="shared" si="27"/>
        <v/>
      </c>
      <c r="AK1724" s="33" t="str">
        <f>IF(Dane!M1724&lt;&gt;"",Dane!M1724,"")</f>
        <v/>
      </c>
    </row>
    <row r="1725" spans="36:37" x14ac:dyDescent="0.35">
      <c r="AJ1725" s="33" t="str">
        <f t="shared" si="27"/>
        <v/>
      </c>
      <c r="AK1725" s="33" t="str">
        <f>IF(Dane!M1725&lt;&gt;"",Dane!M1725,"")</f>
        <v/>
      </c>
    </row>
    <row r="1726" spans="36:37" x14ac:dyDescent="0.35">
      <c r="AJ1726" s="33" t="str">
        <f t="shared" si="27"/>
        <v/>
      </c>
      <c r="AK1726" s="33" t="str">
        <f>IF(Dane!M1726&lt;&gt;"",Dane!M1726,"")</f>
        <v/>
      </c>
    </row>
    <row r="1727" spans="36:37" x14ac:dyDescent="0.35">
      <c r="AJ1727" s="33" t="str">
        <f t="shared" si="27"/>
        <v/>
      </c>
      <c r="AK1727" s="33" t="str">
        <f>IF(Dane!M1727&lt;&gt;"",Dane!M1727,"")</f>
        <v/>
      </c>
    </row>
    <row r="1728" spans="36:37" x14ac:dyDescent="0.35">
      <c r="AJ1728" s="33" t="str">
        <f t="shared" si="27"/>
        <v/>
      </c>
      <c r="AK1728" s="33" t="str">
        <f>IF(Dane!M1728&lt;&gt;"",Dane!M1728,"")</f>
        <v/>
      </c>
    </row>
    <row r="1729" spans="36:37" x14ac:dyDescent="0.35">
      <c r="AJ1729" s="33" t="str">
        <f t="shared" si="27"/>
        <v/>
      </c>
      <c r="AK1729" s="33" t="str">
        <f>IF(Dane!M1729&lt;&gt;"",Dane!M1729,"")</f>
        <v/>
      </c>
    </row>
    <row r="1730" spans="36:37" x14ac:dyDescent="0.35">
      <c r="AJ1730" s="33" t="str">
        <f t="shared" si="27"/>
        <v/>
      </c>
      <c r="AK1730" s="33" t="str">
        <f>IF(Dane!M1730&lt;&gt;"",Dane!M1730,"")</f>
        <v/>
      </c>
    </row>
    <row r="1731" spans="36:37" x14ac:dyDescent="0.35">
      <c r="AJ1731" s="33" t="str">
        <f t="shared" si="27"/>
        <v/>
      </c>
      <c r="AK1731" s="33" t="str">
        <f>IF(Dane!M1731&lt;&gt;"",Dane!M1731,"")</f>
        <v/>
      </c>
    </row>
    <row r="1732" spans="36:37" x14ac:dyDescent="0.35">
      <c r="AJ1732" s="33" t="str">
        <f t="shared" si="27"/>
        <v/>
      </c>
      <c r="AK1732" s="33" t="str">
        <f>IF(Dane!M1732&lt;&gt;"",Dane!M1732,"")</f>
        <v/>
      </c>
    </row>
    <row r="1733" spans="36:37" x14ac:dyDescent="0.35">
      <c r="AJ1733" s="33" t="str">
        <f t="shared" si="27"/>
        <v/>
      </c>
      <c r="AK1733" s="33" t="str">
        <f>IF(Dane!M1733&lt;&gt;"",Dane!M1733,"")</f>
        <v/>
      </c>
    </row>
    <row r="1734" spans="36:37" x14ac:dyDescent="0.35">
      <c r="AJ1734" s="33" t="str">
        <f t="shared" si="27"/>
        <v/>
      </c>
      <c r="AK1734" s="33" t="str">
        <f>IF(Dane!M1734&lt;&gt;"",Dane!M1734,"")</f>
        <v/>
      </c>
    </row>
    <row r="1735" spans="36:37" x14ac:dyDescent="0.35">
      <c r="AJ1735" s="33" t="str">
        <f t="shared" si="27"/>
        <v/>
      </c>
      <c r="AK1735" s="33" t="str">
        <f>IF(Dane!M1735&lt;&gt;"",Dane!M1735,"")</f>
        <v/>
      </c>
    </row>
    <row r="1736" spans="36:37" x14ac:dyDescent="0.35">
      <c r="AJ1736" s="33" t="str">
        <f t="shared" si="27"/>
        <v/>
      </c>
      <c r="AK1736" s="33" t="str">
        <f>IF(Dane!M1736&lt;&gt;"",Dane!M1736,"")</f>
        <v/>
      </c>
    </row>
    <row r="1737" spans="36:37" x14ac:dyDescent="0.35">
      <c r="AJ1737" s="33" t="str">
        <f t="shared" si="27"/>
        <v/>
      </c>
      <c r="AK1737" s="33" t="str">
        <f>IF(Dane!M1737&lt;&gt;"",Dane!M1737,"")</f>
        <v/>
      </c>
    </row>
    <row r="1738" spans="36:37" x14ac:dyDescent="0.35">
      <c r="AJ1738" s="33" t="str">
        <f t="shared" si="27"/>
        <v/>
      </c>
      <c r="AK1738" s="33" t="str">
        <f>IF(Dane!M1738&lt;&gt;"",Dane!M1738,"")</f>
        <v/>
      </c>
    </row>
    <row r="1739" spans="36:37" x14ac:dyDescent="0.35">
      <c r="AJ1739" s="33" t="str">
        <f t="shared" si="27"/>
        <v/>
      </c>
      <c r="AK1739" s="33" t="str">
        <f>IF(Dane!M1739&lt;&gt;"",Dane!M1739,"")</f>
        <v/>
      </c>
    </row>
    <row r="1740" spans="36:37" x14ac:dyDescent="0.35">
      <c r="AJ1740" s="33" t="str">
        <f t="shared" si="27"/>
        <v/>
      </c>
      <c r="AK1740" s="33" t="str">
        <f>IF(Dane!M1740&lt;&gt;"",Dane!M1740,"")</f>
        <v/>
      </c>
    </row>
    <row r="1741" spans="36:37" x14ac:dyDescent="0.35">
      <c r="AJ1741" s="33" t="str">
        <f t="shared" si="27"/>
        <v/>
      </c>
      <c r="AK1741" s="33" t="str">
        <f>IF(Dane!M1741&lt;&gt;"",Dane!M1741,"")</f>
        <v/>
      </c>
    </row>
    <row r="1742" spans="36:37" x14ac:dyDescent="0.35">
      <c r="AJ1742" s="33" t="str">
        <f t="shared" si="27"/>
        <v/>
      </c>
      <c r="AK1742" s="33" t="str">
        <f>IF(Dane!M1742&lt;&gt;"",Dane!M1742,"")</f>
        <v/>
      </c>
    </row>
    <row r="1743" spans="36:37" x14ac:dyDescent="0.35">
      <c r="AJ1743" s="33" t="str">
        <f t="shared" si="27"/>
        <v/>
      </c>
      <c r="AK1743" s="33" t="str">
        <f>IF(Dane!M1743&lt;&gt;"",Dane!M1743,"")</f>
        <v/>
      </c>
    </row>
    <row r="1744" spans="36:37" x14ac:dyDescent="0.35">
      <c r="AJ1744" s="33" t="str">
        <f t="shared" si="27"/>
        <v/>
      </c>
      <c r="AK1744" s="33" t="str">
        <f>IF(Dane!M1744&lt;&gt;"",Dane!M1744,"")</f>
        <v/>
      </c>
    </row>
    <row r="1745" spans="36:37" x14ac:dyDescent="0.35">
      <c r="AJ1745" s="33" t="str">
        <f t="shared" si="27"/>
        <v/>
      </c>
      <c r="AK1745" s="33" t="str">
        <f>IF(Dane!M1745&lt;&gt;"",Dane!M1745,"")</f>
        <v/>
      </c>
    </row>
    <row r="1746" spans="36:37" x14ac:dyDescent="0.35">
      <c r="AJ1746" s="33" t="str">
        <f t="shared" si="27"/>
        <v/>
      </c>
      <c r="AK1746" s="33" t="str">
        <f>IF(Dane!M1746&lt;&gt;"",Dane!M1746,"")</f>
        <v/>
      </c>
    </row>
    <row r="1747" spans="36:37" x14ac:dyDescent="0.35">
      <c r="AJ1747" s="33" t="str">
        <f t="shared" si="27"/>
        <v/>
      </c>
      <c r="AK1747" s="33" t="str">
        <f>IF(Dane!M1747&lt;&gt;"",Dane!M1747,"")</f>
        <v/>
      </c>
    </row>
    <row r="1748" spans="36:37" x14ac:dyDescent="0.35">
      <c r="AJ1748" s="33" t="str">
        <f t="shared" si="27"/>
        <v/>
      </c>
      <c r="AK1748" s="33" t="str">
        <f>IF(Dane!M1748&lt;&gt;"",Dane!M1748,"")</f>
        <v/>
      </c>
    </row>
    <row r="1749" spans="36:37" x14ac:dyDescent="0.35">
      <c r="AJ1749" s="33" t="str">
        <f t="shared" si="27"/>
        <v/>
      </c>
      <c r="AK1749" s="33" t="str">
        <f>IF(Dane!M1749&lt;&gt;"",Dane!M1749,"")</f>
        <v/>
      </c>
    </row>
    <row r="1750" spans="36:37" x14ac:dyDescent="0.35">
      <c r="AJ1750" s="33" t="str">
        <f t="shared" ref="AJ1750:AJ1813" si="28">IF(AK1750="styczeń",1,IF(AK1750="luty",2,IF(AK1750="marzec",3,IF(AK1750="kwiecień",4,IF(AK1750="maj",5,IF(AK1750="czerwiec",6,IF(AK1750="lipiec",7,IF(AK1750="sierpień",8,IF(AK1750="wrzesień",9,IF(AK1750="październik",10,IF(AK1750="listopad",11,IF(AK1750="listopad",12,""))))))))))))</f>
        <v/>
      </c>
      <c r="AK1750" s="33" t="str">
        <f>IF(Dane!M1750&lt;&gt;"",Dane!M1750,"")</f>
        <v/>
      </c>
    </row>
    <row r="1751" spans="36:37" x14ac:dyDescent="0.35">
      <c r="AJ1751" s="33" t="str">
        <f t="shared" si="28"/>
        <v/>
      </c>
      <c r="AK1751" s="33" t="str">
        <f>IF(Dane!M1751&lt;&gt;"",Dane!M1751,"")</f>
        <v/>
      </c>
    </row>
    <row r="1752" spans="36:37" x14ac:dyDescent="0.35">
      <c r="AJ1752" s="33" t="str">
        <f t="shared" si="28"/>
        <v/>
      </c>
      <c r="AK1752" s="33" t="str">
        <f>IF(Dane!M1752&lt;&gt;"",Dane!M1752,"")</f>
        <v/>
      </c>
    </row>
    <row r="1753" spans="36:37" x14ac:dyDescent="0.35">
      <c r="AJ1753" s="33" t="str">
        <f t="shared" si="28"/>
        <v/>
      </c>
      <c r="AK1753" s="33" t="str">
        <f>IF(Dane!M1753&lt;&gt;"",Dane!M1753,"")</f>
        <v/>
      </c>
    </row>
    <row r="1754" spans="36:37" x14ac:dyDescent="0.35">
      <c r="AJ1754" s="33" t="str">
        <f t="shared" si="28"/>
        <v/>
      </c>
      <c r="AK1754" s="33" t="str">
        <f>IF(Dane!M1754&lt;&gt;"",Dane!M1754,"")</f>
        <v/>
      </c>
    </row>
    <row r="1755" spans="36:37" x14ac:dyDescent="0.35">
      <c r="AJ1755" s="33" t="str">
        <f t="shared" si="28"/>
        <v/>
      </c>
      <c r="AK1755" s="33" t="str">
        <f>IF(Dane!M1755&lt;&gt;"",Dane!M1755,"")</f>
        <v/>
      </c>
    </row>
    <row r="1756" spans="36:37" x14ac:dyDescent="0.35">
      <c r="AJ1756" s="33" t="str">
        <f t="shared" si="28"/>
        <v/>
      </c>
      <c r="AK1756" s="33" t="str">
        <f>IF(Dane!M1756&lt;&gt;"",Dane!M1756,"")</f>
        <v/>
      </c>
    </row>
    <row r="1757" spans="36:37" x14ac:dyDescent="0.35">
      <c r="AJ1757" s="33" t="str">
        <f t="shared" si="28"/>
        <v/>
      </c>
      <c r="AK1757" s="33" t="str">
        <f>IF(Dane!M1757&lt;&gt;"",Dane!M1757,"")</f>
        <v/>
      </c>
    </row>
    <row r="1758" spans="36:37" x14ac:dyDescent="0.35">
      <c r="AJ1758" s="33" t="str">
        <f t="shared" si="28"/>
        <v/>
      </c>
      <c r="AK1758" s="33" t="str">
        <f>IF(Dane!M1758&lt;&gt;"",Dane!M1758,"")</f>
        <v/>
      </c>
    </row>
    <row r="1759" spans="36:37" x14ac:dyDescent="0.35">
      <c r="AJ1759" s="33" t="str">
        <f t="shared" si="28"/>
        <v/>
      </c>
      <c r="AK1759" s="33" t="str">
        <f>IF(Dane!M1759&lt;&gt;"",Dane!M1759,"")</f>
        <v/>
      </c>
    </row>
    <row r="1760" spans="36:37" x14ac:dyDescent="0.35">
      <c r="AJ1760" s="33" t="str">
        <f t="shared" si="28"/>
        <v/>
      </c>
      <c r="AK1760" s="33" t="str">
        <f>IF(Dane!M1760&lt;&gt;"",Dane!M1760,"")</f>
        <v/>
      </c>
    </row>
    <row r="1761" spans="36:37" x14ac:dyDescent="0.35">
      <c r="AJ1761" s="33" t="str">
        <f t="shared" si="28"/>
        <v/>
      </c>
      <c r="AK1761" s="33" t="str">
        <f>IF(Dane!M1761&lt;&gt;"",Dane!M1761,"")</f>
        <v/>
      </c>
    </row>
    <row r="1762" spans="36:37" x14ac:dyDescent="0.35">
      <c r="AJ1762" s="33" t="str">
        <f t="shared" si="28"/>
        <v/>
      </c>
      <c r="AK1762" s="33" t="str">
        <f>IF(Dane!M1762&lt;&gt;"",Dane!M1762,"")</f>
        <v/>
      </c>
    </row>
    <row r="1763" spans="36:37" x14ac:dyDescent="0.35">
      <c r="AJ1763" s="33" t="str">
        <f t="shared" si="28"/>
        <v/>
      </c>
      <c r="AK1763" s="33" t="str">
        <f>IF(Dane!M1763&lt;&gt;"",Dane!M1763,"")</f>
        <v/>
      </c>
    </row>
    <row r="1764" spans="36:37" x14ac:dyDescent="0.35">
      <c r="AJ1764" s="33" t="str">
        <f t="shared" si="28"/>
        <v/>
      </c>
      <c r="AK1764" s="33" t="str">
        <f>IF(Dane!M1764&lt;&gt;"",Dane!M1764,"")</f>
        <v/>
      </c>
    </row>
    <row r="1765" spans="36:37" x14ac:dyDescent="0.35">
      <c r="AJ1765" s="33" t="str">
        <f t="shared" si="28"/>
        <v/>
      </c>
      <c r="AK1765" s="33" t="str">
        <f>IF(Dane!M1765&lt;&gt;"",Dane!M1765,"")</f>
        <v/>
      </c>
    </row>
    <row r="1766" spans="36:37" x14ac:dyDescent="0.35">
      <c r="AJ1766" s="33" t="str">
        <f t="shared" si="28"/>
        <v/>
      </c>
      <c r="AK1766" s="33" t="str">
        <f>IF(Dane!M1766&lt;&gt;"",Dane!M1766,"")</f>
        <v/>
      </c>
    </row>
    <row r="1767" spans="36:37" x14ac:dyDescent="0.35">
      <c r="AJ1767" s="33" t="str">
        <f t="shared" si="28"/>
        <v/>
      </c>
      <c r="AK1767" s="33" t="str">
        <f>IF(Dane!M1767&lt;&gt;"",Dane!M1767,"")</f>
        <v/>
      </c>
    </row>
    <row r="1768" spans="36:37" x14ac:dyDescent="0.35">
      <c r="AJ1768" s="33" t="str">
        <f t="shared" si="28"/>
        <v/>
      </c>
      <c r="AK1768" s="33" t="str">
        <f>IF(Dane!M1768&lt;&gt;"",Dane!M1768,"")</f>
        <v/>
      </c>
    </row>
    <row r="1769" spans="36:37" x14ac:dyDescent="0.35">
      <c r="AJ1769" s="33" t="str">
        <f t="shared" si="28"/>
        <v/>
      </c>
      <c r="AK1769" s="33" t="str">
        <f>IF(Dane!M1769&lt;&gt;"",Dane!M1769,"")</f>
        <v/>
      </c>
    </row>
    <row r="1770" spans="36:37" x14ac:dyDescent="0.35">
      <c r="AJ1770" s="33" t="str">
        <f t="shared" si="28"/>
        <v/>
      </c>
      <c r="AK1770" s="33" t="str">
        <f>IF(Dane!M1770&lt;&gt;"",Dane!M1770,"")</f>
        <v/>
      </c>
    </row>
    <row r="1771" spans="36:37" x14ac:dyDescent="0.35">
      <c r="AJ1771" s="33" t="str">
        <f t="shared" si="28"/>
        <v/>
      </c>
      <c r="AK1771" s="33" t="str">
        <f>IF(Dane!M1771&lt;&gt;"",Dane!M1771,"")</f>
        <v/>
      </c>
    </row>
    <row r="1772" spans="36:37" x14ac:dyDescent="0.35">
      <c r="AJ1772" s="33" t="str">
        <f t="shared" si="28"/>
        <v/>
      </c>
      <c r="AK1772" s="33" t="str">
        <f>IF(Dane!M1772&lt;&gt;"",Dane!M1772,"")</f>
        <v/>
      </c>
    </row>
    <row r="1773" spans="36:37" x14ac:dyDescent="0.35">
      <c r="AJ1773" s="33" t="str">
        <f t="shared" si="28"/>
        <v/>
      </c>
      <c r="AK1773" s="33" t="str">
        <f>IF(Dane!M1773&lt;&gt;"",Dane!M1773,"")</f>
        <v/>
      </c>
    </row>
    <row r="1774" spans="36:37" x14ac:dyDescent="0.35">
      <c r="AJ1774" s="33" t="str">
        <f t="shared" si="28"/>
        <v/>
      </c>
      <c r="AK1774" s="33" t="str">
        <f>IF(Dane!M1774&lt;&gt;"",Dane!M1774,"")</f>
        <v/>
      </c>
    </row>
    <row r="1775" spans="36:37" x14ac:dyDescent="0.35">
      <c r="AJ1775" s="33" t="str">
        <f t="shared" si="28"/>
        <v/>
      </c>
      <c r="AK1775" s="33" t="str">
        <f>IF(Dane!M1775&lt;&gt;"",Dane!M1775,"")</f>
        <v/>
      </c>
    </row>
    <row r="1776" spans="36:37" x14ac:dyDescent="0.35">
      <c r="AJ1776" s="33" t="str">
        <f t="shared" si="28"/>
        <v/>
      </c>
      <c r="AK1776" s="33" t="str">
        <f>IF(Dane!M1776&lt;&gt;"",Dane!M1776,"")</f>
        <v/>
      </c>
    </row>
    <row r="1777" spans="36:37" x14ac:dyDescent="0.35">
      <c r="AJ1777" s="33" t="str">
        <f t="shared" si="28"/>
        <v/>
      </c>
      <c r="AK1777" s="33" t="str">
        <f>IF(Dane!M1777&lt;&gt;"",Dane!M1777,"")</f>
        <v/>
      </c>
    </row>
    <row r="1778" spans="36:37" x14ac:dyDescent="0.35">
      <c r="AJ1778" s="33" t="str">
        <f t="shared" si="28"/>
        <v/>
      </c>
      <c r="AK1778" s="33" t="str">
        <f>IF(Dane!M1778&lt;&gt;"",Dane!M1778,"")</f>
        <v/>
      </c>
    </row>
    <row r="1779" spans="36:37" x14ac:dyDescent="0.35">
      <c r="AJ1779" s="33" t="str">
        <f t="shared" si="28"/>
        <v/>
      </c>
      <c r="AK1779" s="33" t="str">
        <f>IF(Dane!M1779&lt;&gt;"",Dane!M1779,"")</f>
        <v/>
      </c>
    </row>
    <row r="1780" spans="36:37" x14ac:dyDescent="0.35">
      <c r="AJ1780" s="33" t="str">
        <f t="shared" si="28"/>
        <v/>
      </c>
      <c r="AK1780" s="33" t="str">
        <f>IF(Dane!M1780&lt;&gt;"",Dane!M1780,"")</f>
        <v/>
      </c>
    </row>
    <row r="1781" spans="36:37" x14ac:dyDescent="0.35">
      <c r="AJ1781" s="33" t="str">
        <f t="shared" si="28"/>
        <v/>
      </c>
      <c r="AK1781" s="33" t="str">
        <f>IF(Dane!M1781&lt;&gt;"",Dane!M1781,"")</f>
        <v/>
      </c>
    </row>
    <row r="1782" spans="36:37" x14ac:dyDescent="0.35">
      <c r="AJ1782" s="33" t="str">
        <f t="shared" si="28"/>
        <v/>
      </c>
      <c r="AK1782" s="33" t="str">
        <f>IF(Dane!M1782&lt;&gt;"",Dane!M1782,"")</f>
        <v/>
      </c>
    </row>
    <row r="1783" spans="36:37" x14ac:dyDescent="0.35">
      <c r="AJ1783" s="33" t="str">
        <f t="shared" si="28"/>
        <v/>
      </c>
      <c r="AK1783" s="33" t="str">
        <f>IF(Dane!M1783&lt;&gt;"",Dane!M1783,"")</f>
        <v/>
      </c>
    </row>
    <row r="1784" spans="36:37" x14ac:dyDescent="0.35">
      <c r="AJ1784" s="33" t="str">
        <f t="shared" si="28"/>
        <v/>
      </c>
      <c r="AK1784" s="33" t="str">
        <f>IF(Dane!M1784&lt;&gt;"",Dane!M1784,"")</f>
        <v/>
      </c>
    </row>
    <row r="1785" spans="36:37" x14ac:dyDescent="0.35">
      <c r="AJ1785" s="33" t="str">
        <f t="shared" si="28"/>
        <v/>
      </c>
      <c r="AK1785" s="33" t="str">
        <f>IF(Dane!M1785&lt;&gt;"",Dane!M1785,"")</f>
        <v/>
      </c>
    </row>
    <row r="1786" spans="36:37" x14ac:dyDescent="0.35">
      <c r="AJ1786" s="33" t="str">
        <f t="shared" si="28"/>
        <v/>
      </c>
      <c r="AK1786" s="33" t="str">
        <f>IF(Dane!M1786&lt;&gt;"",Dane!M1786,"")</f>
        <v/>
      </c>
    </row>
    <row r="1787" spans="36:37" x14ac:dyDescent="0.35">
      <c r="AJ1787" s="33" t="str">
        <f t="shared" si="28"/>
        <v/>
      </c>
      <c r="AK1787" s="33" t="str">
        <f>IF(Dane!M1787&lt;&gt;"",Dane!M1787,"")</f>
        <v/>
      </c>
    </row>
    <row r="1788" spans="36:37" x14ac:dyDescent="0.35">
      <c r="AJ1788" s="33" t="str">
        <f t="shared" si="28"/>
        <v/>
      </c>
      <c r="AK1788" s="33" t="str">
        <f>IF(Dane!M1788&lt;&gt;"",Dane!M1788,"")</f>
        <v/>
      </c>
    </row>
    <row r="1789" spans="36:37" x14ac:dyDescent="0.35">
      <c r="AJ1789" s="33" t="str">
        <f t="shared" si="28"/>
        <v/>
      </c>
      <c r="AK1789" s="33" t="str">
        <f>IF(Dane!M1789&lt;&gt;"",Dane!M1789,"")</f>
        <v/>
      </c>
    </row>
    <row r="1790" spans="36:37" x14ac:dyDescent="0.35">
      <c r="AJ1790" s="33" t="str">
        <f t="shared" si="28"/>
        <v/>
      </c>
      <c r="AK1790" s="33" t="str">
        <f>IF(Dane!M1790&lt;&gt;"",Dane!M1790,"")</f>
        <v/>
      </c>
    </row>
    <row r="1791" spans="36:37" x14ac:dyDescent="0.35">
      <c r="AJ1791" s="33" t="str">
        <f t="shared" si="28"/>
        <v/>
      </c>
      <c r="AK1791" s="33" t="str">
        <f>IF(Dane!M1791&lt;&gt;"",Dane!M1791,"")</f>
        <v/>
      </c>
    </row>
    <row r="1792" spans="36:37" x14ac:dyDescent="0.35">
      <c r="AJ1792" s="33" t="str">
        <f t="shared" si="28"/>
        <v/>
      </c>
      <c r="AK1792" s="33" t="str">
        <f>IF(Dane!M1792&lt;&gt;"",Dane!M1792,"")</f>
        <v/>
      </c>
    </row>
    <row r="1793" spans="36:37" x14ac:dyDescent="0.35">
      <c r="AJ1793" s="33" t="str">
        <f t="shared" si="28"/>
        <v/>
      </c>
      <c r="AK1793" s="33" t="str">
        <f>IF(Dane!M1793&lt;&gt;"",Dane!M1793,"")</f>
        <v/>
      </c>
    </row>
    <row r="1794" spans="36:37" x14ac:dyDescent="0.35">
      <c r="AJ1794" s="33" t="str">
        <f t="shared" si="28"/>
        <v/>
      </c>
      <c r="AK1794" s="33" t="str">
        <f>IF(Dane!M1794&lt;&gt;"",Dane!M1794,"")</f>
        <v/>
      </c>
    </row>
    <row r="1795" spans="36:37" x14ac:dyDescent="0.35">
      <c r="AJ1795" s="33" t="str">
        <f t="shared" si="28"/>
        <v/>
      </c>
      <c r="AK1795" s="33" t="str">
        <f>IF(Dane!M1795&lt;&gt;"",Dane!M1795,"")</f>
        <v/>
      </c>
    </row>
    <row r="1796" spans="36:37" x14ac:dyDescent="0.35">
      <c r="AJ1796" s="33" t="str">
        <f t="shared" si="28"/>
        <v/>
      </c>
      <c r="AK1796" s="33" t="str">
        <f>IF(Dane!M1796&lt;&gt;"",Dane!M1796,"")</f>
        <v/>
      </c>
    </row>
    <row r="1797" spans="36:37" x14ac:dyDescent="0.35">
      <c r="AJ1797" s="33" t="str">
        <f t="shared" si="28"/>
        <v/>
      </c>
      <c r="AK1797" s="33" t="str">
        <f>IF(Dane!M1797&lt;&gt;"",Dane!M1797,"")</f>
        <v/>
      </c>
    </row>
    <row r="1798" spans="36:37" x14ac:dyDescent="0.35">
      <c r="AJ1798" s="33" t="str">
        <f t="shared" si="28"/>
        <v/>
      </c>
      <c r="AK1798" s="33" t="str">
        <f>IF(Dane!M1798&lt;&gt;"",Dane!M1798,"")</f>
        <v/>
      </c>
    </row>
    <row r="1799" spans="36:37" x14ac:dyDescent="0.35">
      <c r="AJ1799" s="33" t="str">
        <f t="shared" si="28"/>
        <v/>
      </c>
      <c r="AK1799" s="33" t="str">
        <f>IF(Dane!M1799&lt;&gt;"",Dane!M1799,"")</f>
        <v/>
      </c>
    </row>
    <row r="1800" spans="36:37" x14ac:dyDescent="0.35">
      <c r="AJ1800" s="33" t="str">
        <f t="shared" si="28"/>
        <v/>
      </c>
      <c r="AK1800" s="33" t="str">
        <f>IF(Dane!M1800&lt;&gt;"",Dane!M1800,"")</f>
        <v/>
      </c>
    </row>
    <row r="1801" spans="36:37" x14ac:dyDescent="0.35">
      <c r="AJ1801" s="33" t="str">
        <f t="shared" si="28"/>
        <v/>
      </c>
      <c r="AK1801" s="33" t="str">
        <f>IF(Dane!M1801&lt;&gt;"",Dane!M1801,"")</f>
        <v/>
      </c>
    </row>
    <row r="1802" spans="36:37" x14ac:dyDescent="0.35">
      <c r="AJ1802" s="33" t="str">
        <f t="shared" si="28"/>
        <v/>
      </c>
      <c r="AK1802" s="33" t="str">
        <f>IF(Dane!M1802&lt;&gt;"",Dane!M1802,"")</f>
        <v/>
      </c>
    </row>
    <row r="1803" spans="36:37" x14ac:dyDescent="0.35">
      <c r="AJ1803" s="33" t="str">
        <f t="shared" si="28"/>
        <v/>
      </c>
      <c r="AK1803" s="33" t="str">
        <f>IF(Dane!M1803&lt;&gt;"",Dane!M1803,"")</f>
        <v/>
      </c>
    </row>
    <row r="1804" spans="36:37" x14ac:dyDescent="0.35">
      <c r="AJ1804" s="33" t="str">
        <f t="shared" si="28"/>
        <v/>
      </c>
      <c r="AK1804" s="33" t="str">
        <f>IF(Dane!M1804&lt;&gt;"",Dane!M1804,"")</f>
        <v/>
      </c>
    </row>
    <row r="1805" spans="36:37" x14ac:dyDescent="0.35">
      <c r="AJ1805" s="33" t="str">
        <f t="shared" si="28"/>
        <v/>
      </c>
      <c r="AK1805" s="33" t="str">
        <f>IF(Dane!M1805&lt;&gt;"",Dane!M1805,"")</f>
        <v/>
      </c>
    </row>
    <row r="1806" spans="36:37" x14ac:dyDescent="0.35">
      <c r="AJ1806" s="33" t="str">
        <f t="shared" si="28"/>
        <v/>
      </c>
      <c r="AK1806" s="33" t="str">
        <f>IF(Dane!M1806&lt;&gt;"",Dane!M1806,"")</f>
        <v/>
      </c>
    </row>
    <row r="1807" spans="36:37" x14ac:dyDescent="0.35">
      <c r="AJ1807" s="33" t="str">
        <f t="shared" si="28"/>
        <v/>
      </c>
      <c r="AK1807" s="33" t="str">
        <f>IF(Dane!M1807&lt;&gt;"",Dane!M1807,"")</f>
        <v/>
      </c>
    </row>
    <row r="1808" spans="36:37" x14ac:dyDescent="0.35">
      <c r="AJ1808" s="33" t="str">
        <f t="shared" si="28"/>
        <v/>
      </c>
      <c r="AK1808" s="33" t="str">
        <f>IF(Dane!M1808&lt;&gt;"",Dane!M1808,"")</f>
        <v/>
      </c>
    </row>
    <row r="1809" spans="36:37" x14ac:dyDescent="0.35">
      <c r="AJ1809" s="33" t="str">
        <f t="shared" si="28"/>
        <v/>
      </c>
      <c r="AK1809" s="33" t="str">
        <f>IF(Dane!M1809&lt;&gt;"",Dane!M1809,"")</f>
        <v/>
      </c>
    </row>
    <row r="1810" spans="36:37" x14ac:dyDescent="0.35">
      <c r="AJ1810" s="33" t="str">
        <f t="shared" si="28"/>
        <v/>
      </c>
      <c r="AK1810" s="33" t="str">
        <f>IF(Dane!M1810&lt;&gt;"",Dane!M1810,"")</f>
        <v/>
      </c>
    </row>
    <row r="1811" spans="36:37" x14ac:dyDescent="0.35">
      <c r="AJ1811" s="33" t="str">
        <f t="shared" si="28"/>
        <v/>
      </c>
      <c r="AK1811" s="33" t="str">
        <f>IF(Dane!M1811&lt;&gt;"",Dane!M1811,"")</f>
        <v/>
      </c>
    </row>
    <row r="1812" spans="36:37" x14ac:dyDescent="0.35">
      <c r="AJ1812" s="33" t="str">
        <f t="shared" si="28"/>
        <v/>
      </c>
      <c r="AK1812" s="33" t="str">
        <f>IF(Dane!M1812&lt;&gt;"",Dane!M1812,"")</f>
        <v/>
      </c>
    </row>
    <row r="1813" spans="36:37" x14ac:dyDescent="0.35">
      <c r="AJ1813" s="33" t="str">
        <f t="shared" si="28"/>
        <v/>
      </c>
      <c r="AK1813" s="33" t="str">
        <f>IF(Dane!M1813&lt;&gt;"",Dane!M1813,"")</f>
        <v/>
      </c>
    </row>
    <row r="1814" spans="36:37" x14ac:dyDescent="0.35">
      <c r="AJ1814" s="33" t="str">
        <f t="shared" ref="AJ1814:AJ1877" si="29">IF(AK1814="styczeń",1,IF(AK1814="luty",2,IF(AK1814="marzec",3,IF(AK1814="kwiecień",4,IF(AK1814="maj",5,IF(AK1814="czerwiec",6,IF(AK1814="lipiec",7,IF(AK1814="sierpień",8,IF(AK1814="wrzesień",9,IF(AK1814="październik",10,IF(AK1814="listopad",11,IF(AK1814="listopad",12,""))))))))))))</f>
        <v/>
      </c>
      <c r="AK1814" s="33" t="str">
        <f>IF(Dane!M1814&lt;&gt;"",Dane!M1814,"")</f>
        <v/>
      </c>
    </row>
    <row r="1815" spans="36:37" x14ac:dyDescent="0.35">
      <c r="AJ1815" s="33" t="str">
        <f t="shared" si="29"/>
        <v/>
      </c>
      <c r="AK1815" s="33" t="str">
        <f>IF(Dane!M1815&lt;&gt;"",Dane!M1815,"")</f>
        <v/>
      </c>
    </row>
    <row r="1816" spans="36:37" x14ac:dyDescent="0.35">
      <c r="AJ1816" s="33" t="str">
        <f t="shared" si="29"/>
        <v/>
      </c>
      <c r="AK1816" s="33" t="str">
        <f>IF(Dane!M1816&lt;&gt;"",Dane!M1816,"")</f>
        <v/>
      </c>
    </row>
    <row r="1817" spans="36:37" x14ac:dyDescent="0.35">
      <c r="AJ1817" s="33" t="str">
        <f t="shared" si="29"/>
        <v/>
      </c>
      <c r="AK1817" s="33" t="str">
        <f>IF(Dane!M1817&lt;&gt;"",Dane!M1817,"")</f>
        <v/>
      </c>
    </row>
    <row r="1818" spans="36:37" x14ac:dyDescent="0.35">
      <c r="AJ1818" s="33" t="str">
        <f t="shared" si="29"/>
        <v/>
      </c>
      <c r="AK1818" s="33" t="str">
        <f>IF(Dane!M1818&lt;&gt;"",Dane!M1818,"")</f>
        <v/>
      </c>
    </row>
    <row r="1819" spans="36:37" x14ac:dyDescent="0.35">
      <c r="AJ1819" s="33" t="str">
        <f t="shared" si="29"/>
        <v/>
      </c>
      <c r="AK1819" s="33" t="str">
        <f>IF(Dane!M1819&lt;&gt;"",Dane!M1819,"")</f>
        <v/>
      </c>
    </row>
    <row r="1820" spans="36:37" x14ac:dyDescent="0.35">
      <c r="AJ1820" s="33" t="str">
        <f t="shared" si="29"/>
        <v/>
      </c>
      <c r="AK1820" s="33" t="str">
        <f>IF(Dane!M1820&lt;&gt;"",Dane!M1820,"")</f>
        <v/>
      </c>
    </row>
    <row r="1821" spans="36:37" x14ac:dyDescent="0.35">
      <c r="AJ1821" s="33" t="str">
        <f t="shared" si="29"/>
        <v/>
      </c>
      <c r="AK1821" s="33" t="str">
        <f>IF(Dane!M1821&lt;&gt;"",Dane!M1821,"")</f>
        <v/>
      </c>
    </row>
    <row r="1822" spans="36:37" x14ac:dyDescent="0.35">
      <c r="AJ1822" s="33" t="str">
        <f t="shared" si="29"/>
        <v/>
      </c>
      <c r="AK1822" s="33" t="str">
        <f>IF(Dane!M1822&lt;&gt;"",Dane!M1822,"")</f>
        <v/>
      </c>
    </row>
    <row r="1823" spans="36:37" x14ac:dyDescent="0.35">
      <c r="AJ1823" s="33" t="str">
        <f t="shared" si="29"/>
        <v/>
      </c>
      <c r="AK1823" s="33" t="str">
        <f>IF(Dane!M1823&lt;&gt;"",Dane!M1823,"")</f>
        <v/>
      </c>
    </row>
    <row r="1824" spans="36:37" x14ac:dyDescent="0.35">
      <c r="AJ1824" s="33" t="str">
        <f t="shared" si="29"/>
        <v/>
      </c>
      <c r="AK1824" s="33" t="str">
        <f>IF(Dane!M1824&lt;&gt;"",Dane!M1824,"")</f>
        <v/>
      </c>
    </row>
    <row r="1825" spans="36:37" x14ac:dyDescent="0.35">
      <c r="AJ1825" s="33" t="str">
        <f t="shared" si="29"/>
        <v/>
      </c>
      <c r="AK1825" s="33" t="str">
        <f>IF(Dane!M1825&lt;&gt;"",Dane!M1825,"")</f>
        <v/>
      </c>
    </row>
    <row r="1826" spans="36:37" x14ac:dyDescent="0.35">
      <c r="AJ1826" s="33" t="str">
        <f t="shared" si="29"/>
        <v/>
      </c>
      <c r="AK1826" s="33" t="str">
        <f>IF(Dane!M1826&lt;&gt;"",Dane!M1826,"")</f>
        <v/>
      </c>
    </row>
    <row r="1827" spans="36:37" x14ac:dyDescent="0.35">
      <c r="AJ1827" s="33" t="str">
        <f t="shared" si="29"/>
        <v/>
      </c>
      <c r="AK1827" s="33" t="str">
        <f>IF(Dane!M1827&lt;&gt;"",Dane!M1827,"")</f>
        <v/>
      </c>
    </row>
    <row r="1828" spans="36:37" x14ac:dyDescent="0.35">
      <c r="AJ1828" s="33" t="str">
        <f t="shared" si="29"/>
        <v/>
      </c>
      <c r="AK1828" s="33" t="str">
        <f>IF(Dane!M1828&lt;&gt;"",Dane!M1828,"")</f>
        <v/>
      </c>
    </row>
    <row r="1829" spans="36:37" x14ac:dyDescent="0.35">
      <c r="AJ1829" s="33" t="str">
        <f t="shared" si="29"/>
        <v/>
      </c>
      <c r="AK1829" s="33" t="str">
        <f>IF(Dane!M1829&lt;&gt;"",Dane!M1829,"")</f>
        <v/>
      </c>
    </row>
    <row r="1830" spans="36:37" x14ac:dyDescent="0.35">
      <c r="AJ1830" s="33" t="str">
        <f t="shared" si="29"/>
        <v/>
      </c>
      <c r="AK1830" s="33" t="str">
        <f>IF(Dane!M1830&lt;&gt;"",Dane!M1830,"")</f>
        <v/>
      </c>
    </row>
    <row r="1831" spans="36:37" x14ac:dyDescent="0.35">
      <c r="AJ1831" s="33" t="str">
        <f t="shared" si="29"/>
        <v/>
      </c>
      <c r="AK1831" s="33" t="str">
        <f>IF(Dane!M1831&lt;&gt;"",Dane!M1831,"")</f>
        <v/>
      </c>
    </row>
    <row r="1832" spans="36:37" x14ac:dyDescent="0.35">
      <c r="AJ1832" s="33" t="str">
        <f t="shared" si="29"/>
        <v/>
      </c>
      <c r="AK1832" s="33" t="str">
        <f>IF(Dane!M1832&lt;&gt;"",Dane!M1832,"")</f>
        <v/>
      </c>
    </row>
    <row r="1833" spans="36:37" x14ac:dyDescent="0.35">
      <c r="AJ1833" s="33" t="str">
        <f t="shared" si="29"/>
        <v/>
      </c>
      <c r="AK1833" s="33" t="str">
        <f>IF(Dane!M1833&lt;&gt;"",Dane!M1833,"")</f>
        <v/>
      </c>
    </row>
    <row r="1834" spans="36:37" x14ac:dyDescent="0.35">
      <c r="AJ1834" s="33" t="str">
        <f t="shared" si="29"/>
        <v/>
      </c>
      <c r="AK1834" s="33" t="str">
        <f>IF(Dane!M1834&lt;&gt;"",Dane!M1834,"")</f>
        <v/>
      </c>
    </row>
    <row r="1835" spans="36:37" x14ac:dyDescent="0.35">
      <c r="AJ1835" s="33" t="str">
        <f t="shared" si="29"/>
        <v/>
      </c>
      <c r="AK1835" s="33" t="str">
        <f>IF(Dane!M1835&lt;&gt;"",Dane!M1835,"")</f>
        <v/>
      </c>
    </row>
    <row r="1836" spans="36:37" x14ac:dyDescent="0.35">
      <c r="AJ1836" s="33" t="str">
        <f t="shared" si="29"/>
        <v/>
      </c>
      <c r="AK1836" s="33" t="str">
        <f>IF(Dane!M1836&lt;&gt;"",Dane!M1836,"")</f>
        <v/>
      </c>
    </row>
    <row r="1837" spans="36:37" x14ac:dyDescent="0.35">
      <c r="AJ1837" s="33" t="str">
        <f t="shared" si="29"/>
        <v/>
      </c>
      <c r="AK1837" s="33" t="str">
        <f>IF(Dane!M1837&lt;&gt;"",Dane!M1837,"")</f>
        <v/>
      </c>
    </row>
    <row r="1838" spans="36:37" x14ac:dyDescent="0.35">
      <c r="AJ1838" s="33" t="str">
        <f t="shared" si="29"/>
        <v/>
      </c>
      <c r="AK1838" s="33" t="str">
        <f>IF(Dane!M1838&lt;&gt;"",Dane!M1838,"")</f>
        <v/>
      </c>
    </row>
    <row r="1839" spans="36:37" x14ac:dyDescent="0.35">
      <c r="AJ1839" s="33" t="str">
        <f t="shared" si="29"/>
        <v/>
      </c>
      <c r="AK1839" s="33" t="str">
        <f>IF(Dane!M1839&lt;&gt;"",Dane!M1839,"")</f>
        <v/>
      </c>
    </row>
    <row r="1840" spans="36:37" x14ac:dyDescent="0.35">
      <c r="AJ1840" s="33" t="str">
        <f t="shared" si="29"/>
        <v/>
      </c>
      <c r="AK1840" s="33" t="str">
        <f>IF(Dane!M1840&lt;&gt;"",Dane!M1840,"")</f>
        <v/>
      </c>
    </row>
    <row r="1841" spans="36:37" x14ac:dyDescent="0.35">
      <c r="AJ1841" s="33" t="str">
        <f t="shared" si="29"/>
        <v/>
      </c>
      <c r="AK1841" s="33" t="str">
        <f>IF(Dane!M1841&lt;&gt;"",Dane!M1841,"")</f>
        <v/>
      </c>
    </row>
    <row r="1842" spans="36:37" x14ac:dyDescent="0.35">
      <c r="AJ1842" s="33" t="str">
        <f t="shared" si="29"/>
        <v/>
      </c>
      <c r="AK1842" s="33" t="str">
        <f>IF(Dane!M1842&lt;&gt;"",Dane!M1842,"")</f>
        <v/>
      </c>
    </row>
    <row r="1843" spans="36:37" x14ac:dyDescent="0.35">
      <c r="AJ1843" s="33" t="str">
        <f t="shared" si="29"/>
        <v/>
      </c>
      <c r="AK1843" s="33" t="str">
        <f>IF(Dane!M1843&lt;&gt;"",Dane!M1843,"")</f>
        <v/>
      </c>
    </row>
    <row r="1844" spans="36:37" x14ac:dyDescent="0.35">
      <c r="AJ1844" s="33" t="str">
        <f t="shared" si="29"/>
        <v/>
      </c>
      <c r="AK1844" s="33" t="str">
        <f>IF(Dane!M1844&lt;&gt;"",Dane!M1844,"")</f>
        <v/>
      </c>
    </row>
    <row r="1845" spans="36:37" x14ac:dyDescent="0.35">
      <c r="AJ1845" s="33" t="str">
        <f t="shared" si="29"/>
        <v/>
      </c>
      <c r="AK1845" s="33" t="str">
        <f>IF(Dane!M1845&lt;&gt;"",Dane!M1845,"")</f>
        <v/>
      </c>
    </row>
    <row r="1846" spans="36:37" x14ac:dyDescent="0.35">
      <c r="AJ1846" s="33" t="str">
        <f t="shared" si="29"/>
        <v/>
      </c>
      <c r="AK1846" s="33" t="str">
        <f>IF(Dane!M1846&lt;&gt;"",Dane!M1846,"")</f>
        <v/>
      </c>
    </row>
    <row r="1847" spans="36:37" x14ac:dyDescent="0.35">
      <c r="AJ1847" s="33" t="str">
        <f t="shared" si="29"/>
        <v/>
      </c>
      <c r="AK1847" s="33" t="str">
        <f>IF(Dane!M1847&lt;&gt;"",Dane!M1847,"")</f>
        <v/>
      </c>
    </row>
    <row r="1848" spans="36:37" x14ac:dyDescent="0.35">
      <c r="AJ1848" s="33" t="str">
        <f t="shared" si="29"/>
        <v/>
      </c>
      <c r="AK1848" s="33" t="str">
        <f>IF(Dane!M1848&lt;&gt;"",Dane!M1848,"")</f>
        <v/>
      </c>
    </row>
    <row r="1849" spans="36:37" x14ac:dyDescent="0.35">
      <c r="AJ1849" s="33" t="str">
        <f t="shared" si="29"/>
        <v/>
      </c>
      <c r="AK1849" s="33" t="str">
        <f>IF(Dane!M1849&lt;&gt;"",Dane!M1849,"")</f>
        <v/>
      </c>
    </row>
    <row r="1850" spans="36:37" x14ac:dyDescent="0.35">
      <c r="AJ1850" s="33" t="str">
        <f t="shared" si="29"/>
        <v/>
      </c>
      <c r="AK1850" s="33" t="str">
        <f>IF(Dane!M1850&lt;&gt;"",Dane!M1850,"")</f>
        <v/>
      </c>
    </row>
    <row r="1851" spans="36:37" x14ac:dyDescent="0.35">
      <c r="AJ1851" s="33" t="str">
        <f t="shared" si="29"/>
        <v/>
      </c>
      <c r="AK1851" s="33" t="str">
        <f>IF(Dane!M1851&lt;&gt;"",Dane!M1851,"")</f>
        <v/>
      </c>
    </row>
    <row r="1852" spans="36:37" x14ac:dyDescent="0.35">
      <c r="AJ1852" s="33" t="str">
        <f t="shared" si="29"/>
        <v/>
      </c>
      <c r="AK1852" s="33" t="str">
        <f>IF(Dane!M1852&lt;&gt;"",Dane!M1852,"")</f>
        <v/>
      </c>
    </row>
    <row r="1853" spans="36:37" x14ac:dyDescent="0.35">
      <c r="AJ1853" s="33" t="str">
        <f t="shared" si="29"/>
        <v/>
      </c>
      <c r="AK1853" s="33" t="str">
        <f>IF(Dane!M1853&lt;&gt;"",Dane!M1853,"")</f>
        <v/>
      </c>
    </row>
    <row r="1854" spans="36:37" x14ac:dyDescent="0.35">
      <c r="AJ1854" s="33" t="str">
        <f t="shared" si="29"/>
        <v/>
      </c>
      <c r="AK1854" s="33" t="str">
        <f>IF(Dane!M1854&lt;&gt;"",Dane!M1854,"")</f>
        <v/>
      </c>
    </row>
    <row r="1855" spans="36:37" x14ac:dyDescent="0.35">
      <c r="AJ1855" s="33" t="str">
        <f t="shared" si="29"/>
        <v/>
      </c>
      <c r="AK1855" s="33" t="str">
        <f>IF(Dane!M1855&lt;&gt;"",Dane!M1855,"")</f>
        <v/>
      </c>
    </row>
    <row r="1856" spans="36:37" x14ac:dyDescent="0.35">
      <c r="AJ1856" s="33" t="str">
        <f t="shared" si="29"/>
        <v/>
      </c>
      <c r="AK1856" s="33" t="str">
        <f>IF(Dane!M1856&lt;&gt;"",Dane!M1856,"")</f>
        <v/>
      </c>
    </row>
    <row r="1857" spans="36:37" x14ac:dyDescent="0.35">
      <c r="AJ1857" s="33" t="str">
        <f t="shared" si="29"/>
        <v/>
      </c>
      <c r="AK1857" s="33" t="str">
        <f>IF(Dane!M1857&lt;&gt;"",Dane!M1857,"")</f>
        <v/>
      </c>
    </row>
    <row r="1858" spans="36:37" x14ac:dyDescent="0.35">
      <c r="AJ1858" s="33" t="str">
        <f t="shared" si="29"/>
        <v/>
      </c>
      <c r="AK1858" s="33" t="str">
        <f>IF(Dane!M1858&lt;&gt;"",Dane!M1858,"")</f>
        <v/>
      </c>
    </row>
    <row r="1859" spans="36:37" x14ac:dyDescent="0.35">
      <c r="AJ1859" s="33" t="str">
        <f t="shared" si="29"/>
        <v/>
      </c>
      <c r="AK1859" s="33" t="str">
        <f>IF(Dane!M1859&lt;&gt;"",Dane!M1859,"")</f>
        <v/>
      </c>
    </row>
    <row r="1860" spans="36:37" x14ac:dyDescent="0.35">
      <c r="AJ1860" s="33" t="str">
        <f t="shared" si="29"/>
        <v/>
      </c>
      <c r="AK1860" s="33" t="str">
        <f>IF(Dane!M1860&lt;&gt;"",Dane!M1860,"")</f>
        <v/>
      </c>
    </row>
    <row r="1861" spans="36:37" x14ac:dyDescent="0.35">
      <c r="AJ1861" s="33" t="str">
        <f t="shared" si="29"/>
        <v/>
      </c>
      <c r="AK1861" s="33" t="str">
        <f>IF(Dane!M1861&lt;&gt;"",Dane!M1861,"")</f>
        <v/>
      </c>
    </row>
    <row r="1862" spans="36:37" x14ac:dyDescent="0.35">
      <c r="AJ1862" s="33" t="str">
        <f t="shared" si="29"/>
        <v/>
      </c>
      <c r="AK1862" s="33" t="str">
        <f>IF(Dane!M1862&lt;&gt;"",Dane!M1862,"")</f>
        <v/>
      </c>
    </row>
    <row r="1863" spans="36:37" x14ac:dyDescent="0.35">
      <c r="AJ1863" s="33" t="str">
        <f t="shared" si="29"/>
        <v/>
      </c>
      <c r="AK1863" s="33" t="str">
        <f>IF(Dane!M1863&lt;&gt;"",Dane!M1863,"")</f>
        <v/>
      </c>
    </row>
    <row r="1864" spans="36:37" x14ac:dyDescent="0.35">
      <c r="AJ1864" s="33" t="str">
        <f t="shared" si="29"/>
        <v/>
      </c>
      <c r="AK1864" s="33" t="str">
        <f>IF(Dane!M1864&lt;&gt;"",Dane!M1864,"")</f>
        <v/>
      </c>
    </row>
    <row r="1865" spans="36:37" x14ac:dyDescent="0.35">
      <c r="AJ1865" s="33" t="str">
        <f t="shared" si="29"/>
        <v/>
      </c>
      <c r="AK1865" s="33" t="str">
        <f>IF(Dane!M1865&lt;&gt;"",Dane!M1865,"")</f>
        <v/>
      </c>
    </row>
    <row r="1866" spans="36:37" x14ac:dyDescent="0.35">
      <c r="AJ1866" s="33" t="str">
        <f t="shared" si="29"/>
        <v/>
      </c>
      <c r="AK1866" s="33" t="str">
        <f>IF(Dane!M1866&lt;&gt;"",Dane!M1866,"")</f>
        <v/>
      </c>
    </row>
    <row r="1867" spans="36:37" x14ac:dyDescent="0.35">
      <c r="AJ1867" s="33" t="str">
        <f t="shared" si="29"/>
        <v/>
      </c>
      <c r="AK1867" s="33" t="str">
        <f>IF(Dane!M1867&lt;&gt;"",Dane!M1867,"")</f>
        <v/>
      </c>
    </row>
    <row r="1868" spans="36:37" x14ac:dyDescent="0.35">
      <c r="AJ1868" s="33" t="str">
        <f t="shared" si="29"/>
        <v/>
      </c>
      <c r="AK1868" s="33" t="str">
        <f>IF(Dane!M1868&lt;&gt;"",Dane!M1868,"")</f>
        <v/>
      </c>
    </row>
    <row r="1869" spans="36:37" x14ac:dyDescent="0.35">
      <c r="AJ1869" s="33" t="str">
        <f t="shared" si="29"/>
        <v/>
      </c>
      <c r="AK1869" s="33" t="str">
        <f>IF(Dane!M1869&lt;&gt;"",Dane!M1869,"")</f>
        <v/>
      </c>
    </row>
    <row r="1870" spans="36:37" x14ac:dyDescent="0.35">
      <c r="AJ1870" s="33" t="str">
        <f t="shared" si="29"/>
        <v/>
      </c>
      <c r="AK1870" s="33" t="str">
        <f>IF(Dane!M1870&lt;&gt;"",Dane!M1870,"")</f>
        <v/>
      </c>
    </row>
    <row r="1871" spans="36:37" x14ac:dyDescent="0.35">
      <c r="AJ1871" s="33" t="str">
        <f t="shared" si="29"/>
        <v/>
      </c>
      <c r="AK1871" s="33" t="str">
        <f>IF(Dane!M1871&lt;&gt;"",Dane!M1871,"")</f>
        <v/>
      </c>
    </row>
    <row r="1872" spans="36:37" x14ac:dyDescent="0.35">
      <c r="AJ1872" s="33" t="str">
        <f t="shared" si="29"/>
        <v/>
      </c>
      <c r="AK1872" s="33" t="str">
        <f>IF(Dane!M1872&lt;&gt;"",Dane!M1872,"")</f>
        <v/>
      </c>
    </row>
    <row r="1873" spans="36:37" x14ac:dyDescent="0.35">
      <c r="AJ1873" s="33" t="str">
        <f t="shared" si="29"/>
        <v/>
      </c>
      <c r="AK1873" s="33" t="str">
        <f>IF(Dane!M1873&lt;&gt;"",Dane!M1873,"")</f>
        <v/>
      </c>
    </row>
    <row r="1874" spans="36:37" x14ac:dyDescent="0.35">
      <c r="AJ1874" s="33" t="str">
        <f t="shared" si="29"/>
        <v/>
      </c>
      <c r="AK1874" s="33" t="str">
        <f>IF(Dane!M1874&lt;&gt;"",Dane!M1874,"")</f>
        <v/>
      </c>
    </row>
    <row r="1875" spans="36:37" x14ac:dyDescent="0.35">
      <c r="AJ1875" s="33" t="str">
        <f t="shared" si="29"/>
        <v/>
      </c>
      <c r="AK1875" s="33" t="str">
        <f>IF(Dane!M1875&lt;&gt;"",Dane!M1875,"")</f>
        <v/>
      </c>
    </row>
    <row r="1876" spans="36:37" x14ac:dyDescent="0.35">
      <c r="AJ1876" s="33" t="str">
        <f t="shared" si="29"/>
        <v/>
      </c>
      <c r="AK1876" s="33" t="str">
        <f>IF(Dane!M1876&lt;&gt;"",Dane!M1876,"")</f>
        <v/>
      </c>
    </row>
    <row r="1877" spans="36:37" x14ac:dyDescent="0.35">
      <c r="AJ1877" s="33" t="str">
        <f t="shared" si="29"/>
        <v/>
      </c>
      <c r="AK1877" s="33" t="str">
        <f>IF(Dane!M1877&lt;&gt;"",Dane!M1877,"")</f>
        <v/>
      </c>
    </row>
    <row r="1878" spans="36:37" x14ac:dyDescent="0.35">
      <c r="AJ1878" s="33" t="str">
        <f t="shared" ref="AJ1878:AJ1941" si="30">IF(AK1878="styczeń",1,IF(AK1878="luty",2,IF(AK1878="marzec",3,IF(AK1878="kwiecień",4,IF(AK1878="maj",5,IF(AK1878="czerwiec",6,IF(AK1878="lipiec",7,IF(AK1878="sierpień",8,IF(AK1878="wrzesień",9,IF(AK1878="październik",10,IF(AK1878="listopad",11,IF(AK1878="listopad",12,""))))))))))))</f>
        <v/>
      </c>
      <c r="AK1878" s="33" t="str">
        <f>IF(Dane!M1878&lt;&gt;"",Dane!M1878,"")</f>
        <v/>
      </c>
    </row>
    <row r="1879" spans="36:37" x14ac:dyDescent="0.35">
      <c r="AJ1879" s="33" t="str">
        <f t="shared" si="30"/>
        <v/>
      </c>
      <c r="AK1879" s="33" t="str">
        <f>IF(Dane!M1879&lt;&gt;"",Dane!M1879,"")</f>
        <v/>
      </c>
    </row>
    <row r="1880" spans="36:37" x14ac:dyDescent="0.35">
      <c r="AJ1880" s="33" t="str">
        <f t="shared" si="30"/>
        <v/>
      </c>
      <c r="AK1880" s="33" t="str">
        <f>IF(Dane!M1880&lt;&gt;"",Dane!M1880,"")</f>
        <v/>
      </c>
    </row>
    <row r="1881" spans="36:37" x14ac:dyDescent="0.35">
      <c r="AJ1881" s="33" t="str">
        <f t="shared" si="30"/>
        <v/>
      </c>
      <c r="AK1881" s="33" t="str">
        <f>IF(Dane!M1881&lt;&gt;"",Dane!M1881,"")</f>
        <v/>
      </c>
    </row>
    <row r="1882" spans="36:37" x14ac:dyDescent="0.35">
      <c r="AJ1882" s="33" t="str">
        <f t="shared" si="30"/>
        <v/>
      </c>
      <c r="AK1882" s="33" t="str">
        <f>IF(Dane!M1882&lt;&gt;"",Dane!M1882,"")</f>
        <v/>
      </c>
    </row>
    <row r="1883" spans="36:37" x14ac:dyDescent="0.35">
      <c r="AJ1883" s="33" t="str">
        <f t="shared" si="30"/>
        <v/>
      </c>
      <c r="AK1883" s="33" t="str">
        <f>IF(Dane!M1883&lt;&gt;"",Dane!M1883,"")</f>
        <v/>
      </c>
    </row>
    <row r="1884" spans="36:37" x14ac:dyDescent="0.35">
      <c r="AJ1884" s="33" t="str">
        <f t="shared" si="30"/>
        <v/>
      </c>
      <c r="AK1884" s="33" t="str">
        <f>IF(Dane!M1884&lt;&gt;"",Dane!M1884,"")</f>
        <v/>
      </c>
    </row>
    <row r="1885" spans="36:37" x14ac:dyDescent="0.35">
      <c r="AJ1885" s="33" t="str">
        <f t="shared" si="30"/>
        <v/>
      </c>
      <c r="AK1885" s="33" t="str">
        <f>IF(Dane!M1885&lt;&gt;"",Dane!M1885,"")</f>
        <v/>
      </c>
    </row>
    <row r="1886" spans="36:37" x14ac:dyDescent="0.35">
      <c r="AJ1886" s="33" t="str">
        <f t="shared" si="30"/>
        <v/>
      </c>
      <c r="AK1886" s="33" t="str">
        <f>IF(Dane!M1886&lt;&gt;"",Dane!M1886,"")</f>
        <v/>
      </c>
    </row>
    <row r="1887" spans="36:37" x14ac:dyDescent="0.35">
      <c r="AJ1887" s="33" t="str">
        <f t="shared" si="30"/>
        <v/>
      </c>
      <c r="AK1887" s="33" t="str">
        <f>IF(Dane!M1887&lt;&gt;"",Dane!M1887,"")</f>
        <v/>
      </c>
    </row>
    <row r="1888" spans="36:37" x14ac:dyDescent="0.35">
      <c r="AJ1888" s="33" t="str">
        <f t="shared" si="30"/>
        <v/>
      </c>
      <c r="AK1888" s="33" t="str">
        <f>IF(Dane!M1888&lt;&gt;"",Dane!M1888,"")</f>
        <v/>
      </c>
    </row>
    <row r="1889" spans="36:37" x14ac:dyDescent="0.35">
      <c r="AJ1889" s="33" t="str">
        <f t="shared" si="30"/>
        <v/>
      </c>
      <c r="AK1889" s="33" t="str">
        <f>IF(Dane!M1889&lt;&gt;"",Dane!M1889,"")</f>
        <v/>
      </c>
    </row>
    <row r="1890" spans="36:37" x14ac:dyDescent="0.35">
      <c r="AJ1890" s="33" t="str">
        <f t="shared" si="30"/>
        <v/>
      </c>
      <c r="AK1890" s="33" t="str">
        <f>IF(Dane!M1890&lt;&gt;"",Dane!M1890,"")</f>
        <v/>
      </c>
    </row>
    <row r="1891" spans="36:37" x14ac:dyDescent="0.35">
      <c r="AJ1891" s="33" t="str">
        <f t="shared" si="30"/>
        <v/>
      </c>
      <c r="AK1891" s="33" t="str">
        <f>IF(Dane!M1891&lt;&gt;"",Dane!M1891,"")</f>
        <v/>
      </c>
    </row>
    <row r="1892" spans="36:37" x14ac:dyDescent="0.35">
      <c r="AJ1892" s="33" t="str">
        <f t="shared" si="30"/>
        <v/>
      </c>
      <c r="AK1892" s="33" t="str">
        <f>IF(Dane!M1892&lt;&gt;"",Dane!M1892,"")</f>
        <v/>
      </c>
    </row>
    <row r="1893" spans="36:37" x14ac:dyDescent="0.35">
      <c r="AJ1893" s="33" t="str">
        <f t="shared" si="30"/>
        <v/>
      </c>
      <c r="AK1893" s="33" t="str">
        <f>IF(Dane!M1893&lt;&gt;"",Dane!M1893,"")</f>
        <v/>
      </c>
    </row>
    <row r="1894" spans="36:37" x14ac:dyDescent="0.35">
      <c r="AJ1894" s="33" t="str">
        <f t="shared" si="30"/>
        <v/>
      </c>
      <c r="AK1894" s="33" t="str">
        <f>IF(Dane!M1894&lt;&gt;"",Dane!M1894,"")</f>
        <v/>
      </c>
    </row>
    <row r="1895" spans="36:37" x14ac:dyDescent="0.35">
      <c r="AJ1895" s="33" t="str">
        <f t="shared" si="30"/>
        <v/>
      </c>
      <c r="AK1895" s="33" t="str">
        <f>IF(Dane!M1895&lt;&gt;"",Dane!M1895,"")</f>
        <v/>
      </c>
    </row>
    <row r="1896" spans="36:37" x14ac:dyDescent="0.35">
      <c r="AJ1896" s="33" t="str">
        <f t="shared" si="30"/>
        <v/>
      </c>
      <c r="AK1896" s="33" t="str">
        <f>IF(Dane!M1896&lt;&gt;"",Dane!M1896,"")</f>
        <v/>
      </c>
    </row>
    <row r="1897" spans="36:37" x14ac:dyDescent="0.35">
      <c r="AJ1897" s="33" t="str">
        <f t="shared" si="30"/>
        <v/>
      </c>
      <c r="AK1897" s="33" t="str">
        <f>IF(Dane!M1897&lt;&gt;"",Dane!M1897,"")</f>
        <v/>
      </c>
    </row>
    <row r="1898" spans="36:37" x14ac:dyDescent="0.35">
      <c r="AJ1898" s="33" t="str">
        <f t="shared" si="30"/>
        <v/>
      </c>
      <c r="AK1898" s="33" t="str">
        <f>IF(Dane!M1898&lt;&gt;"",Dane!M1898,"")</f>
        <v/>
      </c>
    </row>
    <row r="1899" spans="36:37" x14ac:dyDescent="0.35">
      <c r="AJ1899" s="33" t="str">
        <f t="shared" si="30"/>
        <v/>
      </c>
      <c r="AK1899" s="33" t="str">
        <f>IF(Dane!M1899&lt;&gt;"",Dane!M1899,"")</f>
        <v/>
      </c>
    </row>
    <row r="1900" spans="36:37" x14ac:dyDescent="0.35">
      <c r="AJ1900" s="33" t="str">
        <f t="shared" si="30"/>
        <v/>
      </c>
      <c r="AK1900" s="33" t="str">
        <f>IF(Dane!M1900&lt;&gt;"",Dane!M1900,"")</f>
        <v/>
      </c>
    </row>
    <row r="1901" spans="36:37" x14ac:dyDescent="0.35">
      <c r="AJ1901" s="33" t="str">
        <f t="shared" si="30"/>
        <v/>
      </c>
      <c r="AK1901" s="33" t="str">
        <f>IF(Dane!M1901&lt;&gt;"",Dane!M1901,"")</f>
        <v/>
      </c>
    </row>
    <row r="1902" spans="36:37" x14ac:dyDescent="0.35">
      <c r="AJ1902" s="33" t="str">
        <f t="shared" si="30"/>
        <v/>
      </c>
      <c r="AK1902" s="33" t="str">
        <f>IF(Dane!M1902&lt;&gt;"",Dane!M1902,"")</f>
        <v/>
      </c>
    </row>
    <row r="1903" spans="36:37" x14ac:dyDescent="0.35">
      <c r="AJ1903" s="33" t="str">
        <f t="shared" si="30"/>
        <v/>
      </c>
      <c r="AK1903" s="33" t="str">
        <f>IF(Dane!M1903&lt;&gt;"",Dane!M1903,"")</f>
        <v/>
      </c>
    </row>
    <row r="1904" spans="36:37" x14ac:dyDescent="0.35">
      <c r="AJ1904" s="33" t="str">
        <f t="shared" si="30"/>
        <v/>
      </c>
      <c r="AK1904" s="33" t="str">
        <f>IF(Dane!M1904&lt;&gt;"",Dane!M1904,"")</f>
        <v/>
      </c>
    </row>
    <row r="1905" spans="36:37" x14ac:dyDescent="0.35">
      <c r="AJ1905" s="33" t="str">
        <f t="shared" si="30"/>
        <v/>
      </c>
      <c r="AK1905" s="33" t="str">
        <f>IF(Dane!M1905&lt;&gt;"",Dane!M1905,"")</f>
        <v/>
      </c>
    </row>
    <row r="1906" spans="36:37" x14ac:dyDescent="0.35">
      <c r="AJ1906" s="33" t="str">
        <f t="shared" si="30"/>
        <v/>
      </c>
      <c r="AK1906" s="33" t="str">
        <f>IF(Dane!M1906&lt;&gt;"",Dane!M1906,"")</f>
        <v/>
      </c>
    </row>
    <row r="1907" spans="36:37" x14ac:dyDescent="0.35">
      <c r="AJ1907" s="33" t="str">
        <f t="shared" si="30"/>
        <v/>
      </c>
      <c r="AK1907" s="33" t="str">
        <f>IF(Dane!M1907&lt;&gt;"",Dane!M1907,"")</f>
        <v/>
      </c>
    </row>
    <row r="1908" spans="36:37" x14ac:dyDescent="0.35">
      <c r="AJ1908" s="33" t="str">
        <f t="shared" si="30"/>
        <v/>
      </c>
      <c r="AK1908" s="33" t="str">
        <f>IF(Dane!M1908&lt;&gt;"",Dane!M1908,"")</f>
        <v/>
      </c>
    </row>
    <row r="1909" spans="36:37" x14ac:dyDescent="0.35">
      <c r="AJ1909" s="33" t="str">
        <f t="shared" si="30"/>
        <v/>
      </c>
      <c r="AK1909" s="33" t="str">
        <f>IF(Dane!M1909&lt;&gt;"",Dane!M1909,"")</f>
        <v/>
      </c>
    </row>
    <row r="1910" spans="36:37" x14ac:dyDescent="0.35">
      <c r="AJ1910" s="33" t="str">
        <f t="shared" si="30"/>
        <v/>
      </c>
      <c r="AK1910" s="33" t="str">
        <f>IF(Dane!M1910&lt;&gt;"",Dane!M1910,"")</f>
        <v/>
      </c>
    </row>
    <row r="1911" spans="36:37" x14ac:dyDescent="0.35">
      <c r="AJ1911" s="33" t="str">
        <f t="shared" si="30"/>
        <v/>
      </c>
      <c r="AK1911" s="33" t="str">
        <f>IF(Dane!M1911&lt;&gt;"",Dane!M1911,"")</f>
        <v/>
      </c>
    </row>
    <row r="1912" spans="36:37" x14ac:dyDescent="0.35">
      <c r="AJ1912" s="33" t="str">
        <f t="shared" si="30"/>
        <v/>
      </c>
      <c r="AK1912" s="33" t="str">
        <f>IF(Dane!M1912&lt;&gt;"",Dane!M1912,"")</f>
        <v/>
      </c>
    </row>
    <row r="1913" spans="36:37" x14ac:dyDescent="0.35">
      <c r="AJ1913" s="33" t="str">
        <f t="shared" si="30"/>
        <v/>
      </c>
      <c r="AK1913" s="33" t="str">
        <f>IF(Dane!M1913&lt;&gt;"",Dane!M1913,"")</f>
        <v/>
      </c>
    </row>
    <row r="1914" spans="36:37" x14ac:dyDescent="0.35">
      <c r="AJ1914" s="33" t="str">
        <f t="shared" si="30"/>
        <v/>
      </c>
      <c r="AK1914" s="33" t="str">
        <f>IF(Dane!M1914&lt;&gt;"",Dane!M1914,"")</f>
        <v/>
      </c>
    </row>
    <row r="1915" spans="36:37" x14ac:dyDescent="0.35">
      <c r="AJ1915" s="33" t="str">
        <f t="shared" si="30"/>
        <v/>
      </c>
      <c r="AK1915" s="33" t="str">
        <f>IF(Dane!M1915&lt;&gt;"",Dane!M1915,"")</f>
        <v/>
      </c>
    </row>
    <row r="1916" spans="36:37" x14ac:dyDescent="0.35">
      <c r="AJ1916" s="33" t="str">
        <f t="shared" si="30"/>
        <v/>
      </c>
      <c r="AK1916" s="33" t="str">
        <f>IF(Dane!M1916&lt;&gt;"",Dane!M1916,"")</f>
        <v/>
      </c>
    </row>
    <row r="1917" spans="36:37" x14ac:dyDescent="0.35">
      <c r="AJ1917" s="33" t="str">
        <f t="shared" si="30"/>
        <v/>
      </c>
      <c r="AK1917" s="33" t="str">
        <f>IF(Dane!M1917&lt;&gt;"",Dane!M1917,"")</f>
        <v/>
      </c>
    </row>
    <row r="1918" spans="36:37" x14ac:dyDescent="0.35">
      <c r="AJ1918" s="33" t="str">
        <f t="shared" si="30"/>
        <v/>
      </c>
      <c r="AK1918" s="33" t="str">
        <f>IF(Dane!M1918&lt;&gt;"",Dane!M1918,"")</f>
        <v/>
      </c>
    </row>
    <row r="1919" spans="36:37" x14ac:dyDescent="0.35">
      <c r="AJ1919" s="33" t="str">
        <f t="shared" si="30"/>
        <v/>
      </c>
      <c r="AK1919" s="33" t="str">
        <f>IF(Dane!M1919&lt;&gt;"",Dane!M1919,"")</f>
        <v/>
      </c>
    </row>
    <row r="1920" spans="36:37" x14ac:dyDescent="0.35">
      <c r="AJ1920" s="33" t="str">
        <f t="shared" si="30"/>
        <v/>
      </c>
      <c r="AK1920" s="33" t="str">
        <f>IF(Dane!M1920&lt;&gt;"",Dane!M1920,"")</f>
        <v/>
      </c>
    </row>
    <row r="1921" spans="36:37" x14ac:dyDescent="0.35">
      <c r="AJ1921" s="33" t="str">
        <f t="shared" si="30"/>
        <v/>
      </c>
      <c r="AK1921" s="33" t="str">
        <f>IF(Dane!M1921&lt;&gt;"",Dane!M1921,"")</f>
        <v/>
      </c>
    </row>
    <row r="1922" spans="36:37" x14ac:dyDescent="0.35">
      <c r="AJ1922" s="33" t="str">
        <f t="shared" si="30"/>
        <v/>
      </c>
      <c r="AK1922" s="33" t="str">
        <f>IF(Dane!M1922&lt;&gt;"",Dane!M1922,"")</f>
        <v/>
      </c>
    </row>
    <row r="1923" spans="36:37" x14ac:dyDescent="0.35">
      <c r="AJ1923" s="33" t="str">
        <f t="shared" si="30"/>
        <v/>
      </c>
      <c r="AK1923" s="33" t="str">
        <f>IF(Dane!M1923&lt;&gt;"",Dane!M1923,"")</f>
        <v/>
      </c>
    </row>
    <row r="1924" spans="36:37" x14ac:dyDescent="0.35">
      <c r="AJ1924" s="33" t="str">
        <f t="shared" si="30"/>
        <v/>
      </c>
      <c r="AK1924" s="33" t="str">
        <f>IF(Dane!M1924&lt;&gt;"",Dane!M1924,"")</f>
        <v/>
      </c>
    </row>
    <row r="1925" spans="36:37" x14ac:dyDescent="0.35">
      <c r="AJ1925" s="33" t="str">
        <f t="shared" si="30"/>
        <v/>
      </c>
      <c r="AK1925" s="33" t="str">
        <f>IF(Dane!M1925&lt;&gt;"",Dane!M1925,"")</f>
        <v/>
      </c>
    </row>
    <row r="1926" spans="36:37" x14ac:dyDescent="0.35">
      <c r="AJ1926" s="33" t="str">
        <f t="shared" si="30"/>
        <v/>
      </c>
      <c r="AK1926" s="33" t="str">
        <f>IF(Dane!M1926&lt;&gt;"",Dane!M1926,"")</f>
        <v/>
      </c>
    </row>
    <row r="1927" spans="36:37" x14ac:dyDescent="0.35">
      <c r="AJ1927" s="33" t="str">
        <f t="shared" si="30"/>
        <v/>
      </c>
      <c r="AK1927" s="33" t="str">
        <f>IF(Dane!M1927&lt;&gt;"",Dane!M1927,"")</f>
        <v/>
      </c>
    </row>
    <row r="1928" spans="36:37" x14ac:dyDescent="0.35">
      <c r="AJ1928" s="33" t="str">
        <f t="shared" si="30"/>
        <v/>
      </c>
      <c r="AK1928" s="33" t="str">
        <f>IF(Dane!M1928&lt;&gt;"",Dane!M1928,"")</f>
        <v/>
      </c>
    </row>
    <row r="1929" spans="36:37" x14ac:dyDescent="0.35">
      <c r="AJ1929" s="33" t="str">
        <f t="shared" si="30"/>
        <v/>
      </c>
      <c r="AK1929" s="33" t="str">
        <f>IF(Dane!M1929&lt;&gt;"",Dane!M1929,"")</f>
        <v/>
      </c>
    </row>
    <row r="1930" spans="36:37" x14ac:dyDescent="0.35">
      <c r="AJ1930" s="33" t="str">
        <f t="shared" si="30"/>
        <v/>
      </c>
      <c r="AK1930" s="33" t="str">
        <f>IF(Dane!M1930&lt;&gt;"",Dane!M1930,"")</f>
        <v/>
      </c>
    </row>
    <row r="1931" spans="36:37" x14ac:dyDescent="0.35">
      <c r="AJ1931" s="33" t="str">
        <f t="shared" si="30"/>
        <v/>
      </c>
      <c r="AK1931" s="33" t="str">
        <f>IF(Dane!M1931&lt;&gt;"",Dane!M1931,"")</f>
        <v/>
      </c>
    </row>
    <row r="1932" spans="36:37" x14ac:dyDescent="0.35">
      <c r="AJ1932" s="33" t="str">
        <f t="shared" si="30"/>
        <v/>
      </c>
      <c r="AK1932" s="33" t="str">
        <f>IF(Dane!M1932&lt;&gt;"",Dane!M1932,"")</f>
        <v/>
      </c>
    </row>
    <row r="1933" spans="36:37" x14ac:dyDescent="0.35">
      <c r="AJ1933" s="33" t="str">
        <f t="shared" si="30"/>
        <v/>
      </c>
      <c r="AK1933" s="33" t="str">
        <f>IF(Dane!M1933&lt;&gt;"",Dane!M1933,"")</f>
        <v/>
      </c>
    </row>
    <row r="1934" spans="36:37" x14ac:dyDescent="0.35">
      <c r="AJ1934" s="33" t="str">
        <f t="shared" si="30"/>
        <v/>
      </c>
      <c r="AK1934" s="33" t="str">
        <f>IF(Dane!M1934&lt;&gt;"",Dane!M1934,"")</f>
        <v/>
      </c>
    </row>
    <row r="1935" spans="36:37" x14ac:dyDescent="0.35">
      <c r="AJ1935" s="33" t="str">
        <f t="shared" si="30"/>
        <v/>
      </c>
      <c r="AK1935" s="33" t="str">
        <f>IF(Dane!M1935&lt;&gt;"",Dane!M1935,"")</f>
        <v/>
      </c>
    </row>
    <row r="1936" spans="36:37" x14ac:dyDescent="0.35">
      <c r="AJ1936" s="33" t="str">
        <f t="shared" si="30"/>
        <v/>
      </c>
      <c r="AK1936" s="33" t="str">
        <f>IF(Dane!M1936&lt;&gt;"",Dane!M1936,"")</f>
        <v/>
      </c>
    </row>
    <row r="1937" spans="36:37" x14ac:dyDescent="0.35">
      <c r="AJ1937" s="33" t="str">
        <f t="shared" si="30"/>
        <v/>
      </c>
      <c r="AK1937" s="33" t="str">
        <f>IF(Dane!M1937&lt;&gt;"",Dane!M1937,"")</f>
        <v/>
      </c>
    </row>
    <row r="1938" spans="36:37" x14ac:dyDescent="0.35">
      <c r="AJ1938" s="33" t="str">
        <f t="shared" si="30"/>
        <v/>
      </c>
      <c r="AK1938" s="33" t="str">
        <f>IF(Dane!M1938&lt;&gt;"",Dane!M1938,"")</f>
        <v/>
      </c>
    </row>
    <row r="1939" spans="36:37" x14ac:dyDescent="0.35">
      <c r="AJ1939" s="33" t="str">
        <f t="shared" si="30"/>
        <v/>
      </c>
      <c r="AK1939" s="33" t="str">
        <f>IF(Dane!M1939&lt;&gt;"",Dane!M1939,"")</f>
        <v/>
      </c>
    </row>
    <row r="1940" spans="36:37" x14ac:dyDescent="0.35">
      <c r="AJ1940" s="33" t="str">
        <f t="shared" si="30"/>
        <v/>
      </c>
      <c r="AK1940" s="33" t="str">
        <f>IF(Dane!M1940&lt;&gt;"",Dane!M1940,"")</f>
        <v/>
      </c>
    </row>
    <row r="1941" spans="36:37" x14ac:dyDescent="0.35">
      <c r="AJ1941" s="33" t="str">
        <f t="shared" si="30"/>
        <v/>
      </c>
      <c r="AK1941" s="33" t="str">
        <f>IF(Dane!M1941&lt;&gt;"",Dane!M1941,"")</f>
        <v/>
      </c>
    </row>
    <row r="1942" spans="36:37" x14ac:dyDescent="0.35">
      <c r="AJ1942" s="33" t="str">
        <f t="shared" ref="AJ1942:AJ2005" si="31">IF(AK1942="styczeń",1,IF(AK1942="luty",2,IF(AK1942="marzec",3,IF(AK1942="kwiecień",4,IF(AK1942="maj",5,IF(AK1942="czerwiec",6,IF(AK1942="lipiec",7,IF(AK1942="sierpień",8,IF(AK1942="wrzesień",9,IF(AK1942="październik",10,IF(AK1942="listopad",11,IF(AK1942="listopad",12,""))))))))))))</f>
        <v/>
      </c>
      <c r="AK1942" s="33" t="str">
        <f>IF(Dane!M1942&lt;&gt;"",Dane!M1942,"")</f>
        <v/>
      </c>
    </row>
    <row r="1943" spans="36:37" x14ac:dyDescent="0.35">
      <c r="AJ1943" s="33" t="str">
        <f t="shared" si="31"/>
        <v/>
      </c>
      <c r="AK1943" s="33" t="str">
        <f>IF(Dane!M1943&lt;&gt;"",Dane!M1943,"")</f>
        <v/>
      </c>
    </row>
    <row r="1944" spans="36:37" x14ac:dyDescent="0.35">
      <c r="AJ1944" s="33" t="str">
        <f t="shared" si="31"/>
        <v/>
      </c>
      <c r="AK1944" s="33" t="str">
        <f>IF(Dane!M1944&lt;&gt;"",Dane!M1944,"")</f>
        <v/>
      </c>
    </row>
    <row r="1945" spans="36:37" x14ac:dyDescent="0.35">
      <c r="AJ1945" s="33" t="str">
        <f t="shared" si="31"/>
        <v/>
      </c>
      <c r="AK1945" s="33" t="str">
        <f>IF(Dane!M1945&lt;&gt;"",Dane!M1945,"")</f>
        <v/>
      </c>
    </row>
    <row r="1946" spans="36:37" x14ac:dyDescent="0.35">
      <c r="AJ1946" s="33" t="str">
        <f t="shared" si="31"/>
        <v/>
      </c>
      <c r="AK1946" s="33" t="str">
        <f>IF(Dane!M1946&lt;&gt;"",Dane!M1946,"")</f>
        <v/>
      </c>
    </row>
    <row r="1947" spans="36:37" x14ac:dyDescent="0.35">
      <c r="AJ1947" s="33" t="str">
        <f t="shared" si="31"/>
        <v/>
      </c>
      <c r="AK1947" s="33" t="str">
        <f>IF(Dane!M1947&lt;&gt;"",Dane!M1947,"")</f>
        <v/>
      </c>
    </row>
    <row r="1948" spans="36:37" x14ac:dyDescent="0.35">
      <c r="AJ1948" s="33" t="str">
        <f t="shared" si="31"/>
        <v/>
      </c>
      <c r="AK1948" s="33" t="str">
        <f>IF(Dane!M1948&lt;&gt;"",Dane!M1948,"")</f>
        <v/>
      </c>
    </row>
    <row r="1949" spans="36:37" x14ac:dyDescent="0.35">
      <c r="AJ1949" s="33" t="str">
        <f t="shared" si="31"/>
        <v/>
      </c>
      <c r="AK1949" s="33" t="str">
        <f>IF(Dane!M1949&lt;&gt;"",Dane!M1949,"")</f>
        <v/>
      </c>
    </row>
    <row r="1950" spans="36:37" x14ac:dyDescent="0.35">
      <c r="AJ1950" s="33" t="str">
        <f t="shared" si="31"/>
        <v/>
      </c>
      <c r="AK1950" s="33" t="str">
        <f>IF(Dane!M1950&lt;&gt;"",Dane!M1950,"")</f>
        <v/>
      </c>
    </row>
    <row r="1951" spans="36:37" x14ac:dyDescent="0.35">
      <c r="AJ1951" s="33" t="str">
        <f t="shared" si="31"/>
        <v/>
      </c>
      <c r="AK1951" s="33" t="str">
        <f>IF(Dane!M1951&lt;&gt;"",Dane!M1951,"")</f>
        <v/>
      </c>
    </row>
    <row r="1952" spans="36:37" x14ac:dyDescent="0.35">
      <c r="AJ1952" s="33" t="str">
        <f t="shared" si="31"/>
        <v/>
      </c>
      <c r="AK1952" s="33" t="str">
        <f>IF(Dane!M1952&lt;&gt;"",Dane!M1952,"")</f>
        <v/>
      </c>
    </row>
    <row r="1953" spans="36:37" x14ac:dyDescent="0.35">
      <c r="AJ1953" s="33" t="str">
        <f t="shared" si="31"/>
        <v/>
      </c>
      <c r="AK1953" s="33" t="str">
        <f>IF(Dane!M1953&lt;&gt;"",Dane!M1953,"")</f>
        <v/>
      </c>
    </row>
    <row r="1954" spans="36:37" x14ac:dyDescent="0.35">
      <c r="AJ1954" s="33" t="str">
        <f t="shared" si="31"/>
        <v/>
      </c>
      <c r="AK1954" s="33" t="str">
        <f>IF(Dane!M1954&lt;&gt;"",Dane!M1954,"")</f>
        <v/>
      </c>
    </row>
    <row r="1955" spans="36:37" x14ac:dyDescent="0.35">
      <c r="AJ1955" s="33" t="str">
        <f t="shared" si="31"/>
        <v/>
      </c>
      <c r="AK1955" s="33" t="str">
        <f>IF(Dane!M1955&lt;&gt;"",Dane!M1955,"")</f>
        <v/>
      </c>
    </row>
    <row r="1956" spans="36:37" x14ac:dyDescent="0.35">
      <c r="AJ1956" s="33" t="str">
        <f t="shared" si="31"/>
        <v/>
      </c>
      <c r="AK1956" s="33" t="str">
        <f>IF(Dane!M1956&lt;&gt;"",Dane!M1956,"")</f>
        <v/>
      </c>
    </row>
    <row r="1957" spans="36:37" x14ac:dyDescent="0.35">
      <c r="AJ1957" s="33" t="str">
        <f t="shared" si="31"/>
        <v/>
      </c>
      <c r="AK1957" s="33" t="str">
        <f>IF(Dane!M1957&lt;&gt;"",Dane!M1957,"")</f>
        <v/>
      </c>
    </row>
    <row r="1958" spans="36:37" x14ac:dyDescent="0.35">
      <c r="AJ1958" s="33" t="str">
        <f t="shared" si="31"/>
        <v/>
      </c>
      <c r="AK1958" s="33" t="str">
        <f>IF(Dane!M1958&lt;&gt;"",Dane!M1958,"")</f>
        <v/>
      </c>
    </row>
    <row r="1959" spans="36:37" x14ac:dyDescent="0.35">
      <c r="AJ1959" s="33" t="str">
        <f t="shared" si="31"/>
        <v/>
      </c>
      <c r="AK1959" s="33" t="str">
        <f>IF(Dane!M1959&lt;&gt;"",Dane!M1959,"")</f>
        <v/>
      </c>
    </row>
    <row r="1960" spans="36:37" x14ac:dyDescent="0.35">
      <c r="AJ1960" s="33" t="str">
        <f t="shared" si="31"/>
        <v/>
      </c>
      <c r="AK1960" s="33" t="str">
        <f>IF(Dane!M1960&lt;&gt;"",Dane!M1960,"")</f>
        <v/>
      </c>
    </row>
    <row r="1961" spans="36:37" x14ac:dyDescent="0.35">
      <c r="AJ1961" s="33" t="str">
        <f t="shared" si="31"/>
        <v/>
      </c>
      <c r="AK1961" s="33" t="str">
        <f>IF(Dane!M1961&lt;&gt;"",Dane!M1961,"")</f>
        <v/>
      </c>
    </row>
    <row r="1962" spans="36:37" x14ac:dyDescent="0.35">
      <c r="AJ1962" s="33" t="str">
        <f t="shared" si="31"/>
        <v/>
      </c>
      <c r="AK1962" s="33" t="str">
        <f>IF(Dane!M1962&lt;&gt;"",Dane!M1962,"")</f>
        <v/>
      </c>
    </row>
    <row r="1963" spans="36:37" x14ac:dyDescent="0.35">
      <c r="AJ1963" s="33" t="str">
        <f t="shared" si="31"/>
        <v/>
      </c>
      <c r="AK1963" s="33" t="str">
        <f>IF(Dane!M1963&lt;&gt;"",Dane!M1963,"")</f>
        <v/>
      </c>
    </row>
    <row r="1964" spans="36:37" x14ac:dyDescent="0.35">
      <c r="AJ1964" s="33" t="str">
        <f t="shared" si="31"/>
        <v/>
      </c>
      <c r="AK1964" s="33" t="str">
        <f>IF(Dane!M1964&lt;&gt;"",Dane!M1964,"")</f>
        <v/>
      </c>
    </row>
    <row r="1965" spans="36:37" x14ac:dyDescent="0.35">
      <c r="AJ1965" s="33" t="str">
        <f t="shared" si="31"/>
        <v/>
      </c>
      <c r="AK1965" s="33" t="str">
        <f>IF(Dane!M1965&lt;&gt;"",Dane!M1965,"")</f>
        <v/>
      </c>
    </row>
    <row r="1966" spans="36:37" x14ac:dyDescent="0.35">
      <c r="AJ1966" s="33" t="str">
        <f t="shared" si="31"/>
        <v/>
      </c>
      <c r="AK1966" s="33" t="str">
        <f>IF(Dane!M1966&lt;&gt;"",Dane!M1966,"")</f>
        <v/>
      </c>
    </row>
    <row r="1967" spans="36:37" x14ac:dyDescent="0.35">
      <c r="AJ1967" s="33" t="str">
        <f t="shared" si="31"/>
        <v/>
      </c>
      <c r="AK1967" s="33" t="str">
        <f>IF(Dane!M1967&lt;&gt;"",Dane!M1967,"")</f>
        <v/>
      </c>
    </row>
    <row r="1968" spans="36:37" x14ac:dyDescent="0.35">
      <c r="AJ1968" s="33" t="str">
        <f t="shared" si="31"/>
        <v/>
      </c>
      <c r="AK1968" s="33" t="str">
        <f>IF(Dane!M1968&lt;&gt;"",Dane!M1968,"")</f>
        <v/>
      </c>
    </row>
    <row r="1969" spans="36:37" x14ac:dyDescent="0.35">
      <c r="AJ1969" s="33" t="str">
        <f t="shared" si="31"/>
        <v/>
      </c>
      <c r="AK1969" s="33" t="str">
        <f>IF(Dane!M1969&lt;&gt;"",Dane!M1969,"")</f>
        <v/>
      </c>
    </row>
    <row r="1970" spans="36:37" x14ac:dyDescent="0.35">
      <c r="AJ1970" s="33" t="str">
        <f t="shared" si="31"/>
        <v/>
      </c>
      <c r="AK1970" s="33" t="str">
        <f>IF(Dane!M1970&lt;&gt;"",Dane!M1970,"")</f>
        <v/>
      </c>
    </row>
    <row r="1971" spans="36:37" x14ac:dyDescent="0.35">
      <c r="AJ1971" s="33" t="str">
        <f t="shared" si="31"/>
        <v/>
      </c>
      <c r="AK1971" s="33" t="str">
        <f>IF(Dane!M1971&lt;&gt;"",Dane!M1971,"")</f>
        <v/>
      </c>
    </row>
    <row r="1972" spans="36:37" x14ac:dyDescent="0.35">
      <c r="AJ1972" s="33" t="str">
        <f t="shared" si="31"/>
        <v/>
      </c>
      <c r="AK1972" s="33" t="str">
        <f>IF(Dane!M1972&lt;&gt;"",Dane!M1972,"")</f>
        <v/>
      </c>
    </row>
    <row r="1973" spans="36:37" x14ac:dyDescent="0.35">
      <c r="AJ1973" s="33" t="str">
        <f t="shared" si="31"/>
        <v/>
      </c>
      <c r="AK1973" s="33" t="str">
        <f>IF(Dane!M1973&lt;&gt;"",Dane!M1973,"")</f>
        <v/>
      </c>
    </row>
    <row r="1974" spans="36:37" x14ac:dyDescent="0.35">
      <c r="AJ1974" s="33" t="str">
        <f t="shared" si="31"/>
        <v/>
      </c>
      <c r="AK1974" s="33" t="str">
        <f>IF(Dane!M1974&lt;&gt;"",Dane!M1974,"")</f>
        <v/>
      </c>
    </row>
    <row r="1975" spans="36:37" x14ac:dyDescent="0.35">
      <c r="AJ1975" s="33" t="str">
        <f t="shared" si="31"/>
        <v/>
      </c>
      <c r="AK1975" s="33" t="str">
        <f>IF(Dane!M1975&lt;&gt;"",Dane!M1975,"")</f>
        <v/>
      </c>
    </row>
    <row r="1976" spans="36:37" x14ac:dyDescent="0.35">
      <c r="AJ1976" s="33" t="str">
        <f t="shared" si="31"/>
        <v/>
      </c>
      <c r="AK1976" s="33" t="str">
        <f>IF(Dane!M1976&lt;&gt;"",Dane!M1976,"")</f>
        <v/>
      </c>
    </row>
    <row r="1977" spans="36:37" x14ac:dyDescent="0.35">
      <c r="AJ1977" s="33" t="str">
        <f t="shared" si="31"/>
        <v/>
      </c>
      <c r="AK1977" s="33" t="str">
        <f>IF(Dane!M1977&lt;&gt;"",Dane!M1977,"")</f>
        <v/>
      </c>
    </row>
    <row r="1978" spans="36:37" x14ac:dyDescent="0.35">
      <c r="AJ1978" s="33" t="str">
        <f t="shared" si="31"/>
        <v/>
      </c>
      <c r="AK1978" s="33" t="str">
        <f>IF(Dane!M1978&lt;&gt;"",Dane!M1978,"")</f>
        <v/>
      </c>
    </row>
    <row r="1979" spans="36:37" x14ac:dyDescent="0.35">
      <c r="AJ1979" s="33" t="str">
        <f t="shared" si="31"/>
        <v/>
      </c>
      <c r="AK1979" s="33" t="str">
        <f>IF(Dane!M1979&lt;&gt;"",Dane!M1979,"")</f>
        <v/>
      </c>
    </row>
    <row r="1980" spans="36:37" x14ac:dyDescent="0.35">
      <c r="AJ1980" s="33" t="str">
        <f t="shared" si="31"/>
        <v/>
      </c>
      <c r="AK1980" s="33" t="str">
        <f>IF(Dane!M1980&lt;&gt;"",Dane!M1980,"")</f>
        <v/>
      </c>
    </row>
    <row r="1981" spans="36:37" x14ac:dyDescent="0.35">
      <c r="AJ1981" s="33" t="str">
        <f t="shared" si="31"/>
        <v/>
      </c>
      <c r="AK1981" s="33" t="str">
        <f>IF(Dane!M1981&lt;&gt;"",Dane!M1981,"")</f>
        <v/>
      </c>
    </row>
    <row r="1982" spans="36:37" x14ac:dyDescent="0.35">
      <c r="AJ1982" s="33" t="str">
        <f t="shared" si="31"/>
        <v/>
      </c>
      <c r="AK1982" s="33" t="str">
        <f>IF(Dane!M1982&lt;&gt;"",Dane!M1982,"")</f>
        <v/>
      </c>
    </row>
    <row r="1983" spans="36:37" x14ac:dyDescent="0.35">
      <c r="AJ1983" s="33" t="str">
        <f t="shared" si="31"/>
        <v/>
      </c>
      <c r="AK1983" s="33" t="str">
        <f>IF(Dane!M1983&lt;&gt;"",Dane!M1983,"")</f>
        <v/>
      </c>
    </row>
    <row r="1984" spans="36:37" x14ac:dyDescent="0.35">
      <c r="AJ1984" s="33" t="str">
        <f t="shared" si="31"/>
        <v/>
      </c>
      <c r="AK1984" s="33" t="str">
        <f>IF(Dane!M1984&lt;&gt;"",Dane!M1984,"")</f>
        <v/>
      </c>
    </row>
    <row r="1985" spans="36:37" x14ac:dyDescent="0.35">
      <c r="AJ1985" s="33" t="str">
        <f t="shared" si="31"/>
        <v/>
      </c>
      <c r="AK1985" s="33" t="str">
        <f>IF(Dane!M1985&lt;&gt;"",Dane!M1985,"")</f>
        <v/>
      </c>
    </row>
    <row r="1986" spans="36:37" x14ac:dyDescent="0.35">
      <c r="AJ1986" s="33" t="str">
        <f t="shared" si="31"/>
        <v/>
      </c>
      <c r="AK1986" s="33" t="str">
        <f>IF(Dane!M1986&lt;&gt;"",Dane!M1986,"")</f>
        <v/>
      </c>
    </row>
    <row r="1987" spans="36:37" x14ac:dyDescent="0.35">
      <c r="AJ1987" s="33" t="str">
        <f t="shared" si="31"/>
        <v/>
      </c>
      <c r="AK1987" s="33" t="str">
        <f>IF(Dane!M1987&lt;&gt;"",Dane!M1987,"")</f>
        <v/>
      </c>
    </row>
    <row r="1988" spans="36:37" x14ac:dyDescent="0.35">
      <c r="AJ1988" s="33" t="str">
        <f t="shared" si="31"/>
        <v/>
      </c>
      <c r="AK1988" s="33" t="str">
        <f>IF(Dane!M1988&lt;&gt;"",Dane!M1988,"")</f>
        <v/>
      </c>
    </row>
    <row r="1989" spans="36:37" x14ac:dyDescent="0.35">
      <c r="AJ1989" s="33" t="str">
        <f t="shared" si="31"/>
        <v/>
      </c>
      <c r="AK1989" s="33" t="str">
        <f>IF(Dane!M1989&lt;&gt;"",Dane!M1989,"")</f>
        <v/>
      </c>
    </row>
    <row r="1990" spans="36:37" x14ac:dyDescent="0.35">
      <c r="AJ1990" s="33" t="str">
        <f t="shared" si="31"/>
        <v/>
      </c>
      <c r="AK1990" s="33" t="str">
        <f>IF(Dane!M1990&lt;&gt;"",Dane!M1990,"")</f>
        <v/>
      </c>
    </row>
    <row r="1991" spans="36:37" x14ac:dyDescent="0.35">
      <c r="AJ1991" s="33" t="str">
        <f t="shared" si="31"/>
        <v/>
      </c>
      <c r="AK1991" s="33" t="str">
        <f>IF(Dane!M1991&lt;&gt;"",Dane!M1991,"")</f>
        <v/>
      </c>
    </row>
    <row r="1992" spans="36:37" x14ac:dyDescent="0.35">
      <c r="AJ1992" s="33" t="str">
        <f t="shared" si="31"/>
        <v/>
      </c>
      <c r="AK1992" s="33" t="str">
        <f>IF(Dane!M1992&lt;&gt;"",Dane!M1992,"")</f>
        <v/>
      </c>
    </row>
    <row r="1993" spans="36:37" x14ac:dyDescent="0.35">
      <c r="AJ1993" s="33" t="str">
        <f t="shared" si="31"/>
        <v/>
      </c>
      <c r="AK1993" s="33" t="str">
        <f>IF(Dane!M1993&lt;&gt;"",Dane!M1993,"")</f>
        <v/>
      </c>
    </row>
    <row r="1994" spans="36:37" x14ac:dyDescent="0.35">
      <c r="AJ1994" s="33" t="str">
        <f t="shared" si="31"/>
        <v/>
      </c>
      <c r="AK1994" s="33" t="str">
        <f>IF(Dane!M1994&lt;&gt;"",Dane!M1994,"")</f>
        <v/>
      </c>
    </row>
    <row r="1995" spans="36:37" x14ac:dyDescent="0.35">
      <c r="AJ1995" s="33" t="str">
        <f t="shared" si="31"/>
        <v/>
      </c>
      <c r="AK1995" s="33" t="str">
        <f>IF(Dane!M1995&lt;&gt;"",Dane!M1995,"")</f>
        <v/>
      </c>
    </row>
    <row r="1996" spans="36:37" x14ac:dyDescent="0.35">
      <c r="AJ1996" s="33" t="str">
        <f t="shared" si="31"/>
        <v/>
      </c>
      <c r="AK1996" s="33" t="str">
        <f>IF(Dane!M1996&lt;&gt;"",Dane!M1996,"")</f>
        <v/>
      </c>
    </row>
    <row r="1997" spans="36:37" x14ac:dyDescent="0.35">
      <c r="AJ1997" s="33" t="str">
        <f t="shared" si="31"/>
        <v/>
      </c>
      <c r="AK1997" s="33" t="str">
        <f>IF(Dane!M1997&lt;&gt;"",Dane!M1997,"")</f>
        <v/>
      </c>
    </row>
    <row r="1998" spans="36:37" x14ac:dyDescent="0.35">
      <c r="AJ1998" s="33" t="str">
        <f t="shared" si="31"/>
        <v/>
      </c>
      <c r="AK1998" s="33" t="str">
        <f>IF(Dane!M1998&lt;&gt;"",Dane!M1998,"")</f>
        <v/>
      </c>
    </row>
    <row r="1999" spans="36:37" x14ac:dyDescent="0.35">
      <c r="AJ1999" s="33" t="str">
        <f t="shared" si="31"/>
        <v/>
      </c>
      <c r="AK1999" s="33" t="str">
        <f>IF(Dane!M1999&lt;&gt;"",Dane!M1999,"")</f>
        <v/>
      </c>
    </row>
    <row r="2000" spans="36:37" x14ac:dyDescent="0.35">
      <c r="AJ2000" s="33" t="str">
        <f t="shared" si="31"/>
        <v/>
      </c>
      <c r="AK2000" s="33" t="str">
        <f>IF(Dane!M2000&lt;&gt;"",Dane!M2000,"")</f>
        <v/>
      </c>
    </row>
    <row r="2001" spans="36:37" x14ac:dyDescent="0.35">
      <c r="AJ2001" s="33" t="str">
        <f t="shared" si="31"/>
        <v/>
      </c>
      <c r="AK2001" s="33" t="str">
        <f>IF(Dane!M2001&lt;&gt;"",Dane!M2001,"")</f>
        <v/>
      </c>
    </row>
    <row r="2002" spans="36:37" x14ac:dyDescent="0.35">
      <c r="AJ2002" s="33" t="str">
        <f t="shared" si="31"/>
        <v/>
      </c>
      <c r="AK2002" s="33" t="str">
        <f>IF(Dane!M2002&lt;&gt;"",Dane!M2002,"")</f>
        <v/>
      </c>
    </row>
    <row r="2003" spans="36:37" x14ac:dyDescent="0.35">
      <c r="AJ2003" s="33" t="str">
        <f t="shared" si="31"/>
        <v/>
      </c>
      <c r="AK2003" s="33" t="str">
        <f>IF(Dane!M2003&lt;&gt;"",Dane!M2003,"")</f>
        <v/>
      </c>
    </row>
    <row r="2004" spans="36:37" x14ac:dyDescent="0.35">
      <c r="AJ2004" s="33" t="str">
        <f t="shared" si="31"/>
        <v/>
      </c>
      <c r="AK2004" s="33" t="str">
        <f>IF(Dane!M2004&lt;&gt;"",Dane!M2004,"")</f>
        <v/>
      </c>
    </row>
    <row r="2005" spans="36:37" x14ac:dyDescent="0.35">
      <c r="AJ2005" s="33" t="str">
        <f t="shared" si="31"/>
        <v/>
      </c>
      <c r="AK2005" s="33" t="str">
        <f>IF(Dane!M2005&lt;&gt;"",Dane!M2005,"")</f>
        <v/>
      </c>
    </row>
    <row r="2006" spans="36:37" x14ac:dyDescent="0.35">
      <c r="AJ2006" s="33" t="str">
        <f t="shared" ref="AJ2006:AJ2069" si="32">IF(AK2006="styczeń",1,IF(AK2006="luty",2,IF(AK2006="marzec",3,IF(AK2006="kwiecień",4,IF(AK2006="maj",5,IF(AK2006="czerwiec",6,IF(AK2006="lipiec",7,IF(AK2006="sierpień",8,IF(AK2006="wrzesień",9,IF(AK2006="październik",10,IF(AK2006="listopad",11,IF(AK2006="listopad",12,""))))))))))))</f>
        <v/>
      </c>
      <c r="AK2006" s="33" t="str">
        <f>IF(Dane!M2006&lt;&gt;"",Dane!M2006,"")</f>
        <v/>
      </c>
    </row>
    <row r="2007" spans="36:37" x14ac:dyDescent="0.35">
      <c r="AJ2007" s="33" t="str">
        <f t="shared" si="32"/>
        <v/>
      </c>
      <c r="AK2007" s="33" t="str">
        <f>IF(Dane!M2007&lt;&gt;"",Dane!M2007,"")</f>
        <v/>
      </c>
    </row>
    <row r="2008" spans="36:37" x14ac:dyDescent="0.35">
      <c r="AJ2008" s="33" t="str">
        <f t="shared" si="32"/>
        <v/>
      </c>
      <c r="AK2008" s="33" t="str">
        <f>IF(Dane!M2008&lt;&gt;"",Dane!M2008,"")</f>
        <v/>
      </c>
    </row>
    <row r="2009" spans="36:37" x14ac:dyDescent="0.35">
      <c r="AJ2009" s="33" t="str">
        <f t="shared" si="32"/>
        <v/>
      </c>
      <c r="AK2009" s="33" t="str">
        <f>IF(Dane!M2009&lt;&gt;"",Dane!M2009,"")</f>
        <v/>
      </c>
    </row>
    <row r="2010" spans="36:37" x14ac:dyDescent="0.35">
      <c r="AJ2010" s="33" t="str">
        <f t="shared" si="32"/>
        <v/>
      </c>
      <c r="AK2010" s="33" t="str">
        <f>IF(Dane!M2010&lt;&gt;"",Dane!M2010,"")</f>
        <v/>
      </c>
    </row>
    <row r="2011" spans="36:37" x14ac:dyDescent="0.35">
      <c r="AJ2011" s="33" t="str">
        <f t="shared" si="32"/>
        <v/>
      </c>
      <c r="AK2011" s="33" t="str">
        <f>IF(Dane!M2011&lt;&gt;"",Dane!M2011,"")</f>
        <v/>
      </c>
    </row>
    <row r="2012" spans="36:37" x14ac:dyDescent="0.35">
      <c r="AJ2012" s="33" t="str">
        <f t="shared" si="32"/>
        <v/>
      </c>
      <c r="AK2012" s="33" t="str">
        <f>IF(Dane!M2012&lt;&gt;"",Dane!M2012,"")</f>
        <v/>
      </c>
    </row>
    <row r="2013" spans="36:37" x14ac:dyDescent="0.35">
      <c r="AJ2013" s="33" t="str">
        <f t="shared" si="32"/>
        <v/>
      </c>
      <c r="AK2013" s="33" t="str">
        <f>IF(Dane!M2013&lt;&gt;"",Dane!M2013,"")</f>
        <v/>
      </c>
    </row>
    <row r="2014" spans="36:37" x14ac:dyDescent="0.35">
      <c r="AJ2014" s="33" t="str">
        <f t="shared" si="32"/>
        <v/>
      </c>
      <c r="AK2014" s="33" t="str">
        <f>IF(Dane!M2014&lt;&gt;"",Dane!M2014,"")</f>
        <v/>
      </c>
    </row>
    <row r="2015" spans="36:37" x14ac:dyDescent="0.35">
      <c r="AJ2015" s="33" t="str">
        <f t="shared" si="32"/>
        <v/>
      </c>
      <c r="AK2015" s="33" t="str">
        <f>IF(Dane!M2015&lt;&gt;"",Dane!M2015,"")</f>
        <v/>
      </c>
    </row>
    <row r="2016" spans="36:37" x14ac:dyDescent="0.35">
      <c r="AJ2016" s="33" t="str">
        <f t="shared" si="32"/>
        <v/>
      </c>
      <c r="AK2016" s="33" t="str">
        <f>IF(Dane!M2016&lt;&gt;"",Dane!M2016,"")</f>
        <v/>
      </c>
    </row>
    <row r="2017" spans="36:37" x14ac:dyDescent="0.35">
      <c r="AJ2017" s="33" t="str">
        <f t="shared" si="32"/>
        <v/>
      </c>
      <c r="AK2017" s="33" t="str">
        <f>IF(Dane!M2017&lt;&gt;"",Dane!M2017,"")</f>
        <v/>
      </c>
    </row>
    <row r="2018" spans="36:37" x14ac:dyDescent="0.35">
      <c r="AJ2018" s="33" t="str">
        <f t="shared" si="32"/>
        <v/>
      </c>
      <c r="AK2018" s="33" t="str">
        <f>IF(Dane!M2018&lt;&gt;"",Dane!M2018,"")</f>
        <v/>
      </c>
    </row>
    <row r="2019" spans="36:37" x14ac:dyDescent="0.35">
      <c r="AJ2019" s="33" t="str">
        <f t="shared" si="32"/>
        <v/>
      </c>
      <c r="AK2019" s="33" t="str">
        <f>IF(Dane!M2019&lt;&gt;"",Dane!M2019,"")</f>
        <v/>
      </c>
    </row>
    <row r="2020" spans="36:37" x14ac:dyDescent="0.35">
      <c r="AJ2020" s="33" t="str">
        <f t="shared" si="32"/>
        <v/>
      </c>
      <c r="AK2020" s="33" t="str">
        <f>IF(Dane!M2020&lt;&gt;"",Dane!M2020,"")</f>
        <v/>
      </c>
    </row>
    <row r="2021" spans="36:37" x14ac:dyDescent="0.35">
      <c r="AJ2021" s="33" t="str">
        <f t="shared" si="32"/>
        <v/>
      </c>
      <c r="AK2021" s="33" t="str">
        <f>IF(Dane!M2021&lt;&gt;"",Dane!M2021,"")</f>
        <v/>
      </c>
    </row>
    <row r="2022" spans="36:37" x14ac:dyDescent="0.35">
      <c r="AJ2022" s="33" t="str">
        <f t="shared" si="32"/>
        <v/>
      </c>
      <c r="AK2022" s="33" t="str">
        <f>IF(Dane!M2022&lt;&gt;"",Dane!M2022,"")</f>
        <v/>
      </c>
    </row>
    <row r="2023" spans="36:37" x14ac:dyDescent="0.35">
      <c r="AJ2023" s="33" t="str">
        <f t="shared" si="32"/>
        <v/>
      </c>
      <c r="AK2023" s="33" t="str">
        <f>IF(Dane!M2023&lt;&gt;"",Dane!M2023,"")</f>
        <v/>
      </c>
    </row>
    <row r="2024" spans="36:37" x14ac:dyDescent="0.35">
      <c r="AJ2024" s="33" t="str">
        <f t="shared" si="32"/>
        <v/>
      </c>
      <c r="AK2024" s="33" t="str">
        <f>IF(Dane!M2024&lt;&gt;"",Dane!M2024,"")</f>
        <v/>
      </c>
    </row>
    <row r="2025" spans="36:37" x14ac:dyDescent="0.35">
      <c r="AJ2025" s="33" t="str">
        <f t="shared" si="32"/>
        <v/>
      </c>
      <c r="AK2025" s="33" t="str">
        <f>IF(Dane!M2025&lt;&gt;"",Dane!M2025,"")</f>
        <v/>
      </c>
    </row>
    <row r="2026" spans="36:37" x14ac:dyDescent="0.35">
      <c r="AJ2026" s="33" t="str">
        <f t="shared" si="32"/>
        <v/>
      </c>
      <c r="AK2026" s="33" t="str">
        <f>IF(Dane!M2026&lt;&gt;"",Dane!M2026,"")</f>
        <v/>
      </c>
    </row>
    <row r="2027" spans="36:37" x14ac:dyDescent="0.35">
      <c r="AJ2027" s="33" t="str">
        <f t="shared" si="32"/>
        <v/>
      </c>
      <c r="AK2027" s="33" t="str">
        <f>IF(Dane!M2027&lt;&gt;"",Dane!M2027,"")</f>
        <v/>
      </c>
    </row>
    <row r="2028" spans="36:37" x14ac:dyDescent="0.35">
      <c r="AJ2028" s="33" t="str">
        <f t="shared" si="32"/>
        <v/>
      </c>
      <c r="AK2028" s="33" t="str">
        <f>IF(Dane!M2028&lt;&gt;"",Dane!M2028,"")</f>
        <v/>
      </c>
    </row>
    <row r="2029" spans="36:37" x14ac:dyDescent="0.35">
      <c r="AJ2029" s="33" t="str">
        <f t="shared" si="32"/>
        <v/>
      </c>
      <c r="AK2029" s="33" t="str">
        <f>IF(Dane!M2029&lt;&gt;"",Dane!M2029,"")</f>
        <v/>
      </c>
    </row>
    <row r="2030" spans="36:37" x14ac:dyDescent="0.35">
      <c r="AJ2030" s="33" t="str">
        <f t="shared" si="32"/>
        <v/>
      </c>
      <c r="AK2030" s="33" t="str">
        <f>IF(Dane!M2030&lt;&gt;"",Dane!M2030,"")</f>
        <v/>
      </c>
    </row>
    <row r="2031" spans="36:37" x14ac:dyDescent="0.35">
      <c r="AJ2031" s="33" t="str">
        <f t="shared" si="32"/>
        <v/>
      </c>
      <c r="AK2031" s="33" t="str">
        <f>IF(Dane!M2031&lt;&gt;"",Dane!M2031,"")</f>
        <v/>
      </c>
    </row>
    <row r="2032" spans="36:37" x14ac:dyDescent="0.35">
      <c r="AJ2032" s="33" t="str">
        <f t="shared" si="32"/>
        <v/>
      </c>
      <c r="AK2032" s="33" t="str">
        <f>IF(Dane!M2032&lt;&gt;"",Dane!M2032,"")</f>
        <v/>
      </c>
    </row>
    <row r="2033" spans="36:37" x14ac:dyDescent="0.35">
      <c r="AJ2033" s="33" t="str">
        <f t="shared" si="32"/>
        <v/>
      </c>
      <c r="AK2033" s="33" t="str">
        <f>IF(Dane!M2033&lt;&gt;"",Dane!M2033,"")</f>
        <v/>
      </c>
    </row>
    <row r="2034" spans="36:37" x14ac:dyDescent="0.35">
      <c r="AJ2034" s="33" t="str">
        <f t="shared" si="32"/>
        <v/>
      </c>
      <c r="AK2034" s="33" t="str">
        <f>IF(Dane!M2034&lt;&gt;"",Dane!M2034,"")</f>
        <v/>
      </c>
    </row>
    <row r="2035" spans="36:37" x14ac:dyDescent="0.35">
      <c r="AJ2035" s="33" t="str">
        <f t="shared" si="32"/>
        <v/>
      </c>
      <c r="AK2035" s="33" t="str">
        <f>IF(Dane!M2035&lt;&gt;"",Dane!M2035,"")</f>
        <v/>
      </c>
    </row>
    <row r="2036" spans="36:37" x14ac:dyDescent="0.35">
      <c r="AJ2036" s="33" t="str">
        <f t="shared" si="32"/>
        <v/>
      </c>
      <c r="AK2036" s="33" t="str">
        <f>IF(Dane!M2036&lt;&gt;"",Dane!M2036,"")</f>
        <v/>
      </c>
    </row>
    <row r="2037" spans="36:37" x14ac:dyDescent="0.35">
      <c r="AJ2037" s="33" t="str">
        <f t="shared" si="32"/>
        <v/>
      </c>
      <c r="AK2037" s="33" t="str">
        <f>IF(Dane!M2037&lt;&gt;"",Dane!M2037,"")</f>
        <v/>
      </c>
    </row>
    <row r="2038" spans="36:37" x14ac:dyDescent="0.35">
      <c r="AJ2038" s="33" t="str">
        <f t="shared" si="32"/>
        <v/>
      </c>
      <c r="AK2038" s="33" t="str">
        <f>IF(Dane!M2038&lt;&gt;"",Dane!M2038,"")</f>
        <v/>
      </c>
    </row>
    <row r="2039" spans="36:37" x14ac:dyDescent="0.35">
      <c r="AJ2039" s="33" t="str">
        <f t="shared" si="32"/>
        <v/>
      </c>
      <c r="AK2039" s="33" t="str">
        <f>IF(Dane!M2039&lt;&gt;"",Dane!M2039,"")</f>
        <v/>
      </c>
    </row>
    <row r="2040" spans="36:37" x14ac:dyDescent="0.35">
      <c r="AJ2040" s="33" t="str">
        <f t="shared" si="32"/>
        <v/>
      </c>
      <c r="AK2040" s="33" t="str">
        <f>IF(Dane!M2040&lt;&gt;"",Dane!M2040,"")</f>
        <v/>
      </c>
    </row>
    <row r="2041" spans="36:37" x14ac:dyDescent="0.35">
      <c r="AJ2041" s="33" t="str">
        <f t="shared" si="32"/>
        <v/>
      </c>
      <c r="AK2041" s="33" t="str">
        <f>IF(Dane!M2041&lt;&gt;"",Dane!M2041,"")</f>
        <v/>
      </c>
    </row>
    <row r="2042" spans="36:37" x14ac:dyDescent="0.35">
      <c r="AJ2042" s="33" t="str">
        <f t="shared" si="32"/>
        <v/>
      </c>
      <c r="AK2042" s="33" t="str">
        <f>IF(Dane!M2042&lt;&gt;"",Dane!M2042,"")</f>
        <v/>
      </c>
    </row>
    <row r="2043" spans="36:37" x14ac:dyDescent="0.35">
      <c r="AJ2043" s="33" t="str">
        <f t="shared" si="32"/>
        <v/>
      </c>
      <c r="AK2043" s="33" t="str">
        <f>IF(Dane!M2043&lt;&gt;"",Dane!M2043,"")</f>
        <v/>
      </c>
    </row>
    <row r="2044" spans="36:37" x14ac:dyDescent="0.35">
      <c r="AJ2044" s="33" t="str">
        <f t="shared" si="32"/>
        <v/>
      </c>
      <c r="AK2044" s="33" t="str">
        <f>IF(Dane!M2044&lt;&gt;"",Dane!M2044,"")</f>
        <v/>
      </c>
    </row>
    <row r="2045" spans="36:37" x14ac:dyDescent="0.35">
      <c r="AJ2045" s="33" t="str">
        <f t="shared" si="32"/>
        <v/>
      </c>
      <c r="AK2045" s="33" t="str">
        <f>IF(Dane!M2045&lt;&gt;"",Dane!M2045,"")</f>
        <v/>
      </c>
    </row>
    <row r="2046" spans="36:37" x14ac:dyDescent="0.35">
      <c r="AJ2046" s="33" t="str">
        <f t="shared" si="32"/>
        <v/>
      </c>
      <c r="AK2046" s="33" t="str">
        <f>IF(Dane!M2046&lt;&gt;"",Dane!M2046,"")</f>
        <v/>
      </c>
    </row>
    <row r="2047" spans="36:37" x14ac:dyDescent="0.35">
      <c r="AJ2047" s="33" t="str">
        <f t="shared" si="32"/>
        <v/>
      </c>
      <c r="AK2047" s="33" t="str">
        <f>IF(Dane!M2047&lt;&gt;"",Dane!M2047,"")</f>
        <v/>
      </c>
    </row>
    <row r="2048" spans="36:37" x14ac:dyDescent="0.35">
      <c r="AJ2048" s="33" t="str">
        <f t="shared" si="32"/>
        <v/>
      </c>
      <c r="AK2048" s="33" t="str">
        <f>IF(Dane!M2048&lt;&gt;"",Dane!M2048,"")</f>
        <v/>
      </c>
    </row>
    <row r="2049" spans="36:37" x14ac:dyDescent="0.35">
      <c r="AJ2049" s="33" t="str">
        <f t="shared" si="32"/>
        <v/>
      </c>
      <c r="AK2049" s="33" t="str">
        <f>IF(Dane!M2049&lt;&gt;"",Dane!M2049,"")</f>
        <v/>
      </c>
    </row>
    <row r="2050" spans="36:37" x14ac:dyDescent="0.35">
      <c r="AJ2050" s="33" t="str">
        <f t="shared" si="32"/>
        <v/>
      </c>
      <c r="AK2050" s="33" t="str">
        <f>IF(Dane!M2050&lt;&gt;"",Dane!M2050,"")</f>
        <v/>
      </c>
    </row>
    <row r="2051" spans="36:37" x14ac:dyDescent="0.35">
      <c r="AJ2051" s="33" t="str">
        <f t="shared" si="32"/>
        <v/>
      </c>
      <c r="AK2051" s="33" t="str">
        <f>IF(Dane!M2051&lt;&gt;"",Dane!M2051,"")</f>
        <v/>
      </c>
    </row>
    <row r="2052" spans="36:37" x14ac:dyDescent="0.35">
      <c r="AJ2052" s="33" t="str">
        <f t="shared" si="32"/>
        <v/>
      </c>
      <c r="AK2052" s="33" t="str">
        <f>IF(Dane!M2052&lt;&gt;"",Dane!M2052,"")</f>
        <v/>
      </c>
    </row>
    <row r="2053" spans="36:37" x14ac:dyDescent="0.35">
      <c r="AJ2053" s="33" t="str">
        <f t="shared" si="32"/>
        <v/>
      </c>
      <c r="AK2053" s="33" t="str">
        <f>IF(Dane!M2053&lt;&gt;"",Dane!M2053,"")</f>
        <v/>
      </c>
    </row>
    <row r="2054" spans="36:37" x14ac:dyDescent="0.35">
      <c r="AJ2054" s="33" t="str">
        <f t="shared" si="32"/>
        <v/>
      </c>
      <c r="AK2054" s="33" t="str">
        <f>IF(Dane!M2054&lt;&gt;"",Dane!M2054,"")</f>
        <v/>
      </c>
    </row>
    <row r="2055" spans="36:37" x14ac:dyDescent="0.35">
      <c r="AJ2055" s="33" t="str">
        <f t="shared" si="32"/>
        <v/>
      </c>
      <c r="AK2055" s="33" t="str">
        <f>IF(Dane!M2055&lt;&gt;"",Dane!M2055,"")</f>
        <v/>
      </c>
    </row>
    <row r="2056" spans="36:37" x14ac:dyDescent="0.35">
      <c r="AJ2056" s="33" t="str">
        <f t="shared" si="32"/>
        <v/>
      </c>
      <c r="AK2056" s="33" t="str">
        <f>IF(Dane!M2056&lt;&gt;"",Dane!M2056,"")</f>
        <v/>
      </c>
    </row>
    <row r="2057" spans="36:37" x14ac:dyDescent="0.35">
      <c r="AJ2057" s="33" t="str">
        <f t="shared" si="32"/>
        <v/>
      </c>
      <c r="AK2057" s="33" t="str">
        <f>IF(Dane!M2057&lt;&gt;"",Dane!M2057,"")</f>
        <v/>
      </c>
    </row>
    <row r="2058" spans="36:37" x14ac:dyDescent="0.35">
      <c r="AJ2058" s="33" t="str">
        <f t="shared" si="32"/>
        <v/>
      </c>
      <c r="AK2058" s="33" t="str">
        <f>IF(Dane!M2058&lt;&gt;"",Dane!M2058,"")</f>
        <v/>
      </c>
    </row>
    <row r="2059" spans="36:37" x14ac:dyDescent="0.35">
      <c r="AJ2059" s="33" t="str">
        <f t="shared" si="32"/>
        <v/>
      </c>
      <c r="AK2059" s="33" t="str">
        <f>IF(Dane!M2059&lt;&gt;"",Dane!M2059,"")</f>
        <v/>
      </c>
    </row>
    <row r="2060" spans="36:37" x14ac:dyDescent="0.35">
      <c r="AJ2060" s="33" t="str">
        <f t="shared" si="32"/>
        <v/>
      </c>
      <c r="AK2060" s="33" t="str">
        <f>IF(Dane!M2060&lt;&gt;"",Dane!M2060,"")</f>
        <v/>
      </c>
    </row>
    <row r="2061" spans="36:37" x14ac:dyDescent="0.35">
      <c r="AJ2061" s="33" t="str">
        <f t="shared" si="32"/>
        <v/>
      </c>
      <c r="AK2061" s="33" t="str">
        <f>IF(Dane!M2061&lt;&gt;"",Dane!M2061,"")</f>
        <v/>
      </c>
    </row>
    <row r="2062" spans="36:37" x14ac:dyDescent="0.35">
      <c r="AJ2062" s="33" t="str">
        <f t="shared" si="32"/>
        <v/>
      </c>
      <c r="AK2062" s="33" t="str">
        <f>IF(Dane!M2062&lt;&gt;"",Dane!M2062,"")</f>
        <v/>
      </c>
    </row>
    <row r="2063" spans="36:37" x14ac:dyDescent="0.35">
      <c r="AJ2063" s="33" t="str">
        <f t="shared" si="32"/>
        <v/>
      </c>
      <c r="AK2063" s="33" t="str">
        <f>IF(Dane!M2063&lt;&gt;"",Dane!M2063,"")</f>
        <v/>
      </c>
    </row>
    <row r="2064" spans="36:37" x14ac:dyDescent="0.35">
      <c r="AJ2064" s="33" t="str">
        <f t="shared" si="32"/>
        <v/>
      </c>
      <c r="AK2064" s="33" t="str">
        <f>IF(Dane!M2064&lt;&gt;"",Dane!M2064,"")</f>
        <v/>
      </c>
    </row>
    <row r="2065" spans="36:37" x14ac:dyDescent="0.35">
      <c r="AJ2065" s="33" t="str">
        <f t="shared" si="32"/>
        <v/>
      </c>
      <c r="AK2065" s="33" t="str">
        <f>IF(Dane!M2065&lt;&gt;"",Dane!M2065,"")</f>
        <v/>
      </c>
    </row>
    <row r="2066" spans="36:37" x14ac:dyDescent="0.35">
      <c r="AJ2066" s="33" t="str">
        <f t="shared" si="32"/>
        <v/>
      </c>
      <c r="AK2066" s="33" t="str">
        <f>IF(Dane!M2066&lt;&gt;"",Dane!M2066,"")</f>
        <v/>
      </c>
    </row>
    <row r="2067" spans="36:37" x14ac:dyDescent="0.35">
      <c r="AJ2067" s="33" t="str">
        <f t="shared" si="32"/>
        <v/>
      </c>
      <c r="AK2067" s="33" t="str">
        <f>IF(Dane!M2067&lt;&gt;"",Dane!M2067,"")</f>
        <v/>
      </c>
    </row>
    <row r="2068" spans="36:37" x14ac:dyDescent="0.35">
      <c r="AJ2068" s="33" t="str">
        <f t="shared" si="32"/>
        <v/>
      </c>
      <c r="AK2068" s="33" t="str">
        <f>IF(Dane!M2068&lt;&gt;"",Dane!M2068,"")</f>
        <v/>
      </c>
    </row>
    <row r="2069" spans="36:37" x14ac:dyDescent="0.35">
      <c r="AJ2069" s="33" t="str">
        <f t="shared" si="32"/>
        <v/>
      </c>
      <c r="AK2069" s="33" t="str">
        <f>IF(Dane!M2069&lt;&gt;"",Dane!M2069,"")</f>
        <v/>
      </c>
    </row>
    <row r="2070" spans="36:37" x14ac:dyDescent="0.35">
      <c r="AJ2070" s="33" t="str">
        <f t="shared" ref="AJ2070:AJ2133" si="33">IF(AK2070="styczeń",1,IF(AK2070="luty",2,IF(AK2070="marzec",3,IF(AK2070="kwiecień",4,IF(AK2070="maj",5,IF(AK2070="czerwiec",6,IF(AK2070="lipiec",7,IF(AK2070="sierpień",8,IF(AK2070="wrzesień",9,IF(AK2070="październik",10,IF(AK2070="listopad",11,IF(AK2070="listopad",12,""))))))))))))</f>
        <v/>
      </c>
      <c r="AK2070" s="33" t="str">
        <f>IF(Dane!M2070&lt;&gt;"",Dane!M2070,"")</f>
        <v/>
      </c>
    </row>
    <row r="2071" spans="36:37" x14ac:dyDescent="0.35">
      <c r="AJ2071" s="33" t="str">
        <f t="shared" si="33"/>
        <v/>
      </c>
      <c r="AK2071" s="33" t="str">
        <f>IF(Dane!M2071&lt;&gt;"",Dane!M2071,"")</f>
        <v/>
      </c>
    </row>
    <row r="2072" spans="36:37" x14ac:dyDescent="0.35">
      <c r="AJ2072" s="33" t="str">
        <f t="shared" si="33"/>
        <v/>
      </c>
      <c r="AK2072" s="33" t="str">
        <f>IF(Dane!M2072&lt;&gt;"",Dane!M2072,"")</f>
        <v/>
      </c>
    </row>
    <row r="2073" spans="36:37" x14ac:dyDescent="0.35">
      <c r="AJ2073" s="33" t="str">
        <f t="shared" si="33"/>
        <v/>
      </c>
      <c r="AK2073" s="33" t="str">
        <f>IF(Dane!M2073&lt;&gt;"",Dane!M2073,"")</f>
        <v/>
      </c>
    </row>
    <row r="2074" spans="36:37" x14ac:dyDescent="0.35">
      <c r="AJ2074" s="33" t="str">
        <f t="shared" si="33"/>
        <v/>
      </c>
      <c r="AK2074" s="33" t="str">
        <f>IF(Dane!M2074&lt;&gt;"",Dane!M2074,"")</f>
        <v/>
      </c>
    </row>
    <row r="2075" spans="36:37" x14ac:dyDescent="0.35">
      <c r="AJ2075" s="33" t="str">
        <f t="shared" si="33"/>
        <v/>
      </c>
      <c r="AK2075" s="33" t="str">
        <f>IF(Dane!M2075&lt;&gt;"",Dane!M2075,"")</f>
        <v/>
      </c>
    </row>
    <row r="2076" spans="36:37" x14ac:dyDescent="0.35">
      <c r="AJ2076" s="33" t="str">
        <f t="shared" si="33"/>
        <v/>
      </c>
      <c r="AK2076" s="33" t="str">
        <f>IF(Dane!M2076&lt;&gt;"",Dane!M2076,"")</f>
        <v/>
      </c>
    </row>
    <row r="2077" spans="36:37" x14ac:dyDescent="0.35">
      <c r="AJ2077" s="33" t="str">
        <f t="shared" si="33"/>
        <v/>
      </c>
      <c r="AK2077" s="33" t="str">
        <f>IF(Dane!M2077&lt;&gt;"",Dane!M2077,"")</f>
        <v/>
      </c>
    </row>
    <row r="2078" spans="36:37" x14ac:dyDescent="0.35">
      <c r="AJ2078" s="33" t="str">
        <f t="shared" si="33"/>
        <v/>
      </c>
      <c r="AK2078" s="33" t="str">
        <f>IF(Dane!M2078&lt;&gt;"",Dane!M2078,"")</f>
        <v/>
      </c>
    </row>
    <row r="2079" spans="36:37" x14ac:dyDescent="0.35">
      <c r="AJ2079" s="33" t="str">
        <f t="shared" si="33"/>
        <v/>
      </c>
      <c r="AK2079" s="33" t="str">
        <f>IF(Dane!M2079&lt;&gt;"",Dane!M2079,"")</f>
        <v/>
      </c>
    </row>
    <row r="2080" spans="36:37" x14ac:dyDescent="0.35">
      <c r="AJ2080" s="33" t="str">
        <f t="shared" si="33"/>
        <v/>
      </c>
      <c r="AK2080" s="33" t="str">
        <f>IF(Dane!M2080&lt;&gt;"",Dane!M2080,"")</f>
        <v/>
      </c>
    </row>
    <row r="2081" spans="36:37" x14ac:dyDescent="0.35">
      <c r="AJ2081" s="33" t="str">
        <f t="shared" si="33"/>
        <v/>
      </c>
      <c r="AK2081" s="33" t="str">
        <f>IF(Dane!M2081&lt;&gt;"",Dane!M2081,"")</f>
        <v/>
      </c>
    </row>
    <row r="2082" spans="36:37" x14ac:dyDescent="0.35">
      <c r="AJ2082" s="33" t="str">
        <f t="shared" si="33"/>
        <v/>
      </c>
      <c r="AK2082" s="33" t="str">
        <f>IF(Dane!M2082&lt;&gt;"",Dane!M2082,"")</f>
        <v/>
      </c>
    </row>
    <row r="2083" spans="36:37" x14ac:dyDescent="0.35">
      <c r="AJ2083" s="33" t="str">
        <f t="shared" si="33"/>
        <v/>
      </c>
      <c r="AK2083" s="33" t="str">
        <f>IF(Dane!M2083&lt;&gt;"",Dane!M2083,"")</f>
        <v/>
      </c>
    </row>
    <row r="2084" spans="36:37" x14ac:dyDescent="0.35">
      <c r="AJ2084" s="33" t="str">
        <f t="shared" si="33"/>
        <v/>
      </c>
      <c r="AK2084" s="33" t="str">
        <f>IF(Dane!M2084&lt;&gt;"",Dane!M2084,"")</f>
        <v/>
      </c>
    </row>
    <row r="2085" spans="36:37" x14ac:dyDescent="0.35">
      <c r="AJ2085" s="33" t="str">
        <f t="shared" si="33"/>
        <v/>
      </c>
      <c r="AK2085" s="33" t="str">
        <f>IF(Dane!M2085&lt;&gt;"",Dane!M2085,"")</f>
        <v/>
      </c>
    </row>
    <row r="2086" spans="36:37" x14ac:dyDescent="0.35">
      <c r="AJ2086" s="33" t="str">
        <f t="shared" si="33"/>
        <v/>
      </c>
      <c r="AK2086" s="33" t="str">
        <f>IF(Dane!M2086&lt;&gt;"",Dane!M2086,"")</f>
        <v/>
      </c>
    </row>
    <row r="2087" spans="36:37" x14ac:dyDescent="0.35">
      <c r="AJ2087" s="33" t="str">
        <f t="shared" si="33"/>
        <v/>
      </c>
      <c r="AK2087" s="33" t="str">
        <f>IF(Dane!M2087&lt;&gt;"",Dane!M2087,"")</f>
        <v/>
      </c>
    </row>
    <row r="2088" spans="36:37" x14ac:dyDescent="0.35">
      <c r="AJ2088" s="33" t="str">
        <f t="shared" si="33"/>
        <v/>
      </c>
      <c r="AK2088" s="33" t="str">
        <f>IF(Dane!M2088&lt;&gt;"",Dane!M2088,"")</f>
        <v/>
      </c>
    </row>
    <row r="2089" spans="36:37" x14ac:dyDescent="0.35">
      <c r="AJ2089" s="33" t="str">
        <f t="shared" si="33"/>
        <v/>
      </c>
      <c r="AK2089" s="33" t="str">
        <f>IF(Dane!M2089&lt;&gt;"",Dane!M2089,"")</f>
        <v/>
      </c>
    </row>
    <row r="2090" spans="36:37" x14ac:dyDescent="0.35">
      <c r="AJ2090" s="33" t="str">
        <f t="shared" si="33"/>
        <v/>
      </c>
      <c r="AK2090" s="33" t="str">
        <f>IF(Dane!M2090&lt;&gt;"",Dane!M2090,"")</f>
        <v/>
      </c>
    </row>
    <row r="2091" spans="36:37" x14ac:dyDescent="0.35">
      <c r="AJ2091" s="33" t="str">
        <f t="shared" si="33"/>
        <v/>
      </c>
      <c r="AK2091" s="33" t="str">
        <f>IF(Dane!M2091&lt;&gt;"",Dane!M2091,"")</f>
        <v/>
      </c>
    </row>
    <row r="2092" spans="36:37" x14ac:dyDescent="0.35">
      <c r="AJ2092" s="33" t="str">
        <f t="shared" si="33"/>
        <v/>
      </c>
      <c r="AK2092" s="33" t="str">
        <f>IF(Dane!M2092&lt;&gt;"",Dane!M2092,"")</f>
        <v/>
      </c>
    </row>
    <row r="2093" spans="36:37" x14ac:dyDescent="0.35">
      <c r="AJ2093" s="33" t="str">
        <f t="shared" si="33"/>
        <v/>
      </c>
      <c r="AK2093" s="33" t="str">
        <f>IF(Dane!M2093&lt;&gt;"",Dane!M2093,"")</f>
        <v/>
      </c>
    </row>
    <row r="2094" spans="36:37" x14ac:dyDescent="0.35">
      <c r="AJ2094" s="33" t="str">
        <f t="shared" si="33"/>
        <v/>
      </c>
      <c r="AK2094" s="33" t="str">
        <f>IF(Dane!M2094&lt;&gt;"",Dane!M2094,"")</f>
        <v/>
      </c>
    </row>
    <row r="2095" spans="36:37" x14ac:dyDescent="0.35">
      <c r="AJ2095" s="33" t="str">
        <f t="shared" si="33"/>
        <v/>
      </c>
      <c r="AK2095" s="33" t="str">
        <f>IF(Dane!M2095&lt;&gt;"",Dane!M2095,"")</f>
        <v/>
      </c>
    </row>
    <row r="2096" spans="36:37" x14ac:dyDescent="0.35">
      <c r="AJ2096" s="33" t="str">
        <f t="shared" si="33"/>
        <v/>
      </c>
      <c r="AK2096" s="33" t="str">
        <f>IF(Dane!M2096&lt;&gt;"",Dane!M2096,"")</f>
        <v/>
      </c>
    </row>
    <row r="2097" spans="36:37" x14ac:dyDescent="0.35">
      <c r="AJ2097" s="33" t="str">
        <f t="shared" si="33"/>
        <v/>
      </c>
      <c r="AK2097" s="33" t="str">
        <f>IF(Dane!M2097&lt;&gt;"",Dane!M2097,"")</f>
        <v/>
      </c>
    </row>
    <row r="2098" spans="36:37" x14ac:dyDescent="0.35">
      <c r="AJ2098" s="33" t="str">
        <f t="shared" si="33"/>
        <v/>
      </c>
      <c r="AK2098" s="33" t="str">
        <f>IF(Dane!M2098&lt;&gt;"",Dane!M2098,"")</f>
        <v/>
      </c>
    </row>
    <row r="2099" spans="36:37" x14ac:dyDescent="0.35">
      <c r="AJ2099" s="33" t="str">
        <f t="shared" si="33"/>
        <v/>
      </c>
      <c r="AK2099" s="33" t="str">
        <f>IF(Dane!M2099&lt;&gt;"",Dane!M2099,"")</f>
        <v/>
      </c>
    </row>
    <row r="2100" spans="36:37" x14ac:dyDescent="0.35">
      <c r="AJ2100" s="33" t="str">
        <f t="shared" si="33"/>
        <v/>
      </c>
      <c r="AK2100" s="33" t="str">
        <f>IF(Dane!M2100&lt;&gt;"",Dane!M2100,"")</f>
        <v/>
      </c>
    </row>
    <row r="2101" spans="36:37" x14ac:dyDescent="0.35">
      <c r="AJ2101" s="33" t="str">
        <f t="shared" si="33"/>
        <v/>
      </c>
      <c r="AK2101" s="33" t="str">
        <f>IF(Dane!M2101&lt;&gt;"",Dane!M2101,"")</f>
        <v/>
      </c>
    </row>
    <row r="2102" spans="36:37" x14ac:dyDescent="0.35">
      <c r="AJ2102" s="33" t="str">
        <f t="shared" si="33"/>
        <v/>
      </c>
      <c r="AK2102" s="33" t="str">
        <f>IF(Dane!M2102&lt;&gt;"",Dane!M2102,"")</f>
        <v/>
      </c>
    </row>
    <row r="2103" spans="36:37" x14ac:dyDescent="0.35">
      <c r="AJ2103" s="33" t="str">
        <f t="shared" si="33"/>
        <v/>
      </c>
      <c r="AK2103" s="33" t="str">
        <f>IF(Dane!M2103&lt;&gt;"",Dane!M2103,"")</f>
        <v/>
      </c>
    </row>
    <row r="2104" spans="36:37" x14ac:dyDescent="0.35">
      <c r="AJ2104" s="33" t="str">
        <f t="shared" si="33"/>
        <v/>
      </c>
      <c r="AK2104" s="33" t="str">
        <f>IF(Dane!M2104&lt;&gt;"",Dane!M2104,"")</f>
        <v/>
      </c>
    </row>
    <row r="2105" spans="36:37" x14ac:dyDescent="0.35">
      <c r="AJ2105" s="33" t="str">
        <f t="shared" si="33"/>
        <v/>
      </c>
      <c r="AK2105" s="33" t="str">
        <f>IF(Dane!M2105&lt;&gt;"",Dane!M2105,"")</f>
        <v/>
      </c>
    </row>
    <row r="2106" spans="36:37" x14ac:dyDescent="0.35">
      <c r="AJ2106" s="33" t="str">
        <f t="shared" si="33"/>
        <v/>
      </c>
      <c r="AK2106" s="33" t="str">
        <f>IF(Dane!M2106&lt;&gt;"",Dane!M2106,"")</f>
        <v/>
      </c>
    </row>
    <row r="2107" spans="36:37" x14ac:dyDescent="0.35">
      <c r="AJ2107" s="33" t="str">
        <f t="shared" si="33"/>
        <v/>
      </c>
      <c r="AK2107" s="33" t="str">
        <f>IF(Dane!M2107&lt;&gt;"",Dane!M2107,"")</f>
        <v/>
      </c>
    </row>
    <row r="2108" spans="36:37" x14ac:dyDescent="0.35">
      <c r="AJ2108" s="33" t="str">
        <f t="shared" si="33"/>
        <v/>
      </c>
      <c r="AK2108" s="33" t="str">
        <f>IF(Dane!M2108&lt;&gt;"",Dane!M2108,"")</f>
        <v/>
      </c>
    </row>
    <row r="2109" spans="36:37" x14ac:dyDescent="0.35">
      <c r="AJ2109" s="33" t="str">
        <f t="shared" si="33"/>
        <v/>
      </c>
      <c r="AK2109" s="33" t="str">
        <f>IF(Dane!M2109&lt;&gt;"",Dane!M2109,"")</f>
        <v/>
      </c>
    </row>
    <row r="2110" spans="36:37" x14ac:dyDescent="0.35">
      <c r="AJ2110" s="33" t="str">
        <f t="shared" si="33"/>
        <v/>
      </c>
      <c r="AK2110" s="33" t="str">
        <f>IF(Dane!M2110&lt;&gt;"",Dane!M2110,"")</f>
        <v/>
      </c>
    </row>
    <row r="2111" spans="36:37" x14ac:dyDescent="0.35">
      <c r="AJ2111" s="33" t="str">
        <f t="shared" si="33"/>
        <v/>
      </c>
      <c r="AK2111" s="33" t="str">
        <f>IF(Dane!M2111&lt;&gt;"",Dane!M2111,"")</f>
        <v/>
      </c>
    </row>
    <row r="2112" spans="36:37" x14ac:dyDescent="0.35">
      <c r="AJ2112" s="33" t="str">
        <f t="shared" si="33"/>
        <v/>
      </c>
      <c r="AK2112" s="33" t="str">
        <f>IF(Dane!M2112&lt;&gt;"",Dane!M2112,"")</f>
        <v/>
      </c>
    </row>
    <row r="2113" spans="36:37" x14ac:dyDescent="0.35">
      <c r="AJ2113" s="33" t="str">
        <f t="shared" si="33"/>
        <v/>
      </c>
      <c r="AK2113" s="33" t="str">
        <f>IF(Dane!M2113&lt;&gt;"",Dane!M2113,"")</f>
        <v/>
      </c>
    </row>
    <row r="2114" spans="36:37" x14ac:dyDescent="0.35">
      <c r="AJ2114" s="33" t="str">
        <f t="shared" si="33"/>
        <v/>
      </c>
      <c r="AK2114" s="33" t="str">
        <f>IF(Dane!M2114&lt;&gt;"",Dane!M2114,"")</f>
        <v/>
      </c>
    </row>
    <row r="2115" spans="36:37" x14ac:dyDescent="0.35">
      <c r="AJ2115" s="33" t="str">
        <f t="shared" si="33"/>
        <v/>
      </c>
      <c r="AK2115" s="33" t="str">
        <f>IF(Dane!M2115&lt;&gt;"",Dane!M2115,"")</f>
        <v/>
      </c>
    </row>
    <row r="2116" spans="36:37" x14ac:dyDescent="0.35">
      <c r="AJ2116" s="33" t="str">
        <f t="shared" si="33"/>
        <v/>
      </c>
      <c r="AK2116" s="33" t="str">
        <f>IF(Dane!M2116&lt;&gt;"",Dane!M2116,"")</f>
        <v/>
      </c>
    </row>
    <row r="2117" spans="36:37" x14ac:dyDescent="0.35">
      <c r="AJ2117" s="33" t="str">
        <f t="shared" si="33"/>
        <v/>
      </c>
      <c r="AK2117" s="33" t="str">
        <f>IF(Dane!M2117&lt;&gt;"",Dane!M2117,"")</f>
        <v/>
      </c>
    </row>
    <row r="2118" spans="36:37" x14ac:dyDescent="0.35">
      <c r="AJ2118" s="33" t="str">
        <f t="shared" si="33"/>
        <v/>
      </c>
      <c r="AK2118" s="33" t="str">
        <f>IF(Dane!M2118&lt;&gt;"",Dane!M2118,"")</f>
        <v/>
      </c>
    </row>
    <row r="2119" spans="36:37" x14ac:dyDescent="0.35">
      <c r="AJ2119" s="33" t="str">
        <f t="shared" si="33"/>
        <v/>
      </c>
      <c r="AK2119" s="33" t="str">
        <f>IF(Dane!M2119&lt;&gt;"",Dane!M2119,"")</f>
        <v/>
      </c>
    </row>
    <row r="2120" spans="36:37" x14ac:dyDescent="0.35">
      <c r="AJ2120" s="33" t="str">
        <f t="shared" si="33"/>
        <v/>
      </c>
      <c r="AK2120" s="33" t="str">
        <f>IF(Dane!M2120&lt;&gt;"",Dane!M2120,"")</f>
        <v/>
      </c>
    </row>
    <row r="2121" spans="36:37" x14ac:dyDescent="0.35">
      <c r="AJ2121" s="33" t="str">
        <f t="shared" si="33"/>
        <v/>
      </c>
      <c r="AK2121" s="33" t="str">
        <f>IF(Dane!M2121&lt;&gt;"",Dane!M2121,"")</f>
        <v/>
      </c>
    </row>
    <row r="2122" spans="36:37" x14ac:dyDescent="0.35">
      <c r="AJ2122" s="33" t="str">
        <f t="shared" si="33"/>
        <v/>
      </c>
      <c r="AK2122" s="33" t="str">
        <f>IF(Dane!M2122&lt;&gt;"",Dane!M2122,"")</f>
        <v/>
      </c>
    </row>
    <row r="2123" spans="36:37" x14ac:dyDescent="0.35">
      <c r="AJ2123" s="33" t="str">
        <f t="shared" si="33"/>
        <v/>
      </c>
      <c r="AK2123" s="33" t="str">
        <f>IF(Dane!M2123&lt;&gt;"",Dane!M2123,"")</f>
        <v/>
      </c>
    </row>
    <row r="2124" spans="36:37" x14ac:dyDescent="0.35">
      <c r="AJ2124" s="33" t="str">
        <f t="shared" si="33"/>
        <v/>
      </c>
      <c r="AK2124" s="33" t="str">
        <f>IF(Dane!M2124&lt;&gt;"",Dane!M2124,"")</f>
        <v/>
      </c>
    </row>
    <row r="2125" spans="36:37" x14ac:dyDescent="0.35">
      <c r="AJ2125" s="33" t="str">
        <f t="shared" si="33"/>
        <v/>
      </c>
      <c r="AK2125" s="33" t="str">
        <f>IF(Dane!M2125&lt;&gt;"",Dane!M2125,"")</f>
        <v/>
      </c>
    </row>
    <row r="2126" spans="36:37" x14ac:dyDescent="0.35">
      <c r="AJ2126" s="33" t="str">
        <f t="shared" si="33"/>
        <v/>
      </c>
      <c r="AK2126" s="33" t="str">
        <f>IF(Dane!M2126&lt;&gt;"",Dane!M2126,"")</f>
        <v/>
      </c>
    </row>
    <row r="2127" spans="36:37" x14ac:dyDescent="0.35">
      <c r="AJ2127" s="33" t="str">
        <f t="shared" si="33"/>
        <v/>
      </c>
      <c r="AK2127" s="33" t="str">
        <f>IF(Dane!M2127&lt;&gt;"",Dane!M2127,"")</f>
        <v/>
      </c>
    </row>
    <row r="2128" spans="36:37" x14ac:dyDescent="0.35">
      <c r="AJ2128" s="33" t="str">
        <f t="shared" si="33"/>
        <v/>
      </c>
      <c r="AK2128" s="33" t="str">
        <f>IF(Dane!M2128&lt;&gt;"",Dane!M2128,"")</f>
        <v/>
      </c>
    </row>
    <row r="2129" spans="36:37" x14ac:dyDescent="0.35">
      <c r="AJ2129" s="33" t="str">
        <f t="shared" si="33"/>
        <v/>
      </c>
      <c r="AK2129" s="33" t="str">
        <f>IF(Dane!M2129&lt;&gt;"",Dane!M2129,"")</f>
        <v/>
      </c>
    </row>
    <row r="2130" spans="36:37" x14ac:dyDescent="0.35">
      <c r="AJ2130" s="33" t="str">
        <f t="shared" si="33"/>
        <v/>
      </c>
      <c r="AK2130" s="33" t="str">
        <f>IF(Dane!M2130&lt;&gt;"",Dane!M2130,"")</f>
        <v/>
      </c>
    </row>
    <row r="2131" spans="36:37" x14ac:dyDescent="0.35">
      <c r="AJ2131" s="33" t="str">
        <f t="shared" si="33"/>
        <v/>
      </c>
      <c r="AK2131" s="33" t="str">
        <f>IF(Dane!M2131&lt;&gt;"",Dane!M2131,"")</f>
        <v/>
      </c>
    </row>
    <row r="2132" spans="36:37" x14ac:dyDescent="0.35">
      <c r="AJ2132" s="33" t="str">
        <f t="shared" si="33"/>
        <v/>
      </c>
      <c r="AK2132" s="33" t="str">
        <f>IF(Dane!M2132&lt;&gt;"",Dane!M2132,"")</f>
        <v/>
      </c>
    </row>
    <row r="2133" spans="36:37" x14ac:dyDescent="0.35">
      <c r="AJ2133" s="33" t="str">
        <f t="shared" si="33"/>
        <v/>
      </c>
      <c r="AK2133" s="33" t="str">
        <f>IF(Dane!M2133&lt;&gt;"",Dane!M2133,"")</f>
        <v/>
      </c>
    </row>
    <row r="2134" spans="36:37" x14ac:dyDescent="0.35">
      <c r="AJ2134" s="33" t="str">
        <f t="shared" ref="AJ2134:AJ2197" si="34">IF(AK2134="styczeń",1,IF(AK2134="luty",2,IF(AK2134="marzec",3,IF(AK2134="kwiecień",4,IF(AK2134="maj",5,IF(AK2134="czerwiec",6,IF(AK2134="lipiec",7,IF(AK2134="sierpień",8,IF(AK2134="wrzesień",9,IF(AK2134="październik",10,IF(AK2134="listopad",11,IF(AK2134="listopad",12,""))))))))))))</f>
        <v/>
      </c>
      <c r="AK2134" s="33" t="str">
        <f>IF(Dane!M2134&lt;&gt;"",Dane!M2134,"")</f>
        <v/>
      </c>
    </row>
    <row r="2135" spans="36:37" x14ac:dyDescent="0.35">
      <c r="AJ2135" s="33" t="str">
        <f t="shared" si="34"/>
        <v/>
      </c>
      <c r="AK2135" s="33" t="str">
        <f>IF(Dane!M2135&lt;&gt;"",Dane!M2135,"")</f>
        <v/>
      </c>
    </row>
    <row r="2136" spans="36:37" x14ac:dyDescent="0.35">
      <c r="AJ2136" s="33" t="str">
        <f t="shared" si="34"/>
        <v/>
      </c>
      <c r="AK2136" s="33" t="str">
        <f>IF(Dane!M2136&lt;&gt;"",Dane!M2136,"")</f>
        <v/>
      </c>
    </row>
    <row r="2137" spans="36:37" x14ac:dyDescent="0.35">
      <c r="AJ2137" s="33" t="str">
        <f t="shared" si="34"/>
        <v/>
      </c>
      <c r="AK2137" s="33" t="str">
        <f>IF(Dane!M2137&lt;&gt;"",Dane!M2137,"")</f>
        <v/>
      </c>
    </row>
    <row r="2138" spans="36:37" x14ac:dyDescent="0.35">
      <c r="AJ2138" s="33" t="str">
        <f t="shared" si="34"/>
        <v/>
      </c>
      <c r="AK2138" s="33" t="str">
        <f>IF(Dane!M2138&lt;&gt;"",Dane!M2138,"")</f>
        <v/>
      </c>
    </row>
    <row r="2139" spans="36:37" x14ac:dyDescent="0.35">
      <c r="AJ2139" s="33" t="str">
        <f t="shared" si="34"/>
        <v/>
      </c>
      <c r="AK2139" s="33" t="str">
        <f>IF(Dane!M2139&lt;&gt;"",Dane!M2139,"")</f>
        <v/>
      </c>
    </row>
    <row r="2140" spans="36:37" x14ac:dyDescent="0.35">
      <c r="AJ2140" s="33" t="str">
        <f t="shared" si="34"/>
        <v/>
      </c>
      <c r="AK2140" s="33" t="str">
        <f>IF(Dane!M2140&lt;&gt;"",Dane!M2140,"")</f>
        <v/>
      </c>
    </row>
    <row r="2141" spans="36:37" x14ac:dyDescent="0.35">
      <c r="AJ2141" s="33" t="str">
        <f t="shared" si="34"/>
        <v/>
      </c>
      <c r="AK2141" s="33" t="str">
        <f>IF(Dane!M2141&lt;&gt;"",Dane!M2141,"")</f>
        <v/>
      </c>
    </row>
    <row r="2142" spans="36:37" x14ac:dyDescent="0.35">
      <c r="AJ2142" s="33" t="str">
        <f t="shared" si="34"/>
        <v/>
      </c>
      <c r="AK2142" s="33" t="str">
        <f>IF(Dane!M2142&lt;&gt;"",Dane!M2142,"")</f>
        <v/>
      </c>
    </row>
    <row r="2143" spans="36:37" x14ac:dyDescent="0.35">
      <c r="AJ2143" s="33" t="str">
        <f t="shared" si="34"/>
        <v/>
      </c>
      <c r="AK2143" s="33" t="str">
        <f>IF(Dane!M2143&lt;&gt;"",Dane!M2143,"")</f>
        <v/>
      </c>
    </row>
    <row r="2144" spans="36:37" x14ac:dyDescent="0.35">
      <c r="AJ2144" s="33" t="str">
        <f t="shared" si="34"/>
        <v/>
      </c>
      <c r="AK2144" s="33" t="str">
        <f>IF(Dane!M2144&lt;&gt;"",Dane!M2144,"")</f>
        <v/>
      </c>
    </row>
    <row r="2145" spans="36:37" x14ac:dyDescent="0.35">
      <c r="AJ2145" s="33" t="str">
        <f t="shared" si="34"/>
        <v/>
      </c>
      <c r="AK2145" s="33" t="str">
        <f>IF(Dane!M2145&lt;&gt;"",Dane!M2145,"")</f>
        <v/>
      </c>
    </row>
    <row r="2146" spans="36:37" x14ac:dyDescent="0.35">
      <c r="AJ2146" s="33" t="str">
        <f t="shared" si="34"/>
        <v/>
      </c>
      <c r="AK2146" s="33" t="str">
        <f>IF(Dane!M2146&lt;&gt;"",Dane!M2146,"")</f>
        <v/>
      </c>
    </row>
    <row r="2147" spans="36:37" x14ac:dyDescent="0.35">
      <c r="AJ2147" s="33" t="str">
        <f t="shared" si="34"/>
        <v/>
      </c>
      <c r="AK2147" s="33" t="str">
        <f>IF(Dane!M2147&lt;&gt;"",Dane!M2147,"")</f>
        <v/>
      </c>
    </row>
    <row r="2148" spans="36:37" x14ac:dyDescent="0.35">
      <c r="AJ2148" s="33" t="str">
        <f t="shared" si="34"/>
        <v/>
      </c>
      <c r="AK2148" s="33" t="str">
        <f>IF(Dane!M2148&lt;&gt;"",Dane!M2148,"")</f>
        <v/>
      </c>
    </row>
    <row r="2149" spans="36:37" x14ac:dyDescent="0.35">
      <c r="AJ2149" s="33" t="str">
        <f t="shared" si="34"/>
        <v/>
      </c>
      <c r="AK2149" s="33" t="str">
        <f>IF(Dane!M2149&lt;&gt;"",Dane!M2149,"")</f>
        <v/>
      </c>
    </row>
    <row r="2150" spans="36:37" x14ac:dyDescent="0.35">
      <c r="AJ2150" s="33" t="str">
        <f t="shared" si="34"/>
        <v/>
      </c>
      <c r="AK2150" s="33" t="str">
        <f>IF(Dane!M2150&lt;&gt;"",Dane!M2150,"")</f>
        <v/>
      </c>
    </row>
    <row r="2151" spans="36:37" x14ac:dyDescent="0.35">
      <c r="AJ2151" s="33" t="str">
        <f t="shared" si="34"/>
        <v/>
      </c>
      <c r="AK2151" s="33" t="str">
        <f>IF(Dane!M2151&lt;&gt;"",Dane!M2151,"")</f>
        <v/>
      </c>
    </row>
    <row r="2152" spans="36:37" x14ac:dyDescent="0.35">
      <c r="AJ2152" s="33" t="str">
        <f t="shared" si="34"/>
        <v/>
      </c>
      <c r="AK2152" s="33" t="str">
        <f>IF(Dane!M2152&lt;&gt;"",Dane!M2152,"")</f>
        <v/>
      </c>
    </row>
    <row r="2153" spans="36:37" x14ac:dyDescent="0.35">
      <c r="AJ2153" s="33" t="str">
        <f t="shared" si="34"/>
        <v/>
      </c>
      <c r="AK2153" s="33" t="str">
        <f>IF(Dane!M2153&lt;&gt;"",Dane!M2153,"")</f>
        <v/>
      </c>
    </row>
    <row r="2154" spans="36:37" x14ac:dyDescent="0.35">
      <c r="AJ2154" s="33" t="str">
        <f t="shared" si="34"/>
        <v/>
      </c>
      <c r="AK2154" s="33" t="str">
        <f>IF(Dane!M2154&lt;&gt;"",Dane!M2154,"")</f>
        <v/>
      </c>
    </row>
    <row r="2155" spans="36:37" x14ac:dyDescent="0.35">
      <c r="AJ2155" s="33" t="str">
        <f t="shared" si="34"/>
        <v/>
      </c>
      <c r="AK2155" s="33" t="str">
        <f>IF(Dane!M2155&lt;&gt;"",Dane!M2155,"")</f>
        <v/>
      </c>
    </row>
    <row r="2156" spans="36:37" x14ac:dyDescent="0.35">
      <c r="AJ2156" s="33" t="str">
        <f t="shared" si="34"/>
        <v/>
      </c>
      <c r="AK2156" s="33" t="str">
        <f>IF(Dane!M2156&lt;&gt;"",Dane!M2156,"")</f>
        <v/>
      </c>
    </row>
    <row r="2157" spans="36:37" x14ac:dyDescent="0.35">
      <c r="AJ2157" s="33" t="str">
        <f t="shared" si="34"/>
        <v/>
      </c>
      <c r="AK2157" s="33" t="str">
        <f>IF(Dane!M2157&lt;&gt;"",Dane!M2157,"")</f>
        <v/>
      </c>
    </row>
    <row r="2158" spans="36:37" x14ac:dyDescent="0.35">
      <c r="AJ2158" s="33" t="str">
        <f t="shared" si="34"/>
        <v/>
      </c>
      <c r="AK2158" s="33" t="str">
        <f>IF(Dane!M2158&lt;&gt;"",Dane!M2158,"")</f>
        <v/>
      </c>
    </row>
    <row r="2159" spans="36:37" x14ac:dyDescent="0.35">
      <c r="AJ2159" s="33" t="str">
        <f t="shared" si="34"/>
        <v/>
      </c>
      <c r="AK2159" s="33" t="str">
        <f>IF(Dane!M2159&lt;&gt;"",Dane!M2159,"")</f>
        <v/>
      </c>
    </row>
    <row r="2160" spans="36:37" x14ac:dyDescent="0.35">
      <c r="AJ2160" s="33" t="str">
        <f t="shared" si="34"/>
        <v/>
      </c>
      <c r="AK2160" s="33" t="str">
        <f>IF(Dane!M2160&lt;&gt;"",Dane!M2160,"")</f>
        <v/>
      </c>
    </row>
    <row r="2161" spans="36:37" x14ac:dyDescent="0.35">
      <c r="AJ2161" s="33" t="str">
        <f t="shared" si="34"/>
        <v/>
      </c>
      <c r="AK2161" s="33" t="str">
        <f>IF(Dane!M2161&lt;&gt;"",Dane!M2161,"")</f>
        <v/>
      </c>
    </row>
    <row r="2162" spans="36:37" x14ac:dyDescent="0.35">
      <c r="AJ2162" s="33" t="str">
        <f t="shared" si="34"/>
        <v/>
      </c>
      <c r="AK2162" s="33" t="str">
        <f>IF(Dane!M2162&lt;&gt;"",Dane!M2162,"")</f>
        <v/>
      </c>
    </row>
    <row r="2163" spans="36:37" x14ac:dyDescent="0.35">
      <c r="AJ2163" s="33" t="str">
        <f t="shared" si="34"/>
        <v/>
      </c>
      <c r="AK2163" s="33" t="str">
        <f>IF(Dane!M2163&lt;&gt;"",Dane!M2163,"")</f>
        <v/>
      </c>
    </row>
    <row r="2164" spans="36:37" x14ac:dyDescent="0.35">
      <c r="AJ2164" s="33" t="str">
        <f t="shared" si="34"/>
        <v/>
      </c>
      <c r="AK2164" s="33" t="str">
        <f>IF(Dane!M2164&lt;&gt;"",Dane!M2164,"")</f>
        <v/>
      </c>
    </row>
    <row r="2165" spans="36:37" x14ac:dyDescent="0.35">
      <c r="AJ2165" s="33" t="str">
        <f t="shared" si="34"/>
        <v/>
      </c>
      <c r="AK2165" s="33" t="str">
        <f>IF(Dane!M2165&lt;&gt;"",Dane!M2165,"")</f>
        <v/>
      </c>
    </row>
    <row r="2166" spans="36:37" x14ac:dyDescent="0.35">
      <c r="AJ2166" s="33" t="str">
        <f t="shared" si="34"/>
        <v/>
      </c>
      <c r="AK2166" s="33" t="str">
        <f>IF(Dane!M2166&lt;&gt;"",Dane!M2166,"")</f>
        <v/>
      </c>
    </row>
    <row r="2167" spans="36:37" x14ac:dyDescent="0.35">
      <c r="AJ2167" s="33" t="str">
        <f t="shared" si="34"/>
        <v/>
      </c>
      <c r="AK2167" s="33" t="str">
        <f>IF(Dane!M2167&lt;&gt;"",Dane!M2167,"")</f>
        <v/>
      </c>
    </row>
    <row r="2168" spans="36:37" x14ac:dyDescent="0.35">
      <c r="AJ2168" s="33" t="str">
        <f t="shared" si="34"/>
        <v/>
      </c>
      <c r="AK2168" s="33" t="str">
        <f>IF(Dane!M2168&lt;&gt;"",Dane!M2168,"")</f>
        <v/>
      </c>
    </row>
    <row r="2169" spans="36:37" x14ac:dyDescent="0.35">
      <c r="AJ2169" s="33" t="str">
        <f t="shared" si="34"/>
        <v/>
      </c>
      <c r="AK2169" s="33" t="str">
        <f>IF(Dane!M2169&lt;&gt;"",Dane!M2169,"")</f>
        <v/>
      </c>
    </row>
    <row r="2170" spans="36:37" x14ac:dyDescent="0.35">
      <c r="AJ2170" s="33" t="str">
        <f t="shared" si="34"/>
        <v/>
      </c>
      <c r="AK2170" s="33" t="str">
        <f>IF(Dane!M2170&lt;&gt;"",Dane!M2170,"")</f>
        <v/>
      </c>
    </row>
    <row r="2171" spans="36:37" x14ac:dyDescent="0.35">
      <c r="AJ2171" s="33" t="str">
        <f t="shared" si="34"/>
        <v/>
      </c>
      <c r="AK2171" s="33" t="str">
        <f>IF(Dane!M2171&lt;&gt;"",Dane!M2171,"")</f>
        <v/>
      </c>
    </row>
    <row r="2172" spans="36:37" x14ac:dyDescent="0.35">
      <c r="AJ2172" s="33" t="str">
        <f t="shared" si="34"/>
        <v/>
      </c>
      <c r="AK2172" s="33" t="str">
        <f>IF(Dane!M2172&lt;&gt;"",Dane!M2172,"")</f>
        <v/>
      </c>
    </row>
    <row r="2173" spans="36:37" x14ac:dyDescent="0.35">
      <c r="AJ2173" s="33" t="str">
        <f t="shared" si="34"/>
        <v/>
      </c>
      <c r="AK2173" s="33" t="str">
        <f>IF(Dane!M2173&lt;&gt;"",Dane!M2173,"")</f>
        <v/>
      </c>
    </row>
    <row r="2174" spans="36:37" x14ac:dyDescent="0.35">
      <c r="AJ2174" s="33" t="str">
        <f t="shared" si="34"/>
        <v/>
      </c>
      <c r="AK2174" s="33" t="str">
        <f>IF(Dane!M2174&lt;&gt;"",Dane!M2174,"")</f>
        <v/>
      </c>
    </row>
    <row r="2175" spans="36:37" x14ac:dyDescent="0.35">
      <c r="AJ2175" s="33" t="str">
        <f t="shared" si="34"/>
        <v/>
      </c>
      <c r="AK2175" s="33" t="str">
        <f>IF(Dane!M2175&lt;&gt;"",Dane!M2175,"")</f>
        <v/>
      </c>
    </row>
    <row r="2176" spans="36:37" x14ac:dyDescent="0.35">
      <c r="AJ2176" s="33" t="str">
        <f t="shared" si="34"/>
        <v/>
      </c>
      <c r="AK2176" s="33" t="str">
        <f>IF(Dane!M2176&lt;&gt;"",Dane!M2176,"")</f>
        <v/>
      </c>
    </row>
    <row r="2177" spans="36:37" x14ac:dyDescent="0.35">
      <c r="AJ2177" s="33" t="str">
        <f t="shared" si="34"/>
        <v/>
      </c>
      <c r="AK2177" s="33" t="str">
        <f>IF(Dane!M2177&lt;&gt;"",Dane!M2177,"")</f>
        <v/>
      </c>
    </row>
    <row r="2178" spans="36:37" x14ac:dyDescent="0.35">
      <c r="AJ2178" s="33" t="str">
        <f t="shared" si="34"/>
        <v/>
      </c>
      <c r="AK2178" s="33" t="str">
        <f>IF(Dane!M2178&lt;&gt;"",Dane!M2178,"")</f>
        <v/>
      </c>
    </row>
    <row r="2179" spans="36:37" x14ac:dyDescent="0.35">
      <c r="AJ2179" s="33" t="str">
        <f t="shared" si="34"/>
        <v/>
      </c>
      <c r="AK2179" s="33" t="str">
        <f>IF(Dane!M2179&lt;&gt;"",Dane!M2179,"")</f>
        <v/>
      </c>
    </row>
    <row r="2180" spans="36:37" x14ac:dyDescent="0.35">
      <c r="AJ2180" s="33" t="str">
        <f t="shared" si="34"/>
        <v/>
      </c>
      <c r="AK2180" s="33" t="str">
        <f>IF(Dane!M2180&lt;&gt;"",Dane!M2180,"")</f>
        <v/>
      </c>
    </row>
    <row r="2181" spans="36:37" x14ac:dyDescent="0.35">
      <c r="AJ2181" s="33" t="str">
        <f t="shared" si="34"/>
        <v/>
      </c>
      <c r="AK2181" s="33" t="str">
        <f>IF(Dane!M2181&lt;&gt;"",Dane!M2181,"")</f>
        <v/>
      </c>
    </row>
    <row r="2182" spans="36:37" x14ac:dyDescent="0.35">
      <c r="AJ2182" s="33" t="str">
        <f t="shared" si="34"/>
        <v/>
      </c>
      <c r="AK2182" s="33" t="str">
        <f>IF(Dane!M2182&lt;&gt;"",Dane!M2182,"")</f>
        <v/>
      </c>
    </row>
    <row r="2183" spans="36:37" x14ac:dyDescent="0.35">
      <c r="AJ2183" s="33" t="str">
        <f t="shared" si="34"/>
        <v/>
      </c>
      <c r="AK2183" s="33" t="str">
        <f>IF(Dane!M2183&lt;&gt;"",Dane!M2183,"")</f>
        <v/>
      </c>
    </row>
    <row r="2184" spans="36:37" x14ac:dyDescent="0.35">
      <c r="AJ2184" s="33" t="str">
        <f t="shared" si="34"/>
        <v/>
      </c>
      <c r="AK2184" s="33" t="str">
        <f>IF(Dane!M2184&lt;&gt;"",Dane!M2184,"")</f>
        <v/>
      </c>
    </row>
    <row r="2185" spans="36:37" x14ac:dyDescent="0.35">
      <c r="AJ2185" s="33" t="str">
        <f t="shared" si="34"/>
        <v/>
      </c>
      <c r="AK2185" s="33" t="str">
        <f>IF(Dane!M2185&lt;&gt;"",Dane!M2185,"")</f>
        <v/>
      </c>
    </row>
    <row r="2186" spans="36:37" x14ac:dyDescent="0.35">
      <c r="AJ2186" s="33" t="str">
        <f t="shared" si="34"/>
        <v/>
      </c>
      <c r="AK2186" s="33" t="str">
        <f>IF(Dane!M2186&lt;&gt;"",Dane!M2186,"")</f>
        <v/>
      </c>
    </row>
    <row r="2187" spans="36:37" x14ac:dyDescent="0.35">
      <c r="AJ2187" s="33" t="str">
        <f t="shared" si="34"/>
        <v/>
      </c>
      <c r="AK2187" s="33" t="str">
        <f>IF(Dane!M2187&lt;&gt;"",Dane!M2187,"")</f>
        <v/>
      </c>
    </row>
    <row r="2188" spans="36:37" x14ac:dyDescent="0.35">
      <c r="AJ2188" s="33" t="str">
        <f t="shared" si="34"/>
        <v/>
      </c>
      <c r="AK2188" s="33" t="str">
        <f>IF(Dane!M2188&lt;&gt;"",Dane!M2188,"")</f>
        <v/>
      </c>
    </row>
    <row r="2189" spans="36:37" x14ac:dyDescent="0.35">
      <c r="AJ2189" s="33" t="str">
        <f t="shared" si="34"/>
        <v/>
      </c>
      <c r="AK2189" s="33" t="str">
        <f>IF(Dane!M2189&lt;&gt;"",Dane!M2189,"")</f>
        <v/>
      </c>
    </row>
    <row r="2190" spans="36:37" x14ac:dyDescent="0.35">
      <c r="AJ2190" s="33" t="str">
        <f t="shared" si="34"/>
        <v/>
      </c>
      <c r="AK2190" s="33" t="str">
        <f>IF(Dane!M2190&lt;&gt;"",Dane!M2190,"")</f>
        <v/>
      </c>
    </row>
    <row r="2191" spans="36:37" x14ac:dyDescent="0.35">
      <c r="AJ2191" s="33" t="str">
        <f t="shared" si="34"/>
        <v/>
      </c>
      <c r="AK2191" s="33" t="str">
        <f>IF(Dane!M2191&lt;&gt;"",Dane!M2191,"")</f>
        <v/>
      </c>
    </row>
    <row r="2192" spans="36:37" x14ac:dyDescent="0.35">
      <c r="AJ2192" s="33" t="str">
        <f t="shared" si="34"/>
        <v/>
      </c>
      <c r="AK2192" s="33" t="str">
        <f>IF(Dane!M2192&lt;&gt;"",Dane!M2192,"")</f>
        <v/>
      </c>
    </row>
    <row r="2193" spans="36:37" x14ac:dyDescent="0.35">
      <c r="AJ2193" s="33" t="str">
        <f t="shared" si="34"/>
        <v/>
      </c>
      <c r="AK2193" s="33" t="str">
        <f>IF(Dane!M2193&lt;&gt;"",Dane!M2193,"")</f>
        <v/>
      </c>
    </row>
    <row r="2194" spans="36:37" x14ac:dyDescent="0.35">
      <c r="AJ2194" s="33" t="str">
        <f t="shared" si="34"/>
        <v/>
      </c>
      <c r="AK2194" s="33" t="str">
        <f>IF(Dane!M2194&lt;&gt;"",Dane!M2194,"")</f>
        <v/>
      </c>
    </row>
    <row r="2195" spans="36:37" x14ac:dyDescent="0.35">
      <c r="AJ2195" s="33" t="str">
        <f t="shared" si="34"/>
        <v/>
      </c>
      <c r="AK2195" s="33" t="str">
        <f>IF(Dane!M2195&lt;&gt;"",Dane!M2195,"")</f>
        <v/>
      </c>
    </row>
    <row r="2196" spans="36:37" x14ac:dyDescent="0.35">
      <c r="AJ2196" s="33" t="str">
        <f t="shared" si="34"/>
        <v/>
      </c>
      <c r="AK2196" s="33" t="str">
        <f>IF(Dane!M2196&lt;&gt;"",Dane!M2196,"")</f>
        <v/>
      </c>
    </row>
    <row r="2197" spans="36:37" x14ac:dyDescent="0.35">
      <c r="AJ2197" s="33" t="str">
        <f t="shared" si="34"/>
        <v/>
      </c>
      <c r="AK2197" s="33" t="str">
        <f>IF(Dane!M2197&lt;&gt;"",Dane!M2197,"")</f>
        <v/>
      </c>
    </row>
    <row r="2198" spans="36:37" x14ac:dyDescent="0.35">
      <c r="AJ2198" s="33" t="str">
        <f t="shared" ref="AJ2198:AJ2261" si="35">IF(AK2198="styczeń",1,IF(AK2198="luty",2,IF(AK2198="marzec",3,IF(AK2198="kwiecień",4,IF(AK2198="maj",5,IF(AK2198="czerwiec",6,IF(AK2198="lipiec",7,IF(AK2198="sierpień",8,IF(AK2198="wrzesień",9,IF(AK2198="październik",10,IF(AK2198="listopad",11,IF(AK2198="listopad",12,""))))))))))))</f>
        <v/>
      </c>
      <c r="AK2198" s="33" t="str">
        <f>IF(Dane!M2198&lt;&gt;"",Dane!M2198,"")</f>
        <v/>
      </c>
    </row>
    <row r="2199" spans="36:37" x14ac:dyDescent="0.35">
      <c r="AJ2199" s="33" t="str">
        <f t="shared" si="35"/>
        <v/>
      </c>
      <c r="AK2199" s="33" t="str">
        <f>IF(Dane!M2199&lt;&gt;"",Dane!M2199,"")</f>
        <v/>
      </c>
    </row>
    <row r="2200" spans="36:37" x14ac:dyDescent="0.35">
      <c r="AJ2200" s="33" t="str">
        <f t="shared" si="35"/>
        <v/>
      </c>
      <c r="AK2200" s="33" t="str">
        <f>IF(Dane!M2200&lt;&gt;"",Dane!M2200,"")</f>
        <v/>
      </c>
    </row>
    <row r="2201" spans="36:37" x14ac:dyDescent="0.35">
      <c r="AJ2201" s="33" t="str">
        <f t="shared" si="35"/>
        <v/>
      </c>
      <c r="AK2201" s="33" t="str">
        <f>IF(Dane!M2201&lt;&gt;"",Dane!M2201,"")</f>
        <v/>
      </c>
    </row>
    <row r="2202" spans="36:37" x14ac:dyDescent="0.35">
      <c r="AJ2202" s="33" t="str">
        <f t="shared" si="35"/>
        <v/>
      </c>
      <c r="AK2202" s="33" t="str">
        <f>IF(Dane!M2202&lt;&gt;"",Dane!M2202,"")</f>
        <v/>
      </c>
    </row>
    <row r="2203" spans="36:37" x14ac:dyDescent="0.35">
      <c r="AJ2203" s="33" t="str">
        <f t="shared" si="35"/>
        <v/>
      </c>
      <c r="AK2203" s="33" t="str">
        <f>IF(Dane!M2203&lt;&gt;"",Dane!M2203,"")</f>
        <v/>
      </c>
    </row>
    <row r="2204" spans="36:37" x14ac:dyDescent="0.35">
      <c r="AJ2204" s="33" t="str">
        <f t="shared" si="35"/>
        <v/>
      </c>
      <c r="AK2204" s="33" t="str">
        <f>IF(Dane!M2204&lt;&gt;"",Dane!M2204,"")</f>
        <v/>
      </c>
    </row>
    <row r="2205" spans="36:37" x14ac:dyDescent="0.35">
      <c r="AJ2205" s="33" t="str">
        <f t="shared" si="35"/>
        <v/>
      </c>
      <c r="AK2205" s="33" t="str">
        <f>IF(Dane!M2205&lt;&gt;"",Dane!M2205,"")</f>
        <v/>
      </c>
    </row>
    <row r="2206" spans="36:37" x14ac:dyDescent="0.35">
      <c r="AJ2206" s="33" t="str">
        <f t="shared" si="35"/>
        <v/>
      </c>
      <c r="AK2206" s="33" t="str">
        <f>IF(Dane!M2206&lt;&gt;"",Dane!M2206,"")</f>
        <v/>
      </c>
    </row>
    <row r="2207" spans="36:37" x14ac:dyDescent="0.35">
      <c r="AJ2207" s="33" t="str">
        <f t="shared" si="35"/>
        <v/>
      </c>
      <c r="AK2207" s="33" t="str">
        <f>IF(Dane!M2207&lt;&gt;"",Dane!M2207,"")</f>
        <v/>
      </c>
    </row>
    <row r="2208" spans="36:37" x14ac:dyDescent="0.35">
      <c r="AJ2208" s="33" t="str">
        <f t="shared" si="35"/>
        <v/>
      </c>
      <c r="AK2208" s="33" t="str">
        <f>IF(Dane!M2208&lt;&gt;"",Dane!M2208,"")</f>
        <v/>
      </c>
    </row>
    <row r="2209" spans="36:37" x14ac:dyDescent="0.35">
      <c r="AJ2209" s="33" t="str">
        <f t="shared" si="35"/>
        <v/>
      </c>
      <c r="AK2209" s="33" t="str">
        <f>IF(Dane!M2209&lt;&gt;"",Dane!M2209,"")</f>
        <v/>
      </c>
    </row>
    <row r="2210" spans="36:37" x14ac:dyDescent="0.35">
      <c r="AJ2210" s="33" t="str">
        <f t="shared" si="35"/>
        <v/>
      </c>
      <c r="AK2210" s="33" t="str">
        <f>IF(Dane!M2210&lt;&gt;"",Dane!M2210,"")</f>
        <v/>
      </c>
    </row>
    <row r="2211" spans="36:37" x14ac:dyDescent="0.35">
      <c r="AJ2211" s="33" t="str">
        <f t="shared" si="35"/>
        <v/>
      </c>
      <c r="AK2211" s="33" t="str">
        <f>IF(Dane!M2211&lt;&gt;"",Dane!M2211,"")</f>
        <v/>
      </c>
    </row>
    <row r="2212" spans="36:37" x14ac:dyDescent="0.35">
      <c r="AJ2212" s="33" t="str">
        <f t="shared" si="35"/>
        <v/>
      </c>
      <c r="AK2212" s="33" t="str">
        <f>IF(Dane!M2212&lt;&gt;"",Dane!M2212,"")</f>
        <v/>
      </c>
    </row>
    <row r="2213" spans="36:37" x14ac:dyDescent="0.35">
      <c r="AJ2213" s="33" t="str">
        <f t="shared" si="35"/>
        <v/>
      </c>
      <c r="AK2213" s="33" t="str">
        <f>IF(Dane!M2213&lt;&gt;"",Dane!M2213,"")</f>
        <v/>
      </c>
    </row>
    <row r="2214" spans="36:37" x14ac:dyDescent="0.35">
      <c r="AJ2214" s="33" t="str">
        <f t="shared" si="35"/>
        <v/>
      </c>
      <c r="AK2214" s="33" t="str">
        <f>IF(Dane!M2214&lt;&gt;"",Dane!M2214,"")</f>
        <v/>
      </c>
    </row>
    <row r="2215" spans="36:37" x14ac:dyDescent="0.35">
      <c r="AJ2215" s="33" t="str">
        <f t="shared" si="35"/>
        <v/>
      </c>
      <c r="AK2215" s="33" t="str">
        <f>IF(Dane!M2215&lt;&gt;"",Dane!M2215,"")</f>
        <v/>
      </c>
    </row>
    <row r="2216" spans="36:37" x14ac:dyDescent="0.35">
      <c r="AJ2216" s="33" t="str">
        <f t="shared" si="35"/>
        <v/>
      </c>
      <c r="AK2216" s="33" t="str">
        <f>IF(Dane!M2216&lt;&gt;"",Dane!M2216,"")</f>
        <v/>
      </c>
    </row>
    <row r="2217" spans="36:37" x14ac:dyDescent="0.35">
      <c r="AJ2217" s="33" t="str">
        <f t="shared" si="35"/>
        <v/>
      </c>
      <c r="AK2217" s="33" t="str">
        <f>IF(Dane!M2217&lt;&gt;"",Dane!M2217,"")</f>
        <v/>
      </c>
    </row>
    <row r="2218" spans="36:37" x14ac:dyDescent="0.35">
      <c r="AJ2218" s="33" t="str">
        <f t="shared" si="35"/>
        <v/>
      </c>
      <c r="AK2218" s="33" t="str">
        <f>IF(Dane!M2218&lt;&gt;"",Dane!M2218,"")</f>
        <v/>
      </c>
    </row>
    <row r="2219" spans="36:37" x14ac:dyDescent="0.35">
      <c r="AJ2219" s="33" t="str">
        <f t="shared" si="35"/>
        <v/>
      </c>
      <c r="AK2219" s="33" t="str">
        <f>IF(Dane!M2219&lt;&gt;"",Dane!M2219,"")</f>
        <v/>
      </c>
    </row>
    <row r="2220" spans="36:37" x14ac:dyDescent="0.35">
      <c r="AJ2220" s="33" t="str">
        <f t="shared" si="35"/>
        <v/>
      </c>
      <c r="AK2220" s="33" t="str">
        <f>IF(Dane!M2220&lt;&gt;"",Dane!M2220,"")</f>
        <v/>
      </c>
    </row>
    <row r="2221" spans="36:37" x14ac:dyDescent="0.35">
      <c r="AJ2221" s="33" t="str">
        <f t="shared" si="35"/>
        <v/>
      </c>
      <c r="AK2221" s="33" t="str">
        <f>IF(Dane!M2221&lt;&gt;"",Dane!M2221,"")</f>
        <v/>
      </c>
    </row>
    <row r="2222" spans="36:37" x14ac:dyDescent="0.35">
      <c r="AJ2222" s="33" t="str">
        <f t="shared" si="35"/>
        <v/>
      </c>
      <c r="AK2222" s="33" t="str">
        <f>IF(Dane!M2222&lt;&gt;"",Dane!M2222,"")</f>
        <v/>
      </c>
    </row>
    <row r="2223" spans="36:37" x14ac:dyDescent="0.35">
      <c r="AJ2223" s="33" t="str">
        <f t="shared" si="35"/>
        <v/>
      </c>
      <c r="AK2223" s="33" t="str">
        <f>IF(Dane!M2223&lt;&gt;"",Dane!M2223,"")</f>
        <v/>
      </c>
    </row>
    <row r="2224" spans="36:37" x14ac:dyDescent="0.35">
      <c r="AJ2224" s="33" t="str">
        <f t="shared" si="35"/>
        <v/>
      </c>
      <c r="AK2224" s="33" t="str">
        <f>IF(Dane!M2224&lt;&gt;"",Dane!M2224,"")</f>
        <v/>
      </c>
    </row>
    <row r="2225" spans="36:37" x14ac:dyDescent="0.35">
      <c r="AJ2225" s="33" t="str">
        <f t="shared" si="35"/>
        <v/>
      </c>
      <c r="AK2225" s="33" t="str">
        <f>IF(Dane!M2225&lt;&gt;"",Dane!M2225,"")</f>
        <v/>
      </c>
    </row>
    <row r="2226" spans="36:37" x14ac:dyDescent="0.35">
      <c r="AJ2226" s="33" t="str">
        <f t="shared" si="35"/>
        <v/>
      </c>
      <c r="AK2226" s="33" t="str">
        <f>IF(Dane!M2226&lt;&gt;"",Dane!M2226,"")</f>
        <v/>
      </c>
    </row>
    <row r="2227" spans="36:37" x14ac:dyDescent="0.35">
      <c r="AJ2227" s="33" t="str">
        <f t="shared" si="35"/>
        <v/>
      </c>
      <c r="AK2227" s="33" t="str">
        <f>IF(Dane!M2227&lt;&gt;"",Dane!M2227,"")</f>
        <v/>
      </c>
    </row>
    <row r="2228" spans="36:37" x14ac:dyDescent="0.35">
      <c r="AJ2228" s="33" t="str">
        <f t="shared" si="35"/>
        <v/>
      </c>
      <c r="AK2228" s="33" t="str">
        <f>IF(Dane!M2228&lt;&gt;"",Dane!M2228,"")</f>
        <v/>
      </c>
    </row>
    <row r="2229" spans="36:37" x14ac:dyDescent="0.35">
      <c r="AJ2229" s="33" t="str">
        <f t="shared" si="35"/>
        <v/>
      </c>
      <c r="AK2229" s="33" t="str">
        <f>IF(Dane!M2229&lt;&gt;"",Dane!M2229,"")</f>
        <v/>
      </c>
    </row>
    <row r="2230" spans="36:37" x14ac:dyDescent="0.35">
      <c r="AJ2230" s="33" t="str">
        <f t="shared" si="35"/>
        <v/>
      </c>
      <c r="AK2230" s="33" t="str">
        <f>IF(Dane!M2230&lt;&gt;"",Dane!M2230,"")</f>
        <v/>
      </c>
    </row>
    <row r="2231" spans="36:37" x14ac:dyDescent="0.35">
      <c r="AJ2231" s="33" t="str">
        <f t="shared" si="35"/>
        <v/>
      </c>
      <c r="AK2231" s="33" t="str">
        <f>IF(Dane!M2231&lt;&gt;"",Dane!M2231,"")</f>
        <v/>
      </c>
    </row>
    <row r="2232" spans="36:37" x14ac:dyDescent="0.35">
      <c r="AJ2232" s="33" t="str">
        <f t="shared" si="35"/>
        <v/>
      </c>
      <c r="AK2232" s="33" t="str">
        <f>IF(Dane!M2232&lt;&gt;"",Dane!M2232,"")</f>
        <v/>
      </c>
    </row>
    <row r="2233" spans="36:37" x14ac:dyDescent="0.35">
      <c r="AJ2233" s="33" t="str">
        <f t="shared" si="35"/>
        <v/>
      </c>
      <c r="AK2233" s="33" t="str">
        <f>IF(Dane!M2233&lt;&gt;"",Dane!M2233,"")</f>
        <v/>
      </c>
    </row>
    <row r="2234" spans="36:37" x14ac:dyDescent="0.35">
      <c r="AJ2234" s="33" t="str">
        <f t="shared" si="35"/>
        <v/>
      </c>
      <c r="AK2234" s="33" t="str">
        <f>IF(Dane!M2234&lt;&gt;"",Dane!M2234,"")</f>
        <v/>
      </c>
    </row>
    <row r="2235" spans="36:37" x14ac:dyDescent="0.35">
      <c r="AJ2235" s="33" t="str">
        <f t="shared" si="35"/>
        <v/>
      </c>
      <c r="AK2235" s="33" t="str">
        <f>IF(Dane!M2235&lt;&gt;"",Dane!M2235,"")</f>
        <v/>
      </c>
    </row>
    <row r="2236" spans="36:37" x14ac:dyDescent="0.35">
      <c r="AJ2236" s="33" t="str">
        <f t="shared" si="35"/>
        <v/>
      </c>
      <c r="AK2236" s="33" t="str">
        <f>IF(Dane!M2236&lt;&gt;"",Dane!M2236,"")</f>
        <v/>
      </c>
    </row>
    <row r="2237" spans="36:37" x14ac:dyDescent="0.35">
      <c r="AJ2237" s="33" t="str">
        <f t="shared" si="35"/>
        <v/>
      </c>
      <c r="AK2237" s="33" t="str">
        <f>IF(Dane!M2237&lt;&gt;"",Dane!M2237,"")</f>
        <v/>
      </c>
    </row>
    <row r="2238" spans="36:37" x14ac:dyDescent="0.35">
      <c r="AJ2238" s="33" t="str">
        <f t="shared" si="35"/>
        <v/>
      </c>
      <c r="AK2238" s="33" t="str">
        <f>IF(Dane!M2238&lt;&gt;"",Dane!M2238,"")</f>
        <v/>
      </c>
    </row>
    <row r="2239" spans="36:37" x14ac:dyDescent="0.35">
      <c r="AJ2239" s="33" t="str">
        <f t="shared" si="35"/>
        <v/>
      </c>
      <c r="AK2239" s="33" t="str">
        <f>IF(Dane!M2239&lt;&gt;"",Dane!M2239,"")</f>
        <v/>
      </c>
    </row>
    <row r="2240" spans="36:37" x14ac:dyDescent="0.35">
      <c r="AJ2240" s="33" t="str">
        <f t="shared" si="35"/>
        <v/>
      </c>
      <c r="AK2240" s="33" t="str">
        <f>IF(Dane!M2240&lt;&gt;"",Dane!M2240,"")</f>
        <v/>
      </c>
    </row>
    <row r="2241" spans="36:37" x14ac:dyDescent="0.35">
      <c r="AJ2241" s="33" t="str">
        <f t="shared" si="35"/>
        <v/>
      </c>
      <c r="AK2241" s="33" t="str">
        <f>IF(Dane!M2241&lt;&gt;"",Dane!M2241,"")</f>
        <v/>
      </c>
    </row>
    <row r="2242" spans="36:37" x14ac:dyDescent="0.35">
      <c r="AJ2242" s="33" t="str">
        <f t="shared" si="35"/>
        <v/>
      </c>
      <c r="AK2242" s="33" t="str">
        <f>IF(Dane!M2242&lt;&gt;"",Dane!M2242,"")</f>
        <v/>
      </c>
    </row>
    <row r="2243" spans="36:37" x14ac:dyDescent="0.35">
      <c r="AJ2243" s="33" t="str">
        <f t="shared" si="35"/>
        <v/>
      </c>
      <c r="AK2243" s="33" t="str">
        <f>IF(Dane!M2243&lt;&gt;"",Dane!M2243,"")</f>
        <v/>
      </c>
    </row>
    <row r="2244" spans="36:37" x14ac:dyDescent="0.35">
      <c r="AJ2244" s="33" t="str">
        <f t="shared" si="35"/>
        <v/>
      </c>
      <c r="AK2244" s="33" t="str">
        <f>IF(Dane!M2244&lt;&gt;"",Dane!M2244,"")</f>
        <v/>
      </c>
    </row>
    <row r="2245" spans="36:37" x14ac:dyDescent="0.35">
      <c r="AJ2245" s="33" t="str">
        <f t="shared" si="35"/>
        <v/>
      </c>
      <c r="AK2245" s="33" t="str">
        <f>IF(Dane!M2245&lt;&gt;"",Dane!M2245,"")</f>
        <v/>
      </c>
    </row>
    <row r="2246" spans="36:37" x14ac:dyDescent="0.35">
      <c r="AJ2246" s="33" t="str">
        <f t="shared" si="35"/>
        <v/>
      </c>
      <c r="AK2246" s="33" t="str">
        <f>IF(Dane!M2246&lt;&gt;"",Dane!M2246,"")</f>
        <v/>
      </c>
    </row>
    <row r="2247" spans="36:37" x14ac:dyDescent="0.35">
      <c r="AJ2247" s="33" t="str">
        <f t="shared" si="35"/>
        <v/>
      </c>
      <c r="AK2247" s="33" t="str">
        <f>IF(Dane!M2247&lt;&gt;"",Dane!M2247,"")</f>
        <v/>
      </c>
    </row>
    <row r="2248" spans="36:37" x14ac:dyDescent="0.35">
      <c r="AJ2248" s="33" t="str">
        <f t="shared" si="35"/>
        <v/>
      </c>
      <c r="AK2248" s="33" t="str">
        <f>IF(Dane!M2248&lt;&gt;"",Dane!M2248,"")</f>
        <v/>
      </c>
    </row>
    <row r="2249" spans="36:37" x14ac:dyDescent="0.35">
      <c r="AJ2249" s="33" t="str">
        <f t="shared" si="35"/>
        <v/>
      </c>
      <c r="AK2249" s="33" t="str">
        <f>IF(Dane!M2249&lt;&gt;"",Dane!M2249,"")</f>
        <v/>
      </c>
    </row>
    <row r="2250" spans="36:37" x14ac:dyDescent="0.35">
      <c r="AJ2250" s="33" t="str">
        <f t="shared" si="35"/>
        <v/>
      </c>
      <c r="AK2250" s="33" t="str">
        <f>IF(Dane!M2250&lt;&gt;"",Dane!M2250,"")</f>
        <v/>
      </c>
    </row>
    <row r="2251" spans="36:37" x14ac:dyDescent="0.35">
      <c r="AJ2251" s="33" t="str">
        <f t="shared" si="35"/>
        <v/>
      </c>
      <c r="AK2251" s="33" t="str">
        <f>IF(Dane!M2251&lt;&gt;"",Dane!M2251,"")</f>
        <v/>
      </c>
    </row>
    <row r="2252" spans="36:37" x14ac:dyDescent="0.35">
      <c r="AJ2252" s="33" t="str">
        <f t="shared" si="35"/>
        <v/>
      </c>
      <c r="AK2252" s="33" t="str">
        <f>IF(Dane!M2252&lt;&gt;"",Dane!M2252,"")</f>
        <v/>
      </c>
    </row>
    <row r="2253" spans="36:37" x14ac:dyDescent="0.35">
      <c r="AJ2253" s="33" t="str">
        <f t="shared" si="35"/>
        <v/>
      </c>
      <c r="AK2253" s="33" t="str">
        <f>IF(Dane!M2253&lt;&gt;"",Dane!M2253,"")</f>
        <v/>
      </c>
    </row>
    <row r="2254" spans="36:37" x14ac:dyDescent="0.35">
      <c r="AJ2254" s="33" t="str">
        <f t="shared" si="35"/>
        <v/>
      </c>
      <c r="AK2254" s="33" t="str">
        <f>IF(Dane!M2254&lt;&gt;"",Dane!M2254,"")</f>
        <v/>
      </c>
    </row>
    <row r="2255" spans="36:37" x14ac:dyDescent="0.35">
      <c r="AJ2255" s="33" t="str">
        <f t="shared" si="35"/>
        <v/>
      </c>
      <c r="AK2255" s="33" t="str">
        <f>IF(Dane!M2255&lt;&gt;"",Dane!M2255,"")</f>
        <v/>
      </c>
    </row>
    <row r="2256" spans="36:37" x14ac:dyDescent="0.35">
      <c r="AJ2256" s="33" t="str">
        <f t="shared" si="35"/>
        <v/>
      </c>
      <c r="AK2256" s="33" t="str">
        <f>IF(Dane!M2256&lt;&gt;"",Dane!M2256,"")</f>
        <v/>
      </c>
    </row>
    <row r="2257" spans="36:37" x14ac:dyDescent="0.35">
      <c r="AJ2257" s="33" t="str">
        <f t="shared" si="35"/>
        <v/>
      </c>
      <c r="AK2257" s="33" t="str">
        <f>IF(Dane!M2257&lt;&gt;"",Dane!M2257,"")</f>
        <v/>
      </c>
    </row>
    <row r="2258" spans="36:37" x14ac:dyDescent="0.35">
      <c r="AJ2258" s="33" t="str">
        <f t="shared" si="35"/>
        <v/>
      </c>
      <c r="AK2258" s="33" t="str">
        <f>IF(Dane!M2258&lt;&gt;"",Dane!M2258,"")</f>
        <v/>
      </c>
    </row>
    <row r="2259" spans="36:37" x14ac:dyDescent="0.35">
      <c r="AJ2259" s="33" t="str">
        <f t="shared" si="35"/>
        <v/>
      </c>
      <c r="AK2259" s="33" t="str">
        <f>IF(Dane!M2259&lt;&gt;"",Dane!M2259,"")</f>
        <v/>
      </c>
    </row>
    <row r="2260" spans="36:37" x14ac:dyDescent="0.35">
      <c r="AJ2260" s="33" t="str">
        <f t="shared" si="35"/>
        <v/>
      </c>
      <c r="AK2260" s="33" t="str">
        <f>IF(Dane!M2260&lt;&gt;"",Dane!M2260,"")</f>
        <v/>
      </c>
    </row>
    <row r="2261" spans="36:37" x14ac:dyDescent="0.35">
      <c r="AJ2261" s="33" t="str">
        <f t="shared" si="35"/>
        <v/>
      </c>
      <c r="AK2261" s="33" t="str">
        <f>IF(Dane!M2261&lt;&gt;"",Dane!M2261,"")</f>
        <v/>
      </c>
    </row>
    <row r="2262" spans="36:37" x14ac:dyDescent="0.35">
      <c r="AJ2262" s="33" t="str">
        <f t="shared" ref="AJ2262:AJ2325" si="36">IF(AK2262="styczeń",1,IF(AK2262="luty",2,IF(AK2262="marzec",3,IF(AK2262="kwiecień",4,IF(AK2262="maj",5,IF(AK2262="czerwiec",6,IF(AK2262="lipiec",7,IF(AK2262="sierpień",8,IF(AK2262="wrzesień",9,IF(AK2262="październik",10,IF(AK2262="listopad",11,IF(AK2262="listopad",12,""))))))))))))</f>
        <v/>
      </c>
      <c r="AK2262" s="33" t="str">
        <f>IF(Dane!M2262&lt;&gt;"",Dane!M2262,"")</f>
        <v/>
      </c>
    </row>
    <row r="2263" spans="36:37" x14ac:dyDescent="0.35">
      <c r="AJ2263" s="33" t="str">
        <f t="shared" si="36"/>
        <v/>
      </c>
      <c r="AK2263" s="33" t="str">
        <f>IF(Dane!M2263&lt;&gt;"",Dane!M2263,"")</f>
        <v/>
      </c>
    </row>
    <row r="2264" spans="36:37" x14ac:dyDescent="0.35">
      <c r="AJ2264" s="33" t="str">
        <f t="shared" si="36"/>
        <v/>
      </c>
      <c r="AK2264" s="33" t="str">
        <f>IF(Dane!M2264&lt;&gt;"",Dane!M2264,"")</f>
        <v/>
      </c>
    </row>
    <row r="2265" spans="36:37" x14ac:dyDescent="0.35">
      <c r="AJ2265" s="33" t="str">
        <f t="shared" si="36"/>
        <v/>
      </c>
      <c r="AK2265" s="33" t="str">
        <f>IF(Dane!M2265&lt;&gt;"",Dane!M2265,"")</f>
        <v/>
      </c>
    </row>
    <row r="2266" spans="36:37" x14ac:dyDescent="0.35">
      <c r="AJ2266" s="33" t="str">
        <f t="shared" si="36"/>
        <v/>
      </c>
      <c r="AK2266" s="33" t="str">
        <f>IF(Dane!M2266&lt;&gt;"",Dane!M2266,"")</f>
        <v/>
      </c>
    </row>
    <row r="2267" spans="36:37" x14ac:dyDescent="0.35">
      <c r="AJ2267" s="33" t="str">
        <f t="shared" si="36"/>
        <v/>
      </c>
      <c r="AK2267" s="33" t="str">
        <f>IF(Dane!M2267&lt;&gt;"",Dane!M2267,"")</f>
        <v/>
      </c>
    </row>
    <row r="2268" spans="36:37" x14ac:dyDescent="0.35">
      <c r="AJ2268" s="33" t="str">
        <f t="shared" si="36"/>
        <v/>
      </c>
      <c r="AK2268" s="33" t="str">
        <f>IF(Dane!M2268&lt;&gt;"",Dane!M2268,"")</f>
        <v/>
      </c>
    </row>
    <row r="2269" spans="36:37" x14ac:dyDescent="0.35">
      <c r="AJ2269" s="33" t="str">
        <f t="shared" si="36"/>
        <v/>
      </c>
      <c r="AK2269" s="33" t="str">
        <f>IF(Dane!M2269&lt;&gt;"",Dane!M2269,"")</f>
        <v/>
      </c>
    </row>
    <row r="2270" spans="36:37" x14ac:dyDescent="0.35">
      <c r="AJ2270" s="33" t="str">
        <f t="shared" si="36"/>
        <v/>
      </c>
      <c r="AK2270" s="33" t="str">
        <f>IF(Dane!M2270&lt;&gt;"",Dane!M2270,"")</f>
        <v/>
      </c>
    </row>
    <row r="2271" spans="36:37" x14ac:dyDescent="0.35">
      <c r="AJ2271" s="33" t="str">
        <f t="shared" si="36"/>
        <v/>
      </c>
      <c r="AK2271" s="33" t="str">
        <f>IF(Dane!M2271&lt;&gt;"",Dane!M2271,"")</f>
        <v/>
      </c>
    </row>
    <row r="2272" spans="36:37" x14ac:dyDescent="0.35">
      <c r="AJ2272" s="33" t="str">
        <f t="shared" si="36"/>
        <v/>
      </c>
      <c r="AK2272" s="33" t="str">
        <f>IF(Dane!M2272&lt;&gt;"",Dane!M2272,"")</f>
        <v/>
      </c>
    </row>
    <row r="2273" spans="36:37" x14ac:dyDescent="0.35">
      <c r="AJ2273" s="33" t="str">
        <f t="shared" si="36"/>
        <v/>
      </c>
      <c r="AK2273" s="33" t="str">
        <f>IF(Dane!M2273&lt;&gt;"",Dane!M2273,"")</f>
        <v/>
      </c>
    </row>
    <row r="2274" spans="36:37" x14ac:dyDescent="0.35">
      <c r="AJ2274" s="33" t="str">
        <f t="shared" si="36"/>
        <v/>
      </c>
      <c r="AK2274" s="33" t="str">
        <f>IF(Dane!M2274&lt;&gt;"",Dane!M2274,"")</f>
        <v/>
      </c>
    </row>
    <row r="2275" spans="36:37" x14ac:dyDescent="0.35">
      <c r="AJ2275" s="33" t="str">
        <f t="shared" si="36"/>
        <v/>
      </c>
      <c r="AK2275" s="33" t="str">
        <f>IF(Dane!M2275&lt;&gt;"",Dane!M2275,"")</f>
        <v/>
      </c>
    </row>
    <row r="2276" spans="36:37" x14ac:dyDescent="0.35">
      <c r="AJ2276" s="33" t="str">
        <f t="shared" si="36"/>
        <v/>
      </c>
      <c r="AK2276" s="33" t="str">
        <f>IF(Dane!M2276&lt;&gt;"",Dane!M2276,"")</f>
        <v/>
      </c>
    </row>
    <row r="2277" spans="36:37" x14ac:dyDescent="0.35">
      <c r="AJ2277" s="33" t="str">
        <f t="shared" si="36"/>
        <v/>
      </c>
      <c r="AK2277" s="33" t="str">
        <f>IF(Dane!M2277&lt;&gt;"",Dane!M2277,"")</f>
        <v/>
      </c>
    </row>
    <row r="2278" spans="36:37" x14ac:dyDescent="0.35">
      <c r="AJ2278" s="33" t="str">
        <f t="shared" si="36"/>
        <v/>
      </c>
      <c r="AK2278" s="33" t="str">
        <f>IF(Dane!M2278&lt;&gt;"",Dane!M2278,"")</f>
        <v/>
      </c>
    </row>
    <row r="2279" spans="36:37" x14ac:dyDescent="0.35">
      <c r="AJ2279" s="33" t="str">
        <f t="shared" si="36"/>
        <v/>
      </c>
      <c r="AK2279" s="33" t="str">
        <f>IF(Dane!M2279&lt;&gt;"",Dane!M2279,"")</f>
        <v/>
      </c>
    </row>
    <row r="2280" spans="36:37" x14ac:dyDescent="0.35">
      <c r="AJ2280" s="33" t="str">
        <f t="shared" si="36"/>
        <v/>
      </c>
      <c r="AK2280" s="33" t="str">
        <f>IF(Dane!M2280&lt;&gt;"",Dane!M2280,"")</f>
        <v/>
      </c>
    </row>
    <row r="2281" spans="36:37" x14ac:dyDescent="0.35">
      <c r="AJ2281" s="33" t="str">
        <f t="shared" si="36"/>
        <v/>
      </c>
      <c r="AK2281" s="33" t="str">
        <f>IF(Dane!M2281&lt;&gt;"",Dane!M2281,"")</f>
        <v/>
      </c>
    </row>
    <row r="2282" spans="36:37" x14ac:dyDescent="0.35">
      <c r="AJ2282" s="33" t="str">
        <f t="shared" si="36"/>
        <v/>
      </c>
      <c r="AK2282" s="33" t="str">
        <f>IF(Dane!M2282&lt;&gt;"",Dane!M2282,"")</f>
        <v/>
      </c>
    </row>
    <row r="2283" spans="36:37" x14ac:dyDescent="0.35">
      <c r="AJ2283" s="33" t="str">
        <f t="shared" si="36"/>
        <v/>
      </c>
      <c r="AK2283" s="33" t="str">
        <f>IF(Dane!M2283&lt;&gt;"",Dane!M2283,"")</f>
        <v/>
      </c>
    </row>
    <row r="2284" spans="36:37" x14ac:dyDescent="0.35">
      <c r="AJ2284" s="33" t="str">
        <f t="shared" si="36"/>
        <v/>
      </c>
      <c r="AK2284" s="33" t="str">
        <f>IF(Dane!M2284&lt;&gt;"",Dane!M2284,"")</f>
        <v/>
      </c>
    </row>
    <row r="2285" spans="36:37" x14ac:dyDescent="0.35">
      <c r="AJ2285" s="33" t="str">
        <f t="shared" si="36"/>
        <v/>
      </c>
      <c r="AK2285" s="33" t="str">
        <f>IF(Dane!M2285&lt;&gt;"",Dane!M2285,"")</f>
        <v/>
      </c>
    </row>
    <row r="2286" spans="36:37" x14ac:dyDescent="0.35">
      <c r="AJ2286" s="33" t="str">
        <f t="shared" si="36"/>
        <v/>
      </c>
      <c r="AK2286" s="33" t="str">
        <f>IF(Dane!M2286&lt;&gt;"",Dane!M2286,"")</f>
        <v/>
      </c>
    </row>
    <row r="2287" spans="36:37" x14ac:dyDescent="0.35">
      <c r="AJ2287" s="33" t="str">
        <f t="shared" si="36"/>
        <v/>
      </c>
      <c r="AK2287" s="33" t="str">
        <f>IF(Dane!M2287&lt;&gt;"",Dane!M2287,"")</f>
        <v/>
      </c>
    </row>
    <row r="2288" spans="36:37" x14ac:dyDescent="0.35">
      <c r="AJ2288" s="33" t="str">
        <f t="shared" si="36"/>
        <v/>
      </c>
      <c r="AK2288" s="33" t="str">
        <f>IF(Dane!M2288&lt;&gt;"",Dane!M2288,"")</f>
        <v/>
      </c>
    </row>
    <row r="2289" spans="36:37" x14ac:dyDescent="0.35">
      <c r="AJ2289" s="33" t="str">
        <f t="shared" si="36"/>
        <v/>
      </c>
      <c r="AK2289" s="33" t="str">
        <f>IF(Dane!M2289&lt;&gt;"",Dane!M2289,"")</f>
        <v/>
      </c>
    </row>
    <row r="2290" spans="36:37" x14ac:dyDescent="0.35">
      <c r="AJ2290" s="33" t="str">
        <f t="shared" si="36"/>
        <v/>
      </c>
      <c r="AK2290" s="33" t="str">
        <f>IF(Dane!M2290&lt;&gt;"",Dane!M2290,"")</f>
        <v/>
      </c>
    </row>
    <row r="2291" spans="36:37" x14ac:dyDescent="0.35">
      <c r="AJ2291" s="33" t="str">
        <f t="shared" si="36"/>
        <v/>
      </c>
      <c r="AK2291" s="33" t="str">
        <f>IF(Dane!M2291&lt;&gt;"",Dane!M2291,"")</f>
        <v/>
      </c>
    </row>
    <row r="2292" spans="36:37" x14ac:dyDescent="0.35">
      <c r="AJ2292" s="33" t="str">
        <f t="shared" si="36"/>
        <v/>
      </c>
      <c r="AK2292" s="33" t="str">
        <f>IF(Dane!M2292&lt;&gt;"",Dane!M2292,"")</f>
        <v/>
      </c>
    </row>
    <row r="2293" spans="36:37" x14ac:dyDescent="0.35">
      <c r="AJ2293" s="33" t="str">
        <f t="shared" si="36"/>
        <v/>
      </c>
      <c r="AK2293" s="33" t="str">
        <f>IF(Dane!M2293&lt;&gt;"",Dane!M2293,"")</f>
        <v/>
      </c>
    </row>
    <row r="2294" spans="36:37" x14ac:dyDescent="0.35">
      <c r="AJ2294" s="33" t="str">
        <f t="shared" si="36"/>
        <v/>
      </c>
      <c r="AK2294" s="33" t="str">
        <f>IF(Dane!M2294&lt;&gt;"",Dane!M2294,"")</f>
        <v/>
      </c>
    </row>
    <row r="2295" spans="36:37" x14ac:dyDescent="0.35">
      <c r="AJ2295" s="33" t="str">
        <f t="shared" si="36"/>
        <v/>
      </c>
      <c r="AK2295" s="33" t="str">
        <f>IF(Dane!M2295&lt;&gt;"",Dane!M2295,"")</f>
        <v/>
      </c>
    </row>
    <row r="2296" spans="36:37" x14ac:dyDescent="0.35">
      <c r="AJ2296" s="33" t="str">
        <f t="shared" si="36"/>
        <v/>
      </c>
      <c r="AK2296" s="33" t="str">
        <f>IF(Dane!M2296&lt;&gt;"",Dane!M2296,"")</f>
        <v/>
      </c>
    </row>
    <row r="2297" spans="36:37" x14ac:dyDescent="0.35">
      <c r="AJ2297" s="33" t="str">
        <f t="shared" si="36"/>
        <v/>
      </c>
      <c r="AK2297" s="33" t="str">
        <f>IF(Dane!M2297&lt;&gt;"",Dane!M2297,"")</f>
        <v/>
      </c>
    </row>
    <row r="2298" spans="36:37" x14ac:dyDescent="0.35">
      <c r="AJ2298" s="33" t="str">
        <f t="shared" si="36"/>
        <v/>
      </c>
      <c r="AK2298" s="33" t="str">
        <f>IF(Dane!M2298&lt;&gt;"",Dane!M2298,"")</f>
        <v/>
      </c>
    </row>
    <row r="2299" spans="36:37" x14ac:dyDescent="0.35">
      <c r="AJ2299" s="33" t="str">
        <f t="shared" si="36"/>
        <v/>
      </c>
      <c r="AK2299" s="33" t="str">
        <f>IF(Dane!M2299&lt;&gt;"",Dane!M2299,"")</f>
        <v/>
      </c>
    </row>
    <row r="2300" spans="36:37" x14ac:dyDescent="0.35">
      <c r="AJ2300" s="33" t="str">
        <f t="shared" si="36"/>
        <v/>
      </c>
      <c r="AK2300" s="33" t="str">
        <f>IF(Dane!M2300&lt;&gt;"",Dane!M2300,"")</f>
        <v/>
      </c>
    </row>
    <row r="2301" spans="36:37" x14ac:dyDescent="0.35">
      <c r="AJ2301" s="33" t="str">
        <f t="shared" si="36"/>
        <v/>
      </c>
      <c r="AK2301" s="33" t="str">
        <f>IF(Dane!M2301&lt;&gt;"",Dane!M2301,"")</f>
        <v/>
      </c>
    </row>
    <row r="2302" spans="36:37" x14ac:dyDescent="0.35">
      <c r="AJ2302" s="33" t="str">
        <f t="shared" si="36"/>
        <v/>
      </c>
      <c r="AK2302" s="33" t="str">
        <f>IF(Dane!M2302&lt;&gt;"",Dane!M2302,"")</f>
        <v/>
      </c>
    </row>
    <row r="2303" spans="36:37" x14ac:dyDescent="0.35">
      <c r="AJ2303" s="33" t="str">
        <f t="shared" si="36"/>
        <v/>
      </c>
      <c r="AK2303" s="33" t="str">
        <f>IF(Dane!M2303&lt;&gt;"",Dane!M2303,"")</f>
        <v/>
      </c>
    </row>
    <row r="2304" spans="36:37" x14ac:dyDescent="0.35">
      <c r="AJ2304" s="33" t="str">
        <f t="shared" si="36"/>
        <v/>
      </c>
      <c r="AK2304" s="33" t="str">
        <f>IF(Dane!M2304&lt;&gt;"",Dane!M2304,"")</f>
        <v/>
      </c>
    </row>
    <row r="2305" spans="36:37" x14ac:dyDescent="0.35">
      <c r="AJ2305" s="33" t="str">
        <f t="shared" si="36"/>
        <v/>
      </c>
      <c r="AK2305" s="33" t="str">
        <f>IF(Dane!M2305&lt;&gt;"",Dane!M2305,"")</f>
        <v/>
      </c>
    </row>
    <row r="2306" spans="36:37" x14ac:dyDescent="0.35">
      <c r="AJ2306" s="33" t="str">
        <f t="shared" si="36"/>
        <v/>
      </c>
      <c r="AK2306" s="33" t="str">
        <f>IF(Dane!M2306&lt;&gt;"",Dane!M2306,"")</f>
        <v/>
      </c>
    </row>
    <row r="2307" spans="36:37" x14ac:dyDescent="0.35">
      <c r="AJ2307" s="33" t="str">
        <f t="shared" si="36"/>
        <v/>
      </c>
      <c r="AK2307" s="33" t="str">
        <f>IF(Dane!M2307&lt;&gt;"",Dane!M2307,"")</f>
        <v/>
      </c>
    </row>
    <row r="2308" spans="36:37" x14ac:dyDescent="0.35">
      <c r="AJ2308" s="33" t="str">
        <f t="shared" si="36"/>
        <v/>
      </c>
      <c r="AK2308" s="33" t="str">
        <f>IF(Dane!M2308&lt;&gt;"",Dane!M2308,"")</f>
        <v/>
      </c>
    </row>
    <row r="2309" spans="36:37" x14ac:dyDescent="0.35">
      <c r="AJ2309" s="33" t="str">
        <f t="shared" si="36"/>
        <v/>
      </c>
      <c r="AK2309" s="33" t="str">
        <f>IF(Dane!M2309&lt;&gt;"",Dane!M2309,"")</f>
        <v/>
      </c>
    </row>
    <row r="2310" spans="36:37" x14ac:dyDescent="0.35">
      <c r="AJ2310" s="33" t="str">
        <f t="shared" si="36"/>
        <v/>
      </c>
      <c r="AK2310" s="33" t="str">
        <f>IF(Dane!M2310&lt;&gt;"",Dane!M2310,"")</f>
        <v/>
      </c>
    </row>
    <row r="2311" spans="36:37" x14ac:dyDescent="0.35">
      <c r="AJ2311" s="33" t="str">
        <f t="shared" si="36"/>
        <v/>
      </c>
      <c r="AK2311" s="33" t="str">
        <f>IF(Dane!M2311&lt;&gt;"",Dane!M2311,"")</f>
        <v/>
      </c>
    </row>
    <row r="2312" spans="36:37" x14ac:dyDescent="0.35">
      <c r="AJ2312" s="33" t="str">
        <f t="shared" si="36"/>
        <v/>
      </c>
      <c r="AK2312" s="33" t="str">
        <f>IF(Dane!M2312&lt;&gt;"",Dane!M2312,"")</f>
        <v/>
      </c>
    </row>
    <row r="2313" spans="36:37" x14ac:dyDescent="0.35">
      <c r="AJ2313" s="33" t="str">
        <f t="shared" si="36"/>
        <v/>
      </c>
      <c r="AK2313" s="33" t="str">
        <f>IF(Dane!M2313&lt;&gt;"",Dane!M2313,"")</f>
        <v/>
      </c>
    </row>
    <row r="2314" spans="36:37" x14ac:dyDescent="0.35">
      <c r="AJ2314" s="33" t="str">
        <f t="shared" si="36"/>
        <v/>
      </c>
      <c r="AK2314" s="33" t="str">
        <f>IF(Dane!M2314&lt;&gt;"",Dane!M2314,"")</f>
        <v/>
      </c>
    </row>
    <row r="2315" spans="36:37" x14ac:dyDescent="0.35">
      <c r="AJ2315" s="33" t="str">
        <f t="shared" si="36"/>
        <v/>
      </c>
      <c r="AK2315" s="33" t="str">
        <f>IF(Dane!M2315&lt;&gt;"",Dane!M2315,"")</f>
        <v/>
      </c>
    </row>
    <row r="2316" spans="36:37" x14ac:dyDescent="0.35">
      <c r="AJ2316" s="33" t="str">
        <f t="shared" si="36"/>
        <v/>
      </c>
      <c r="AK2316" s="33" t="str">
        <f>IF(Dane!M2316&lt;&gt;"",Dane!M2316,"")</f>
        <v/>
      </c>
    </row>
    <row r="2317" spans="36:37" x14ac:dyDescent="0.35">
      <c r="AJ2317" s="33" t="str">
        <f t="shared" si="36"/>
        <v/>
      </c>
      <c r="AK2317" s="33" t="str">
        <f>IF(Dane!M2317&lt;&gt;"",Dane!M2317,"")</f>
        <v/>
      </c>
    </row>
    <row r="2318" spans="36:37" x14ac:dyDescent="0.35">
      <c r="AJ2318" s="33" t="str">
        <f t="shared" si="36"/>
        <v/>
      </c>
      <c r="AK2318" s="33" t="str">
        <f>IF(Dane!M2318&lt;&gt;"",Dane!M2318,"")</f>
        <v/>
      </c>
    </row>
    <row r="2319" spans="36:37" x14ac:dyDescent="0.35">
      <c r="AJ2319" s="33" t="str">
        <f t="shared" si="36"/>
        <v/>
      </c>
      <c r="AK2319" s="33" t="str">
        <f>IF(Dane!M2319&lt;&gt;"",Dane!M2319,"")</f>
        <v/>
      </c>
    </row>
    <row r="2320" spans="36:37" x14ac:dyDescent="0.35">
      <c r="AJ2320" s="33" t="str">
        <f t="shared" si="36"/>
        <v/>
      </c>
      <c r="AK2320" s="33" t="str">
        <f>IF(Dane!M2320&lt;&gt;"",Dane!M2320,"")</f>
        <v/>
      </c>
    </row>
    <row r="2321" spans="36:37" x14ac:dyDescent="0.35">
      <c r="AJ2321" s="33" t="str">
        <f t="shared" si="36"/>
        <v/>
      </c>
      <c r="AK2321" s="33" t="str">
        <f>IF(Dane!M2321&lt;&gt;"",Dane!M2321,"")</f>
        <v/>
      </c>
    </row>
    <row r="2322" spans="36:37" x14ac:dyDescent="0.35">
      <c r="AJ2322" s="33" t="str">
        <f t="shared" si="36"/>
        <v/>
      </c>
      <c r="AK2322" s="33" t="str">
        <f>IF(Dane!M2322&lt;&gt;"",Dane!M2322,"")</f>
        <v/>
      </c>
    </row>
    <row r="2323" spans="36:37" x14ac:dyDescent="0.35">
      <c r="AJ2323" s="33" t="str">
        <f t="shared" si="36"/>
        <v/>
      </c>
      <c r="AK2323" s="33" t="str">
        <f>IF(Dane!M2323&lt;&gt;"",Dane!M2323,"")</f>
        <v/>
      </c>
    </row>
    <row r="2324" spans="36:37" x14ac:dyDescent="0.35">
      <c r="AJ2324" s="33" t="str">
        <f t="shared" si="36"/>
        <v/>
      </c>
      <c r="AK2324" s="33" t="str">
        <f>IF(Dane!M2324&lt;&gt;"",Dane!M2324,"")</f>
        <v/>
      </c>
    </row>
    <row r="2325" spans="36:37" x14ac:dyDescent="0.35">
      <c r="AJ2325" s="33" t="str">
        <f t="shared" si="36"/>
        <v/>
      </c>
      <c r="AK2325" s="33" t="str">
        <f>IF(Dane!M2325&lt;&gt;"",Dane!M2325,"")</f>
        <v/>
      </c>
    </row>
    <row r="2326" spans="36:37" x14ac:dyDescent="0.35">
      <c r="AJ2326" s="33" t="str">
        <f t="shared" ref="AJ2326:AJ2389" si="37">IF(AK2326="styczeń",1,IF(AK2326="luty",2,IF(AK2326="marzec",3,IF(AK2326="kwiecień",4,IF(AK2326="maj",5,IF(AK2326="czerwiec",6,IF(AK2326="lipiec",7,IF(AK2326="sierpień",8,IF(AK2326="wrzesień",9,IF(AK2326="październik",10,IF(AK2326="listopad",11,IF(AK2326="listopad",12,""))))))))))))</f>
        <v/>
      </c>
      <c r="AK2326" s="33" t="str">
        <f>IF(Dane!M2326&lt;&gt;"",Dane!M2326,"")</f>
        <v/>
      </c>
    </row>
    <row r="2327" spans="36:37" x14ac:dyDescent="0.35">
      <c r="AJ2327" s="33" t="str">
        <f t="shared" si="37"/>
        <v/>
      </c>
      <c r="AK2327" s="33" t="str">
        <f>IF(Dane!M2327&lt;&gt;"",Dane!M2327,"")</f>
        <v/>
      </c>
    </row>
    <row r="2328" spans="36:37" x14ac:dyDescent="0.35">
      <c r="AJ2328" s="33" t="str">
        <f t="shared" si="37"/>
        <v/>
      </c>
      <c r="AK2328" s="33" t="str">
        <f>IF(Dane!M2328&lt;&gt;"",Dane!M2328,"")</f>
        <v/>
      </c>
    </row>
    <row r="2329" spans="36:37" x14ac:dyDescent="0.35">
      <c r="AJ2329" s="33" t="str">
        <f t="shared" si="37"/>
        <v/>
      </c>
      <c r="AK2329" s="33" t="str">
        <f>IF(Dane!M2329&lt;&gt;"",Dane!M2329,"")</f>
        <v/>
      </c>
    </row>
    <row r="2330" spans="36:37" x14ac:dyDescent="0.35">
      <c r="AJ2330" s="33" t="str">
        <f t="shared" si="37"/>
        <v/>
      </c>
      <c r="AK2330" s="33" t="str">
        <f>IF(Dane!M2330&lt;&gt;"",Dane!M2330,"")</f>
        <v/>
      </c>
    </row>
    <row r="2331" spans="36:37" x14ac:dyDescent="0.35">
      <c r="AJ2331" s="33" t="str">
        <f t="shared" si="37"/>
        <v/>
      </c>
      <c r="AK2331" s="33" t="str">
        <f>IF(Dane!M2331&lt;&gt;"",Dane!M2331,"")</f>
        <v/>
      </c>
    </row>
    <row r="2332" spans="36:37" x14ac:dyDescent="0.35">
      <c r="AJ2332" s="33" t="str">
        <f t="shared" si="37"/>
        <v/>
      </c>
      <c r="AK2332" s="33" t="str">
        <f>IF(Dane!M2332&lt;&gt;"",Dane!M2332,"")</f>
        <v/>
      </c>
    </row>
    <row r="2333" spans="36:37" x14ac:dyDescent="0.35">
      <c r="AJ2333" s="33" t="str">
        <f t="shared" si="37"/>
        <v/>
      </c>
      <c r="AK2333" s="33" t="str">
        <f>IF(Dane!M2333&lt;&gt;"",Dane!M2333,"")</f>
        <v/>
      </c>
    </row>
    <row r="2334" spans="36:37" x14ac:dyDescent="0.35">
      <c r="AJ2334" s="33" t="str">
        <f t="shared" si="37"/>
        <v/>
      </c>
      <c r="AK2334" s="33" t="str">
        <f>IF(Dane!M2334&lt;&gt;"",Dane!M2334,"")</f>
        <v/>
      </c>
    </row>
    <row r="2335" spans="36:37" x14ac:dyDescent="0.35">
      <c r="AJ2335" s="33" t="str">
        <f t="shared" si="37"/>
        <v/>
      </c>
      <c r="AK2335" s="33" t="str">
        <f>IF(Dane!M2335&lt;&gt;"",Dane!M2335,"")</f>
        <v/>
      </c>
    </row>
    <row r="2336" spans="36:37" x14ac:dyDescent="0.35">
      <c r="AJ2336" s="33" t="str">
        <f t="shared" si="37"/>
        <v/>
      </c>
      <c r="AK2336" s="33" t="str">
        <f>IF(Dane!M2336&lt;&gt;"",Dane!M2336,"")</f>
        <v/>
      </c>
    </row>
    <row r="2337" spans="36:37" x14ac:dyDescent="0.35">
      <c r="AJ2337" s="33" t="str">
        <f t="shared" si="37"/>
        <v/>
      </c>
      <c r="AK2337" s="33" t="str">
        <f>IF(Dane!M2337&lt;&gt;"",Dane!M2337,"")</f>
        <v/>
      </c>
    </row>
    <row r="2338" spans="36:37" x14ac:dyDescent="0.35">
      <c r="AJ2338" s="33" t="str">
        <f t="shared" si="37"/>
        <v/>
      </c>
      <c r="AK2338" s="33" t="str">
        <f>IF(Dane!M2338&lt;&gt;"",Dane!M2338,"")</f>
        <v/>
      </c>
    </row>
    <row r="2339" spans="36:37" x14ac:dyDescent="0.35">
      <c r="AJ2339" s="33" t="str">
        <f t="shared" si="37"/>
        <v/>
      </c>
      <c r="AK2339" s="33" t="str">
        <f>IF(Dane!M2339&lt;&gt;"",Dane!M2339,"")</f>
        <v/>
      </c>
    </row>
    <row r="2340" spans="36:37" x14ac:dyDescent="0.35">
      <c r="AJ2340" s="33" t="str">
        <f t="shared" si="37"/>
        <v/>
      </c>
      <c r="AK2340" s="33" t="str">
        <f>IF(Dane!M2340&lt;&gt;"",Dane!M2340,"")</f>
        <v/>
      </c>
    </row>
    <row r="2341" spans="36:37" x14ac:dyDescent="0.35">
      <c r="AJ2341" s="33" t="str">
        <f t="shared" si="37"/>
        <v/>
      </c>
      <c r="AK2341" s="33" t="str">
        <f>IF(Dane!M2341&lt;&gt;"",Dane!M2341,"")</f>
        <v/>
      </c>
    </row>
    <row r="2342" spans="36:37" x14ac:dyDescent="0.35">
      <c r="AJ2342" s="33" t="str">
        <f t="shared" si="37"/>
        <v/>
      </c>
      <c r="AK2342" s="33" t="str">
        <f>IF(Dane!M2342&lt;&gt;"",Dane!M2342,"")</f>
        <v/>
      </c>
    </row>
    <row r="2343" spans="36:37" x14ac:dyDescent="0.35">
      <c r="AJ2343" s="33" t="str">
        <f t="shared" si="37"/>
        <v/>
      </c>
      <c r="AK2343" s="33" t="str">
        <f>IF(Dane!M2343&lt;&gt;"",Dane!M2343,"")</f>
        <v/>
      </c>
    </row>
    <row r="2344" spans="36:37" x14ac:dyDescent="0.35">
      <c r="AJ2344" s="33" t="str">
        <f t="shared" si="37"/>
        <v/>
      </c>
      <c r="AK2344" s="33" t="str">
        <f>IF(Dane!M2344&lt;&gt;"",Dane!M2344,"")</f>
        <v/>
      </c>
    </row>
    <row r="2345" spans="36:37" x14ac:dyDescent="0.35">
      <c r="AJ2345" s="33" t="str">
        <f t="shared" si="37"/>
        <v/>
      </c>
      <c r="AK2345" s="33" t="str">
        <f>IF(Dane!M2345&lt;&gt;"",Dane!M2345,"")</f>
        <v/>
      </c>
    </row>
    <row r="2346" spans="36:37" x14ac:dyDescent="0.35">
      <c r="AJ2346" s="33" t="str">
        <f t="shared" si="37"/>
        <v/>
      </c>
      <c r="AK2346" s="33" t="str">
        <f>IF(Dane!M2346&lt;&gt;"",Dane!M2346,"")</f>
        <v/>
      </c>
    </row>
    <row r="2347" spans="36:37" x14ac:dyDescent="0.35">
      <c r="AJ2347" s="33" t="str">
        <f t="shared" si="37"/>
        <v/>
      </c>
      <c r="AK2347" s="33" t="str">
        <f>IF(Dane!M2347&lt;&gt;"",Dane!M2347,"")</f>
        <v/>
      </c>
    </row>
    <row r="2348" spans="36:37" x14ac:dyDescent="0.35">
      <c r="AJ2348" s="33" t="str">
        <f t="shared" si="37"/>
        <v/>
      </c>
      <c r="AK2348" s="33" t="str">
        <f>IF(Dane!M2348&lt;&gt;"",Dane!M2348,"")</f>
        <v/>
      </c>
    </row>
    <row r="2349" spans="36:37" x14ac:dyDescent="0.35">
      <c r="AJ2349" s="33" t="str">
        <f t="shared" si="37"/>
        <v/>
      </c>
      <c r="AK2349" s="33" t="str">
        <f>IF(Dane!M2349&lt;&gt;"",Dane!M2349,"")</f>
        <v/>
      </c>
    </row>
    <row r="2350" spans="36:37" x14ac:dyDescent="0.35">
      <c r="AJ2350" s="33" t="str">
        <f t="shared" si="37"/>
        <v/>
      </c>
      <c r="AK2350" s="33" t="str">
        <f>IF(Dane!M2350&lt;&gt;"",Dane!M2350,"")</f>
        <v/>
      </c>
    </row>
    <row r="2351" spans="36:37" x14ac:dyDescent="0.35">
      <c r="AJ2351" s="33" t="str">
        <f t="shared" si="37"/>
        <v/>
      </c>
      <c r="AK2351" s="33" t="str">
        <f>IF(Dane!M2351&lt;&gt;"",Dane!M2351,"")</f>
        <v/>
      </c>
    </row>
    <row r="2352" spans="36:37" x14ac:dyDescent="0.35">
      <c r="AJ2352" s="33" t="str">
        <f t="shared" si="37"/>
        <v/>
      </c>
      <c r="AK2352" s="33" t="str">
        <f>IF(Dane!M2352&lt;&gt;"",Dane!M2352,"")</f>
        <v/>
      </c>
    </row>
    <row r="2353" spans="36:37" x14ac:dyDescent="0.35">
      <c r="AJ2353" s="33" t="str">
        <f t="shared" si="37"/>
        <v/>
      </c>
      <c r="AK2353" s="33" t="str">
        <f>IF(Dane!M2353&lt;&gt;"",Dane!M2353,"")</f>
        <v/>
      </c>
    </row>
    <row r="2354" spans="36:37" x14ac:dyDescent="0.35">
      <c r="AJ2354" s="33" t="str">
        <f t="shared" si="37"/>
        <v/>
      </c>
      <c r="AK2354" s="33" t="str">
        <f>IF(Dane!M2354&lt;&gt;"",Dane!M2354,"")</f>
        <v/>
      </c>
    </row>
    <row r="2355" spans="36:37" x14ac:dyDescent="0.35">
      <c r="AJ2355" s="33" t="str">
        <f t="shared" si="37"/>
        <v/>
      </c>
      <c r="AK2355" s="33" t="str">
        <f>IF(Dane!M2355&lt;&gt;"",Dane!M2355,"")</f>
        <v/>
      </c>
    </row>
    <row r="2356" spans="36:37" x14ac:dyDescent="0.35">
      <c r="AJ2356" s="33" t="str">
        <f t="shared" si="37"/>
        <v/>
      </c>
      <c r="AK2356" s="33" t="str">
        <f>IF(Dane!M2356&lt;&gt;"",Dane!M2356,"")</f>
        <v/>
      </c>
    </row>
    <row r="2357" spans="36:37" x14ac:dyDescent="0.35">
      <c r="AJ2357" s="33" t="str">
        <f t="shared" si="37"/>
        <v/>
      </c>
      <c r="AK2357" s="33" t="str">
        <f>IF(Dane!M2357&lt;&gt;"",Dane!M2357,"")</f>
        <v/>
      </c>
    </row>
    <row r="2358" spans="36:37" x14ac:dyDescent="0.35">
      <c r="AJ2358" s="33" t="str">
        <f t="shared" si="37"/>
        <v/>
      </c>
      <c r="AK2358" s="33" t="str">
        <f>IF(Dane!M2358&lt;&gt;"",Dane!M2358,"")</f>
        <v/>
      </c>
    </row>
    <row r="2359" spans="36:37" x14ac:dyDescent="0.35">
      <c r="AJ2359" s="33" t="str">
        <f t="shared" si="37"/>
        <v/>
      </c>
      <c r="AK2359" s="33" t="str">
        <f>IF(Dane!M2359&lt;&gt;"",Dane!M2359,"")</f>
        <v/>
      </c>
    </row>
    <row r="2360" spans="36:37" x14ac:dyDescent="0.35">
      <c r="AJ2360" s="33" t="str">
        <f t="shared" si="37"/>
        <v/>
      </c>
      <c r="AK2360" s="33" t="str">
        <f>IF(Dane!M2360&lt;&gt;"",Dane!M2360,"")</f>
        <v/>
      </c>
    </row>
    <row r="2361" spans="36:37" x14ac:dyDescent="0.35">
      <c r="AJ2361" s="33" t="str">
        <f t="shared" si="37"/>
        <v/>
      </c>
      <c r="AK2361" s="33" t="str">
        <f>IF(Dane!M2361&lt;&gt;"",Dane!M2361,"")</f>
        <v/>
      </c>
    </row>
    <row r="2362" spans="36:37" x14ac:dyDescent="0.35">
      <c r="AJ2362" s="33" t="str">
        <f t="shared" si="37"/>
        <v/>
      </c>
      <c r="AK2362" s="33" t="str">
        <f>IF(Dane!M2362&lt;&gt;"",Dane!M2362,"")</f>
        <v/>
      </c>
    </row>
    <row r="2363" spans="36:37" x14ac:dyDescent="0.35">
      <c r="AJ2363" s="33" t="str">
        <f t="shared" si="37"/>
        <v/>
      </c>
      <c r="AK2363" s="33" t="str">
        <f>IF(Dane!M2363&lt;&gt;"",Dane!M2363,"")</f>
        <v/>
      </c>
    </row>
    <row r="2364" spans="36:37" x14ac:dyDescent="0.35">
      <c r="AJ2364" s="33" t="str">
        <f t="shared" si="37"/>
        <v/>
      </c>
      <c r="AK2364" s="33" t="str">
        <f>IF(Dane!M2364&lt;&gt;"",Dane!M2364,"")</f>
        <v/>
      </c>
    </row>
    <row r="2365" spans="36:37" x14ac:dyDescent="0.35">
      <c r="AJ2365" s="33" t="str">
        <f t="shared" si="37"/>
        <v/>
      </c>
      <c r="AK2365" s="33" t="str">
        <f>IF(Dane!M2365&lt;&gt;"",Dane!M2365,"")</f>
        <v/>
      </c>
    </row>
    <row r="2366" spans="36:37" x14ac:dyDescent="0.35">
      <c r="AJ2366" s="33" t="str">
        <f t="shared" si="37"/>
        <v/>
      </c>
      <c r="AK2366" s="33" t="str">
        <f>IF(Dane!M2366&lt;&gt;"",Dane!M2366,"")</f>
        <v/>
      </c>
    </row>
    <row r="2367" spans="36:37" x14ac:dyDescent="0.35">
      <c r="AJ2367" s="33" t="str">
        <f t="shared" si="37"/>
        <v/>
      </c>
      <c r="AK2367" s="33" t="str">
        <f>IF(Dane!M2367&lt;&gt;"",Dane!M2367,"")</f>
        <v/>
      </c>
    </row>
    <row r="2368" spans="36:37" x14ac:dyDescent="0.35">
      <c r="AJ2368" s="33" t="str">
        <f t="shared" si="37"/>
        <v/>
      </c>
      <c r="AK2368" s="33" t="str">
        <f>IF(Dane!M2368&lt;&gt;"",Dane!M2368,"")</f>
        <v/>
      </c>
    </row>
    <row r="2369" spans="36:37" x14ac:dyDescent="0.35">
      <c r="AJ2369" s="33" t="str">
        <f t="shared" si="37"/>
        <v/>
      </c>
      <c r="AK2369" s="33" t="str">
        <f>IF(Dane!M2369&lt;&gt;"",Dane!M2369,"")</f>
        <v/>
      </c>
    </row>
    <row r="2370" spans="36:37" x14ac:dyDescent="0.35">
      <c r="AJ2370" s="33" t="str">
        <f t="shared" si="37"/>
        <v/>
      </c>
      <c r="AK2370" s="33" t="str">
        <f>IF(Dane!M2370&lt;&gt;"",Dane!M2370,"")</f>
        <v/>
      </c>
    </row>
    <row r="2371" spans="36:37" x14ac:dyDescent="0.35">
      <c r="AJ2371" s="33" t="str">
        <f t="shared" si="37"/>
        <v/>
      </c>
      <c r="AK2371" s="33" t="str">
        <f>IF(Dane!M2371&lt;&gt;"",Dane!M2371,"")</f>
        <v/>
      </c>
    </row>
    <row r="2372" spans="36:37" x14ac:dyDescent="0.35">
      <c r="AJ2372" s="33" t="str">
        <f t="shared" si="37"/>
        <v/>
      </c>
      <c r="AK2372" s="33" t="str">
        <f>IF(Dane!M2372&lt;&gt;"",Dane!M2372,"")</f>
        <v/>
      </c>
    </row>
    <row r="2373" spans="36:37" x14ac:dyDescent="0.35">
      <c r="AJ2373" s="33" t="str">
        <f t="shared" si="37"/>
        <v/>
      </c>
      <c r="AK2373" s="33" t="str">
        <f>IF(Dane!M2373&lt;&gt;"",Dane!M2373,"")</f>
        <v/>
      </c>
    </row>
    <row r="2374" spans="36:37" x14ac:dyDescent="0.35">
      <c r="AJ2374" s="33" t="str">
        <f t="shared" si="37"/>
        <v/>
      </c>
      <c r="AK2374" s="33" t="str">
        <f>IF(Dane!M2374&lt;&gt;"",Dane!M2374,"")</f>
        <v/>
      </c>
    </row>
    <row r="2375" spans="36:37" x14ac:dyDescent="0.35">
      <c r="AJ2375" s="33" t="str">
        <f t="shared" si="37"/>
        <v/>
      </c>
      <c r="AK2375" s="33" t="str">
        <f>IF(Dane!M2375&lt;&gt;"",Dane!M2375,"")</f>
        <v/>
      </c>
    </row>
    <row r="2376" spans="36:37" x14ac:dyDescent="0.35">
      <c r="AJ2376" s="33" t="str">
        <f t="shared" si="37"/>
        <v/>
      </c>
      <c r="AK2376" s="33" t="str">
        <f>IF(Dane!M2376&lt;&gt;"",Dane!M2376,"")</f>
        <v/>
      </c>
    </row>
    <row r="2377" spans="36:37" x14ac:dyDescent="0.35">
      <c r="AJ2377" s="33" t="str">
        <f t="shared" si="37"/>
        <v/>
      </c>
      <c r="AK2377" s="33" t="str">
        <f>IF(Dane!M2377&lt;&gt;"",Dane!M2377,"")</f>
        <v/>
      </c>
    </row>
    <row r="2378" spans="36:37" x14ac:dyDescent="0.35">
      <c r="AJ2378" s="33" t="str">
        <f t="shared" si="37"/>
        <v/>
      </c>
      <c r="AK2378" s="33" t="str">
        <f>IF(Dane!M2378&lt;&gt;"",Dane!M2378,"")</f>
        <v/>
      </c>
    </row>
    <row r="2379" spans="36:37" x14ac:dyDescent="0.35">
      <c r="AJ2379" s="33" t="str">
        <f t="shared" si="37"/>
        <v/>
      </c>
      <c r="AK2379" s="33" t="str">
        <f>IF(Dane!M2379&lt;&gt;"",Dane!M2379,"")</f>
        <v/>
      </c>
    </row>
    <row r="2380" spans="36:37" x14ac:dyDescent="0.35">
      <c r="AJ2380" s="33" t="str">
        <f t="shared" si="37"/>
        <v/>
      </c>
      <c r="AK2380" s="33" t="str">
        <f>IF(Dane!M2380&lt;&gt;"",Dane!M2380,"")</f>
        <v/>
      </c>
    </row>
    <row r="2381" spans="36:37" x14ac:dyDescent="0.35">
      <c r="AJ2381" s="33" t="str">
        <f t="shared" si="37"/>
        <v/>
      </c>
      <c r="AK2381" s="33" t="str">
        <f>IF(Dane!M2381&lt;&gt;"",Dane!M2381,"")</f>
        <v/>
      </c>
    </row>
    <row r="2382" spans="36:37" x14ac:dyDescent="0.35">
      <c r="AJ2382" s="33" t="str">
        <f t="shared" si="37"/>
        <v/>
      </c>
      <c r="AK2382" s="33" t="str">
        <f>IF(Dane!M2382&lt;&gt;"",Dane!M2382,"")</f>
        <v/>
      </c>
    </row>
    <row r="2383" spans="36:37" x14ac:dyDescent="0.35">
      <c r="AJ2383" s="33" t="str">
        <f t="shared" si="37"/>
        <v/>
      </c>
      <c r="AK2383" s="33" t="str">
        <f>IF(Dane!M2383&lt;&gt;"",Dane!M2383,"")</f>
        <v/>
      </c>
    </row>
    <row r="2384" spans="36:37" x14ac:dyDescent="0.35">
      <c r="AJ2384" s="33" t="str">
        <f t="shared" si="37"/>
        <v/>
      </c>
      <c r="AK2384" s="33" t="str">
        <f>IF(Dane!M2384&lt;&gt;"",Dane!M2384,"")</f>
        <v/>
      </c>
    </row>
    <row r="2385" spans="36:37" x14ac:dyDescent="0.35">
      <c r="AJ2385" s="33" t="str">
        <f t="shared" si="37"/>
        <v/>
      </c>
      <c r="AK2385" s="33" t="str">
        <f>IF(Dane!M2385&lt;&gt;"",Dane!M2385,"")</f>
        <v/>
      </c>
    </row>
    <row r="2386" spans="36:37" x14ac:dyDescent="0.35">
      <c r="AJ2386" s="33" t="str">
        <f t="shared" si="37"/>
        <v/>
      </c>
      <c r="AK2386" s="33" t="str">
        <f>IF(Dane!M2386&lt;&gt;"",Dane!M2386,"")</f>
        <v/>
      </c>
    </row>
    <row r="2387" spans="36:37" x14ac:dyDescent="0.35">
      <c r="AJ2387" s="33" t="str">
        <f t="shared" si="37"/>
        <v/>
      </c>
      <c r="AK2387" s="33" t="str">
        <f>IF(Dane!M2387&lt;&gt;"",Dane!M2387,"")</f>
        <v/>
      </c>
    </row>
    <row r="2388" spans="36:37" x14ac:dyDescent="0.35">
      <c r="AJ2388" s="33" t="str">
        <f t="shared" si="37"/>
        <v/>
      </c>
      <c r="AK2388" s="33" t="str">
        <f>IF(Dane!M2388&lt;&gt;"",Dane!M2388,"")</f>
        <v/>
      </c>
    </row>
    <row r="2389" spans="36:37" x14ac:dyDescent="0.35">
      <c r="AJ2389" s="33" t="str">
        <f t="shared" si="37"/>
        <v/>
      </c>
      <c r="AK2389" s="33" t="str">
        <f>IF(Dane!M2389&lt;&gt;"",Dane!M2389,"")</f>
        <v/>
      </c>
    </row>
    <row r="2390" spans="36:37" x14ac:dyDescent="0.35">
      <c r="AJ2390" s="33" t="str">
        <f t="shared" ref="AJ2390:AJ2453" si="38">IF(AK2390="styczeń",1,IF(AK2390="luty",2,IF(AK2390="marzec",3,IF(AK2390="kwiecień",4,IF(AK2390="maj",5,IF(AK2390="czerwiec",6,IF(AK2390="lipiec",7,IF(AK2390="sierpień",8,IF(AK2390="wrzesień",9,IF(AK2390="październik",10,IF(AK2390="listopad",11,IF(AK2390="listopad",12,""))))))))))))</f>
        <v/>
      </c>
      <c r="AK2390" s="33" t="str">
        <f>IF(Dane!M2390&lt;&gt;"",Dane!M2390,"")</f>
        <v/>
      </c>
    </row>
    <row r="2391" spans="36:37" x14ac:dyDescent="0.35">
      <c r="AJ2391" s="33" t="str">
        <f t="shared" si="38"/>
        <v/>
      </c>
      <c r="AK2391" s="33" t="str">
        <f>IF(Dane!M2391&lt;&gt;"",Dane!M2391,"")</f>
        <v/>
      </c>
    </row>
    <row r="2392" spans="36:37" x14ac:dyDescent="0.35">
      <c r="AJ2392" s="33" t="str">
        <f t="shared" si="38"/>
        <v/>
      </c>
      <c r="AK2392" s="33" t="str">
        <f>IF(Dane!M2392&lt;&gt;"",Dane!M2392,"")</f>
        <v/>
      </c>
    </row>
    <row r="2393" spans="36:37" x14ac:dyDescent="0.35">
      <c r="AJ2393" s="33" t="str">
        <f t="shared" si="38"/>
        <v/>
      </c>
      <c r="AK2393" s="33" t="str">
        <f>IF(Dane!M2393&lt;&gt;"",Dane!M2393,"")</f>
        <v/>
      </c>
    </row>
    <row r="2394" spans="36:37" x14ac:dyDescent="0.35">
      <c r="AJ2394" s="33" t="str">
        <f t="shared" si="38"/>
        <v/>
      </c>
      <c r="AK2394" s="33" t="str">
        <f>IF(Dane!M2394&lt;&gt;"",Dane!M2394,"")</f>
        <v/>
      </c>
    </row>
    <row r="2395" spans="36:37" x14ac:dyDescent="0.35">
      <c r="AJ2395" s="33" t="str">
        <f t="shared" si="38"/>
        <v/>
      </c>
      <c r="AK2395" s="33" t="str">
        <f>IF(Dane!M2395&lt;&gt;"",Dane!M2395,"")</f>
        <v/>
      </c>
    </row>
    <row r="2396" spans="36:37" x14ac:dyDescent="0.35">
      <c r="AJ2396" s="33" t="str">
        <f t="shared" si="38"/>
        <v/>
      </c>
      <c r="AK2396" s="33" t="str">
        <f>IF(Dane!M2396&lt;&gt;"",Dane!M2396,"")</f>
        <v/>
      </c>
    </row>
    <row r="2397" spans="36:37" x14ac:dyDescent="0.35">
      <c r="AJ2397" s="33" t="str">
        <f t="shared" si="38"/>
        <v/>
      </c>
      <c r="AK2397" s="33" t="str">
        <f>IF(Dane!M2397&lt;&gt;"",Dane!M2397,"")</f>
        <v/>
      </c>
    </row>
    <row r="2398" spans="36:37" x14ac:dyDescent="0.35">
      <c r="AJ2398" s="33" t="str">
        <f t="shared" si="38"/>
        <v/>
      </c>
      <c r="AK2398" s="33" t="str">
        <f>IF(Dane!M2398&lt;&gt;"",Dane!M2398,"")</f>
        <v/>
      </c>
    </row>
    <row r="2399" spans="36:37" x14ac:dyDescent="0.35">
      <c r="AJ2399" s="33" t="str">
        <f t="shared" si="38"/>
        <v/>
      </c>
      <c r="AK2399" s="33" t="str">
        <f>IF(Dane!M2399&lt;&gt;"",Dane!M2399,"")</f>
        <v/>
      </c>
    </row>
    <row r="2400" spans="36:37" x14ac:dyDescent="0.35">
      <c r="AJ2400" s="33" t="str">
        <f t="shared" si="38"/>
        <v/>
      </c>
      <c r="AK2400" s="33" t="str">
        <f>IF(Dane!M2400&lt;&gt;"",Dane!M2400,"")</f>
        <v/>
      </c>
    </row>
    <row r="2401" spans="36:37" x14ac:dyDescent="0.35">
      <c r="AJ2401" s="33" t="str">
        <f t="shared" si="38"/>
        <v/>
      </c>
      <c r="AK2401" s="33" t="str">
        <f>IF(Dane!M2401&lt;&gt;"",Dane!M2401,"")</f>
        <v/>
      </c>
    </row>
    <row r="2402" spans="36:37" x14ac:dyDescent="0.35">
      <c r="AJ2402" s="33" t="str">
        <f t="shared" si="38"/>
        <v/>
      </c>
      <c r="AK2402" s="33" t="str">
        <f>IF(Dane!M2402&lt;&gt;"",Dane!M2402,"")</f>
        <v/>
      </c>
    </row>
    <row r="2403" spans="36:37" x14ac:dyDescent="0.35">
      <c r="AJ2403" s="33" t="str">
        <f t="shared" si="38"/>
        <v/>
      </c>
      <c r="AK2403" s="33" t="str">
        <f>IF(Dane!M2403&lt;&gt;"",Dane!M2403,"")</f>
        <v/>
      </c>
    </row>
    <row r="2404" spans="36:37" x14ac:dyDescent="0.35">
      <c r="AJ2404" s="33" t="str">
        <f t="shared" si="38"/>
        <v/>
      </c>
      <c r="AK2404" s="33" t="str">
        <f>IF(Dane!M2404&lt;&gt;"",Dane!M2404,"")</f>
        <v/>
      </c>
    </row>
    <row r="2405" spans="36:37" x14ac:dyDescent="0.35">
      <c r="AJ2405" s="33" t="str">
        <f t="shared" si="38"/>
        <v/>
      </c>
      <c r="AK2405" s="33" t="str">
        <f>IF(Dane!M2405&lt;&gt;"",Dane!M2405,"")</f>
        <v/>
      </c>
    </row>
    <row r="2406" spans="36:37" x14ac:dyDescent="0.35">
      <c r="AJ2406" s="33" t="str">
        <f t="shared" si="38"/>
        <v/>
      </c>
      <c r="AK2406" s="33" t="str">
        <f>IF(Dane!M2406&lt;&gt;"",Dane!M2406,"")</f>
        <v/>
      </c>
    </row>
    <row r="2407" spans="36:37" x14ac:dyDescent="0.35">
      <c r="AJ2407" s="33" t="str">
        <f t="shared" si="38"/>
        <v/>
      </c>
      <c r="AK2407" s="33" t="str">
        <f>IF(Dane!M2407&lt;&gt;"",Dane!M2407,"")</f>
        <v/>
      </c>
    </row>
    <row r="2408" spans="36:37" x14ac:dyDescent="0.35">
      <c r="AJ2408" s="33" t="str">
        <f t="shared" si="38"/>
        <v/>
      </c>
      <c r="AK2408" s="33" t="str">
        <f>IF(Dane!M2408&lt;&gt;"",Dane!M2408,"")</f>
        <v/>
      </c>
    </row>
    <row r="2409" spans="36:37" x14ac:dyDescent="0.35">
      <c r="AJ2409" s="33" t="str">
        <f t="shared" si="38"/>
        <v/>
      </c>
      <c r="AK2409" s="33" t="str">
        <f>IF(Dane!M2409&lt;&gt;"",Dane!M2409,"")</f>
        <v/>
      </c>
    </row>
    <row r="2410" spans="36:37" x14ac:dyDescent="0.35">
      <c r="AJ2410" s="33" t="str">
        <f t="shared" si="38"/>
        <v/>
      </c>
      <c r="AK2410" s="33" t="str">
        <f>IF(Dane!M2410&lt;&gt;"",Dane!M2410,"")</f>
        <v/>
      </c>
    </row>
    <row r="2411" spans="36:37" x14ac:dyDescent="0.35">
      <c r="AJ2411" s="33" t="str">
        <f t="shared" si="38"/>
        <v/>
      </c>
      <c r="AK2411" s="33" t="str">
        <f>IF(Dane!M2411&lt;&gt;"",Dane!M2411,"")</f>
        <v/>
      </c>
    </row>
    <row r="2412" spans="36:37" x14ac:dyDescent="0.35">
      <c r="AJ2412" s="33" t="str">
        <f t="shared" si="38"/>
        <v/>
      </c>
      <c r="AK2412" s="33" t="str">
        <f>IF(Dane!M2412&lt;&gt;"",Dane!M2412,"")</f>
        <v/>
      </c>
    </row>
    <row r="2413" spans="36:37" x14ac:dyDescent="0.35">
      <c r="AJ2413" s="33" t="str">
        <f t="shared" si="38"/>
        <v/>
      </c>
      <c r="AK2413" s="33" t="str">
        <f>IF(Dane!M2413&lt;&gt;"",Dane!M2413,"")</f>
        <v/>
      </c>
    </row>
    <row r="2414" spans="36:37" x14ac:dyDescent="0.35">
      <c r="AJ2414" s="33" t="str">
        <f t="shared" si="38"/>
        <v/>
      </c>
      <c r="AK2414" s="33" t="str">
        <f>IF(Dane!M2414&lt;&gt;"",Dane!M2414,"")</f>
        <v/>
      </c>
    </row>
    <row r="2415" spans="36:37" x14ac:dyDescent="0.35">
      <c r="AJ2415" s="33" t="str">
        <f t="shared" si="38"/>
        <v/>
      </c>
      <c r="AK2415" s="33" t="str">
        <f>IF(Dane!M2415&lt;&gt;"",Dane!M2415,"")</f>
        <v/>
      </c>
    </row>
    <row r="2416" spans="36:37" x14ac:dyDescent="0.35">
      <c r="AJ2416" s="33" t="str">
        <f t="shared" si="38"/>
        <v/>
      </c>
      <c r="AK2416" s="33" t="str">
        <f>IF(Dane!M2416&lt;&gt;"",Dane!M2416,"")</f>
        <v/>
      </c>
    </row>
    <row r="2417" spans="36:37" x14ac:dyDescent="0.35">
      <c r="AJ2417" s="33" t="str">
        <f t="shared" si="38"/>
        <v/>
      </c>
      <c r="AK2417" s="33" t="str">
        <f>IF(Dane!M2417&lt;&gt;"",Dane!M2417,"")</f>
        <v/>
      </c>
    </row>
    <row r="2418" spans="36:37" x14ac:dyDescent="0.35">
      <c r="AJ2418" s="33" t="str">
        <f t="shared" si="38"/>
        <v/>
      </c>
      <c r="AK2418" s="33" t="str">
        <f>IF(Dane!M2418&lt;&gt;"",Dane!M2418,"")</f>
        <v/>
      </c>
    </row>
    <row r="2419" spans="36:37" x14ac:dyDescent="0.35">
      <c r="AJ2419" s="33" t="str">
        <f t="shared" si="38"/>
        <v/>
      </c>
      <c r="AK2419" s="33" t="str">
        <f>IF(Dane!M2419&lt;&gt;"",Dane!M2419,"")</f>
        <v/>
      </c>
    </row>
    <row r="2420" spans="36:37" x14ac:dyDescent="0.35">
      <c r="AJ2420" s="33" t="str">
        <f t="shared" si="38"/>
        <v/>
      </c>
      <c r="AK2420" s="33" t="str">
        <f>IF(Dane!M2420&lt;&gt;"",Dane!M2420,"")</f>
        <v/>
      </c>
    </row>
    <row r="2421" spans="36:37" x14ac:dyDescent="0.35">
      <c r="AJ2421" s="33" t="str">
        <f t="shared" si="38"/>
        <v/>
      </c>
      <c r="AK2421" s="33" t="str">
        <f>IF(Dane!M2421&lt;&gt;"",Dane!M2421,"")</f>
        <v/>
      </c>
    </row>
    <row r="2422" spans="36:37" x14ac:dyDescent="0.35">
      <c r="AJ2422" s="33" t="str">
        <f t="shared" si="38"/>
        <v/>
      </c>
      <c r="AK2422" s="33" t="str">
        <f>IF(Dane!M2422&lt;&gt;"",Dane!M2422,"")</f>
        <v/>
      </c>
    </row>
    <row r="2423" spans="36:37" x14ac:dyDescent="0.35">
      <c r="AJ2423" s="33" t="str">
        <f t="shared" si="38"/>
        <v/>
      </c>
      <c r="AK2423" s="33" t="str">
        <f>IF(Dane!M2423&lt;&gt;"",Dane!M2423,"")</f>
        <v/>
      </c>
    </row>
    <row r="2424" spans="36:37" x14ac:dyDescent="0.35">
      <c r="AJ2424" s="33" t="str">
        <f t="shared" si="38"/>
        <v/>
      </c>
      <c r="AK2424" s="33" t="str">
        <f>IF(Dane!M2424&lt;&gt;"",Dane!M2424,"")</f>
        <v/>
      </c>
    </row>
    <row r="2425" spans="36:37" x14ac:dyDescent="0.35">
      <c r="AJ2425" s="33" t="str">
        <f t="shared" si="38"/>
        <v/>
      </c>
      <c r="AK2425" s="33" t="str">
        <f>IF(Dane!M2425&lt;&gt;"",Dane!M2425,"")</f>
        <v/>
      </c>
    </row>
    <row r="2426" spans="36:37" x14ac:dyDescent="0.35">
      <c r="AJ2426" s="33" t="str">
        <f t="shared" si="38"/>
        <v/>
      </c>
      <c r="AK2426" s="33" t="str">
        <f>IF(Dane!M2426&lt;&gt;"",Dane!M2426,"")</f>
        <v/>
      </c>
    </row>
    <row r="2427" spans="36:37" x14ac:dyDescent="0.35">
      <c r="AJ2427" s="33" t="str">
        <f t="shared" si="38"/>
        <v/>
      </c>
      <c r="AK2427" s="33" t="str">
        <f>IF(Dane!M2427&lt;&gt;"",Dane!M2427,"")</f>
        <v/>
      </c>
    </row>
    <row r="2428" spans="36:37" x14ac:dyDescent="0.35">
      <c r="AJ2428" s="33" t="str">
        <f t="shared" si="38"/>
        <v/>
      </c>
      <c r="AK2428" s="33" t="str">
        <f>IF(Dane!M2428&lt;&gt;"",Dane!M2428,"")</f>
        <v/>
      </c>
    </row>
    <row r="2429" spans="36:37" x14ac:dyDescent="0.35">
      <c r="AJ2429" s="33" t="str">
        <f t="shared" si="38"/>
        <v/>
      </c>
      <c r="AK2429" s="33" t="str">
        <f>IF(Dane!M2429&lt;&gt;"",Dane!M2429,"")</f>
        <v/>
      </c>
    </row>
    <row r="2430" spans="36:37" x14ac:dyDescent="0.35">
      <c r="AJ2430" s="33" t="str">
        <f t="shared" si="38"/>
        <v/>
      </c>
      <c r="AK2430" s="33" t="str">
        <f>IF(Dane!M2430&lt;&gt;"",Dane!M2430,"")</f>
        <v/>
      </c>
    </row>
    <row r="2431" spans="36:37" x14ac:dyDescent="0.35">
      <c r="AJ2431" s="33" t="str">
        <f t="shared" si="38"/>
        <v/>
      </c>
      <c r="AK2431" s="33" t="str">
        <f>IF(Dane!M2431&lt;&gt;"",Dane!M2431,"")</f>
        <v/>
      </c>
    </row>
    <row r="2432" spans="36:37" x14ac:dyDescent="0.35">
      <c r="AJ2432" s="33" t="str">
        <f t="shared" si="38"/>
        <v/>
      </c>
      <c r="AK2432" s="33" t="str">
        <f>IF(Dane!M2432&lt;&gt;"",Dane!M2432,"")</f>
        <v/>
      </c>
    </row>
    <row r="2433" spans="36:37" x14ac:dyDescent="0.35">
      <c r="AJ2433" s="33" t="str">
        <f t="shared" si="38"/>
        <v/>
      </c>
      <c r="AK2433" s="33" t="str">
        <f>IF(Dane!M2433&lt;&gt;"",Dane!M2433,"")</f>
        <v/>
      </c>
    </row>
    <row r="2434" spans="36:37" x14ac:dyDescent="0.35">
      <c r="AJ2434" s="33" t="str">
        <f t="shared" si="38"/>
        <v/>
      </c>
      <c r="AK2434" s="33" t="str">
        <f>IF(Dane!M2434&lt;&gt;"",Dane!M2434,"")</f>
        <v/>
      </c>
    </row>
    <row r="2435" spans="36:37" x14ac:dyDescent="0.35">
      <c r="AJ2435" s="33" t="str">
        <f t="shared" si="38"/>
        <v/>
      </c>
      <c r="AK2435" s="33" t="str">
        <f>IF(Dane!M2435&lt;&gt;"",Dane!M2435,"")</f>
        <v/>
      </c>
    </row>
    <row r="2436" spans="36:37" x14ac:dyDescent="0.35">
      <c r="AJ2436" s="33" t="str">
        <f t="shared" si="38"/>
        <v/>
      </c>
      <c r="AK2436" s="33" t="str">
        <f>IF(Dane!M2436&lt;&gt;"",Dane!M2436,"")</f>
        <v/>
      </c>
    </row>
    <row r="2437" spans="36:37" x14ac:dyDescent="0.35">
      <c r="AJ2437" s="33" t="str">
        <f t="shared" si="38"/>
        <v/>
      </c>
      <c r="AK2437" s="33" t="str">
        <f>IF(Dane!M2437&lt;&gt;"",Dane!M2437,"")</f>
        <v/>
      </c>
    </row>
    <row r="2438" spans="36:37" x14ac:dyDescent="0.35">
      <c r="AJ2438" s="33" t="str">
        <f t="shared" si="38"/>
        <v/>
      </c>
      <c r="AK2438" s="33" t="str">
        <f>IF(Dane!M2438&lt;&gt;"",Dane!M2438,"")</f>
        <v/>
      </c>
    </row>
    <row r="2439" spans="36:37" x14ac:dyDescent="0.35">
      <c r="AJ2439" s="33" t="str">
        <f t="shared" si="38"/>
        <v/>
      </c>
      <c r="AK2439" s="33" t="str">
        <f>IF(Dane!M2439&lt;&gt;"",Dane!M2439,"")</f>
        <v/>
      </c>
    </row>
    <row r="2440" spans="36:37" x14ac:dyDescent="0.35">
      <c r="AJ2440" s="33" t="str">
        <f t="shared" si="38"/>
        <v/>
      </c>
      <c r="AK2440" s="33" t="str">
        <f>IF(Dane!M2440&lt;&gt;"",Dane!M2440,"")</f>
        <v/>
      </c>
    </row>
    <row r="2441" spans="36:37" x14ac:dyDescent="0.35">
      <c r="AJ2441" s="33" t="str">
        <f t="shared" si="38"/>
        <v/>
      </c>
      <c r="AK2441" s="33" t="str">
        <f>IF(Dane!M2441&lt;&gt;"",Dane!M2441,"")</f>
        <v/>
      </c>
    </row>
    <row r="2442" spans="36:37" x14ac:dyDescent="0.35">
      <c r="AJ2442" s="33" t="str">
        <f t="shared" si="38"/>
        <v/>
      </c>
      <c r="AK2442" s="33" t="str">
        <f>IF(Dane!M2442&lt;&gt;"",Dane!M2442,"")</f>
        <v/>
      </c>
    </row>
    <row r="2443" spans="36:37" x14ac:dyDescent="0.35">
      <c r="AJ2443" s="33" t="str">
        <f t="shared" si="38"/>
        <v/>
      </c>
      <c r="AK2443" s="33" t="str">
        <f>IF(Dane!M2443&lt;&gt;"",Dane!M2443,"")</f>
        <v/>
      </c>
    </row>
    <row r="2444" spans="36:37" x14ac:dyDescent="0.35">
      <c r="AJ2444" s="33" t="str">
        <f t="shared" si="38"/>
        <v/>
      </c>
      <c r="AK2444" s="33" t="str">
        <f>IF(Dane!M2444&lt;&gt;"",Dane!M2444,"")</f>
        <v/>
      </c>
    </row>
    <row r="2445" spans="36:37" x14ac:dyDescent="0.35">
      <c r="AJ2445" s="33" t="str">
        <f t="shared" si="38"/>
        <v/>
      </c>
      <c r="AK2445" s="33" t="str">
        <f>IF(Dane!M2445&lt;&gt;"",Dane!M2445,"")</f>
        <v/>
      </c>
    </row>
    <row r="2446" spans="36:37" x14ac:dyDescent="0.35">
      <c r="AJ2446" s="33" t="str">
        <f t="shared" si="38"/>
        <v/>
      </c>
      <c r="AK2446" s="33" t="str">
        <f>IF(Dane!M2446&lt;&gt;"",Dane!M2446,"")</f>
        <v/>
      </c>
    </row>
    <row r="2447" spans="36:37" x14ac:dyDescent="0.35">
      <c r="AJ2447" s="33" t="str">
        <f t="shared" si="38"/>
        <v/>
      </c>
      <c r="AK2447" s="33" t="str">
        <f>IF(Dane!M2447&lt;&gt;"",Dane!M2447,"")</f>
        <v/>
      </c>
    </row>
    <row r="2448" spans="36:37" x14ac:dyDescent="0.35">
      <c r="AJ2448" s="33" t="str">
        <f t="shared" si="38"/>
        <v/>
      </c>
      <c r="AK2448" s="33" t="str">
        <f>IF(Dane!M2448&lt;&gt;"",Dane!M2448,"")</f>
        <v/>
      </c>
    </row>
    <row r="2449" spans="36:37" x14ac:dyDescent="0.35">
      <c r="AJ2449" s="33" t="str">
        <f t="shared" si="38"/>
        <v/>
      </c>
      <c r="AK2449" s="33" t="str">
        <f>IF(Dane!M2449&lt;&gt;"",Dane!M2449,"")</f>
        <v/>
      </c>
    </row>
    <row r="2450" spans="36:37" x14ac:dyDescent="0.35">
      <c r="AJ2450" s="33" t="str">
        <f t="shared" si="38"/>
        <v/>
      </c>
      <c r="AK2450" s="33" t="str">
        <f>IF(Dane!M2450&lt;&gt;"",Dane!M2450,"")</f>
        <v/>
      </c>
    </row>
    <row r="2451" spans="36:37" x14ac:dyDescent="0.35">
      <c r="AJ2451" s="33" t="str">
        <f t="shared" si="38"/>
        <v/>
      </c>
      <c r="AK2451" s="33" t="str">
        <f>IF(Dane!M2451&lt;&gt;"",Dane!M2451,"")</f>
        <v/>
      </c>
    </row>
    <row r="2452" spans="36:37" x14ac:dyDescent="0.35">
      <c r="AJ2452" s="33" t="str">
        <f t="shared" si="38"/>
        <v/>
      </c>
      <c r="AK2452" s="33" t="str">
        <f>IF(Dane!M2452&lt;&gt;"",Dane!M2452,"")</f>
        <v/>
      </c>
    </row>
    <row r="2453" spans="36:37" x14ac:dyDescent="0.35">
      <c r="AJ2453" s="33" t="str">
        <f t="shared" si="38"/>
        <v/>
      </c>
      <c r="AK2453" s="33" t="str">
        <f>IF(Dane!M2453&lt;&gt;"",Dane!M2453,"")</f>
        <v/>
      </c>
    </row>
    <row r="2454" spans="36:37" x14ac:dyDescent="0.35">
      <c r="AJ2454" s="33" t="str">
        <f t="shared" ref="AJ2454:AJ2517" si="39">IF(AK2454="styczeń",1,IF(AK2454="luty",2,IF(AK2454="marzec",3,IF(AK2454="kwiecień",4,IF(AK2454="maj",5,IF(AK2454="czerwiec",6,IF(AK2454="lipiec",7,IF(AK2454="sierpień",8,IF(AK2454="wrzesień",9,IF(AK2454="październik",10,IF(AK2454="listopad",11,IF(AK2454="listopad",12,""))))))))))))</f>
        <v/>
      </c>
      <c r="AK2454" s="33" t="str">
        <f>IF(Dane!M2454&lt;&gt;"",Dane!M2454,"")</f>
        <v/>
      </c>
    </row>
    <row r="2455" spans="36:37" x14ac:dyDescent="0.35">
      <c r="AJ2455" s="33" t="str">
        <f t="shared" si="39"/>
        <v/>
      </c>
      <c r="AK2455" s="33" t="str">
        <f>IF(Dane!M2455&lt;&gt;"",Dane!M2455,"")</f>
        <v/>
      </c>
    </row>
    <row r="2456" spans="36:37" x14ac:dyDescent="0.35">
      <c r="AJ2456" s="33" t="str">
        <f t="shared" si="39"/>
        <v/>
      </c>
      <c r="AK2456" s="33" t="str">
        <f>IF(Dane!M2456&lt;&gt;"",Dane!M2456,"")</f>
        <v/>
      </c>
    </row>
    <row r="2457" spans="36:37" x14ac:dyDescent="0.35">
      <c r="AJ2457" s="33" t="str">
        <f t="shared" si="39"/>
        <v/>
      </c>
      <c r="AK2457" s="33" t="str">
        <f>IF(Dane!M2457&lt;&gt;"",Dane!M2457,"")</f>
        <v/>
      </c>
    </row>
    <row r="2458" spans="36:37" x14ac:dyDescent="0.35">
      <c r="AJ2458" s="33" t="str">
        <f t="shared" si="39"/>
        <v/>
      </c>
      <c r="AK2458" s="33" t="str">
        <f>IF(Dane!M2458&lt;&gt;"",Dane!M2458,"")</f>
        <v/>
      </c>
    </row>
    <row r="2459" spans="36:37" x14ac:dyDescent="0.35">
      <c r="AJ2459" s="33" t="str">
        <f t="shared" si="39"/>
        <v/>
      </c>
      <c r="AK2459" s="33" t="str">
        <f>IF(Dane!M2459&lt;&gt;"",Dane!M2459,"")</f>
        <v/>
      </c>
    </row>
    <row r="2460" spans="36:37" x14ac:dyDescent="0.35">
      <c r="AJ2460" s="33" t="str">
        <f t="shared" si="39"/>
        <v/>
      </c>
      <c r="AK2460" s="33" t="str">
        <f>IF(Dane!M2460&lt;&gt;"",Dane!M2460,"")</f>
        <v/>
      </c>
    </row>
    <row r="2461" spans="36:37" x14ac:dyDescent="0.35">
      <c r="AJ2461" s="33" t="str">
        <f t="shared" si="39"/>
        <v/>
      </c>
      <c r="AK2461" s="33" t="str">
        <f>IF(Dane!M2461&lt;&gt;"",Dane!M2461,"")</f>
        <v/>
      </c>
    </row>
    <row r="2462" spans="36:37" x14ac:dyDescent="0.35">
      <c r="AJ2462" s="33" t="str">
        <f t="shared" si="39"/>
        <v/>
      </c>
      <c r="AK2462" s="33" t="str">
        <f>IF(Dane!M2462&lt;&gt;"",Dane!M2462,"")</f>
        <v/>
      </c>
    </row>
    <row r="2463" spans="36:37" x14ac:dyDescent="0.35">
      <c r="AJ2463" s="33" t="str">
        <f t="shared" si="39"/>
        <v/>
      </c>
      <c r="AK2463" s="33" t="str">
        <f>IF(Dane!M2463&lt;&gt;"",Dane!M2463,"")</f>
        <v/>
      </c>
    </row>
    <row r="2464" spans="36:37" x14ac:dyDescent="0.35">
      <c r="AJ2464" s="33" t="str">
        <f t="shared" si="39"/>
        <v/>
      </c>
      <c r="AK2464" s="33" t="str">
        <f>IF(Dane!M2464&lt;&gt;"",Dane!M2464,"")</f>
        <v/>
      </c>
    </row>
    <row r="2465" spans="36:37" x14ac:dyDescent="0.35">
      <c r="AJ2465" s="33" t="str">
        <f t="shared" si="39"/>
        <v/>
      </c>
      <c r="AK2465" s="33" t="str">
        <f>IF(Dane!M2465&lt;&gt;"",Dane!M2465,"")</f>
        <v/>
      </c>
    </row>
    <row r="2466" spans="36:37" x14ac:dyDescent="0.35">
      <c r="AJ2466" s="33" t="str">
        <f t="shared" si="39"/>
        <v/>
      </c>
      <c r="AK2466" s="33" t="str">
        <f>IF(Dane!M2466&lt;&gt;"",Dane!M2466,"")</f>
        <v/>
      </c>
    </row>
    <row r="2467" spans="36:37" x14ac:dyDescent="0.35">
      <c r="AJ2467" s="33" t="str">
        <f t="shared" si="39"/>
        <v/>
      </c>
      <c r="AK2467" s="33" t="str">
        <f>IF(Dane!M2467&lt;&gt;"",Dane!M2467,"")</f>
        <v/>
      </c>
    </row>
    <row r="2468" spans="36:37" x14ac:dyDescent="0.35">
      <c r="AJ2468" s="33" t="str">
        <f t="shared" si="39"/>
        <v/>
      </c>
      <c r="AK2468" s="33" t="str">
        <f>IF(Dane!M2468&lt;&gt;"",Dane!M2468,"")</f>
        <v/>
      </c>
    </row>
    <row r="2469" spans="36:37" x14ac:dyDescent="0.35">
      <c r="AJ2469" s="33" t="str">
        <f t="shared" si="39"/>
        <v/>
      </c>
      <c r="AK2469" s="33" t="str">
        <f>IF(Dane!M2469&lt;&gt;"",Dane!M2469,"")</f>
        <v/>
      </c>
    </row>
    <row r="2470" spans="36:37" x14ac:dyDescent="0.35">
      <c r="AJ2470" s="33" t="str">
        <f t="shared" si="39"/>
        <v/>
      </c>
      <c r="AK2470" s="33" t="str">
        <f>IF(Dane!M2470&lt;&gt;"",Dane!M2470,"")</f>
        <v/>
      </c>
    </row>
    <row r="2471" spans="36:37" x14ac:dyDescent="0.35">
      <c r="AJ2471" s="33" t="str">
        <f t="shared" si="39"/>
        <v/>
      </c>
      <c r="AK2471" s="33" t="str">
        <f>IF(Dane!M2471&lt;&gt;"",Dane!M2471,"")</f>
        <v/>
      </c>
    </row>
    <row r="2472" spans="36:37" x14ac:dyDescent="0.35">
      <c r="AJ2472" s="33" t="str">
        <f t="shared" si="39"/>
        <v/>
      </c>
      <c r="AK2472" s="33" t="str">
        <f>IF(Dane!M2472&lt;&gt;"",Dane!M2472,"")</f>
        <v/>
      </c>
    </row>
    <row r="2473" spans="36:37" x14ac:dyDescent="0.35">
      <c r="AJ2473" s="33" t="str">
        <f t="shared" si="39"/>
        <v/>
      </c>
      <c r="AK2473" s="33" t="str">
        <f>IF(Dane!M2473&lt;&gt;"",Dane!M2473,"")</f>
        <v/>
      </c>
    </row>
    <row r="2474" spans="36:37" x14ac:dyDescent="0.35">
      <c r="AJ2474" s="33" t="str">
        <f t="shared" si="39"/>
        <v/>
      </c>
      <c r="AK2474" s="33" t="str">
        <f>IF(Dane!M2474&lt;&gt;"",Dane!M2474,"")</f>
        <v/>
      </c>
    </row>
    <row r="2475" spans="36:37" x14ac:dyDescent="0.35">
      <c r="AJ2475" s="33" t="str">
        <f t="shared" si="39"/>
        <v/>
      </c>
      <c r="AK2475" s="33" t="str">
        <f>IF(Dane!M2475&lt;&gt;"",Dane!M2475,"")</f>
        <v/>
      </c>
    </row>
    <row r="2476" spans="36:37" x14ac:dyDescent="0.35">
      <c r="AJ2476" s="33" t="str">
        <f t="shared" si="39"/>
        <v/>
      </c>
      <c r="AK2476" s="33" t="str">
        <f>IF(Dane!M2476&lt;&gt;"",Dane!M2476,"")</f>
        <v/>
      </c>
    </row>
    <row r="2477" spans="36:37" x14ac:dyDescent="0.35">
      <c r="AJ2477" s="33" t="str">
        <f t="shared" si="39"/>
        <v/>
      </c>
      <c r="AK2477" s="33" t="str">
        <f>IF(Dane!M2477&lt;&gt;"",Dane!M2477,"")</f>
        <v/>
      </c>
    </row>
    <row r="2478" spans="36:37" x14ac:dyDescent="0.35">
      <c r="AJ2478" s="33" t="str">
        <f t="shared" si="39"/>
        <v/>
      </c>
      <c r="AK2478" s="33" t="str">
        <f>IF(Dane!M2478&lt;&gt;"",Dane!M2478,"")</f>
        <v/>
      </c>
    </row>
    <row r="2479" spans="36:37" x14ac:dyDescent="0.35">
      <c r="AJ2479" s="33" t="str">
        <f t="shared" si="39"/>
        <v/>
      </c>
      <c r="AK2479" s="33" t="str">
        <f>IF(Dane!M2479&lt;&gt;"",Dane!M2479,"")</f>
        <v/>
      </c>
    </row>
    <row r="2480" spans="36:37" x14ac:dyDescent="0.35">
      <c r="AJ2480" s="33" t="str">
        <f t="shared" si="39"/>
        <v/>
      </c>
      <c r="AK2480" s="33" t="str">
        <f>IF(Dane!M2480&lt;&gt;"",Dane!M2480,"")</f>
        <v/>
      </c>
    </row>
    <row r="2481" spans="36:37" x14ac:dyDescent="0.35">
      <c r="AJ2481" s="33" t="str">
        <f t="shared" si="39"/>
        <v/>
      </c>
      <c r="AK2481" s="33" t="str">
        <f>IF(Dane!M2481&lt;&gt;"",Dane!M2481,"")</f>
        <v/>
      </c>
    </row>
    <row r="2482" spans="36:37" x14ac:dyDescent="0.35">
      <c r="AJ2482" s="33" t="str">
        <f t="shared" si="39"/>
        <v/>
      </c>
      <c r="AK2482" s="33" t="str">
        <f>IF(Dane!M2482&lt;&gt;"",Dane!M2482,"")</f>
        <v/>
      </c>
    </row>
    <row r="2483" spans="36:37" x14ac:dyDescent="0.35">
      <c r="AJ2483" s="33" t="str">
        <f t="shared" si="39"/>
        <v/>
      </c>
      <c r="AK2483" s="33" t="str">
        <f>IF(Dane!M2483&lt;&gt;"",Dane!M2483,"")</f>
        <v/>
      </c>
    </row>
    <row r="2484" spans="36:37" x14ac:dyDescent="0.35">
      <c r="AJ2484" s="33" t="str">
        <f t="shared" si="39"/>
        <v/>
      </c>
      <c r="AK2484" s="33" t="str">
        <f>IF(Dane!M2484&lt;&gt;"",Dane!M2484,"")</f>
        <v/>
      </c>
    </row>
    <row r="2485" spans="36:37" x14ac:dyDescent="0.35">
      <c r="AJ2485" s="33" t="str">
        <f t="shared" si="39"/>
        <v/>
      </c>
      <c r="AK2485" s="33" t="str">
        <f>IF(Dane!M2485&lt;&gt;"",Dane!M2485,"")</f>
        <v/>
      </c>
    </row>
    <row r="2486" spans="36:37" x14ac:dyDescent="0.35">
      <c r="AJ2486" s="33" t="str">
        <f t="shared" si="39"/>
        <v/>
      </c>
      <c r="AK2486" s="33" t="str">
        <f>IF(Dane!M2486&lt;&gt;"",Dane!M2486,"")</f>
        <v/>
      </c>
    </row>
    <row r="2487" spans="36:37" x14ac:dyDescent="0.35">
      <c r="AJ2487" s="33" t="str">
        <f t="shared" si="39"/>
        <v/>
      </c>
      <c r="AK2487" s="33" t="str">
        <f>IF(Dane!M2487&lt;&gt;"",Dane!M2487,"")</f>
        <v/>
      </c>
    </row>
    <row r="2488" spans="36:37" x14ac:dyDescent="0.35">
      <c r="AJ2488" s="33" t="str">
        <f t="shared" si="39"/>
        <v/>
      </c>
      <c r="AK2488" s="33" t="str">
        <f>IF(Dane!M2488&lt;&gt;"",Dane!M2488,"")</f>
        <v/>
      </c>
    </row>
    <row r="2489" spans="36:37" x14ac:dyDescent="0.35">
      <c r="AJ2489" s="33" t="str">
        <f t="shared" si="39"/>
        <v/>
      </c>
      <c r="AK2489" s="33" t="str">
        <f>IF(Dane!M2489&lt;&gt;"",Dane!M2489,"")</f>
        <v/>
      </c>
    </row>
    <row r="2490" spans="36:37" x14ac:dyDescent="0.35">
      <c r="AJ2490" s="33" t="str">
        <f t="shared" si="39"/>
        <v/>
      </c>
      <c r="AK2490" s="33" t="str">
        <f>IF(Dane!M2490&lt;&gt;"",Dane!M2490,"")</f>
        <v/>
      </c>
    </row>
    <row r="2491" spans="36:37" x14ac:dyDescent="0.35">
      <c r="AJ2491" s="33" t="str">
        <f t="shared" si="39"/>
        <v/>
      </c>
      <c r="AK2491" s="33" t="str">
        <f>IF(Dane!M2491&lt;&gt;"",Dane!M2491,"")</f>
        <v/>
      </c>
    </row>
    <row r="2492" spans="36:37" x14ac:dyDescent="0.35">
      <c r="AJ2492" s="33" t="str">
        <f t="shared" si="39"/>
        <v/>
      </c>
      <c r="AK2492" s="33" t="str">
        <f>IF(Dane!M2492&lt;&gt;"",Dane!M2492,"")</f>
        <v/>
      </c>
    </row>
    <row r="2493" spans="36:37" x14ac:dyDescent="0.35">
      <c r="AJ2493" s="33" t="str">
        <f t="shared" si="39"/>
        <v/>
      </c>
      <c r="AK2493" s="33" t="str">
        <f>IF(Dane!M2493&lt;&gt;"",Dane!M2493,"")</f>
        <v/>
      </c>
    </row>
    <row r="2494" spans="36:37" x14ac:dyDescent="0.35">
      <c r="AJ2494" s="33" t="str">
        <f t="shared" si="39"/>
        <v/>
      </c>
      <c r="AK2494" s="33" t="str">
        <f>IF(Dane!M2494&lt;&gt;"",Dane!M2494,"")</f>
        <v/>
      </c>
    </row>
    <row r="2495" spans="36:37" x14ac:dyDescent="0.35">
      <c r="AJ2495" s="33" t="str">
        <f t="shared" si="39"/>
        <v/>
      </c>
      <c r="AK2495" s="33" t="str">
        <f>IF(Dane!M2495&lt;&gt;"",Dane!M2495,"")</f>
        <v/>
      </c>
    </row>
    <row r="2496" spans="36:37" x14ac:dyDescent="0.35">
      <c r="AJ2496" s="33" t="str">
        <f t="shared" si="39"/>
        <v/>
      </c>
      <c r="AK2496" s="33" t="str">
        <f>IF(Dane!M2496&lt;&gt;"",Dane!M2496,"")</f>
        <v/>
      </c>
    </row>
    <row r="2497" spans="36:37" x14ac:dyDescent="0.35">
      <c r="AJ2497" s="33" t="str">
        <f t="shared" si="39"/>
        <v/>
      </c>
      <c r="AK2497" s="33" t="str">
        <f>IF(Dane!M2497&lt;&gt;"",Dane!M2497,"")</f>
        <v/>
      </c>
    </row>
    <row r="2498" spans="36:37" x14ac:dyDescent="0.35">
      <c r="AJ2498" s="33" t="str">
        <f t="shared" si="39"/>
        <v/>
      </c>
      <c r="AK2498" s="33" t="str">
        <f>IF(Dane!M2498&lt;&gt;"",Dane!M2498,"")</f>
        <v/>
      </c>
    </row>
    <row r="2499" spans="36:37" x14ac:dyDescent="0.35">
      <c r="AJ2499" s="33" t="str">
        <f t="shared" si="39"/>
        <v/>
      </c>
      <c r="AK2499" s="33" t="str">
        <f>IF(Dane!M2499&lt;&gt;"",Dane!M2499,"")</f>
        <v/>
      </c>
    </row>
    <row r="2500" spans="36:37" x14ac:dyDescent="0.35">
      <c r="AJ2500" s="33" t="str">
        <f t="shared" si="39"/>
        <v/>
      </c>
      <c r="AK2500" s="33" t="str">
        <f>IF(Dane!M2500&lt;&gt;"",Dane!M2500,"")</f>
        <v/>
      </c>
    </row>
    <row r="2501" spans="36:37" x14ac:dyDescent="0.35">
      <c r="AJ2501" s="33" t="str">
        <f t="shared" si="39"/>
        <v/>
      </c>
      <c r="AK2501" s="33" t="str">
        <f>IF(Dane!M2501&lt;&gt;"",Dane!M2501,"")</f>
        <v/>
      </c>
    </row>
    <row r="2502" spans="36:37" x14ac:dyDescent="0.35">
      <c r="AJ2502" s="33" t="str">
        <f t="shared" si="39"/>
        <v/>
      </c>
      <c r="AK2502" s="33" t="str">
        <f>IF(Dane!M2502&lt;&gt;"",Dane!M2502,"")</f>
        <v/>
      </c>
    </row>
    <row r="2503" spans="36:37" x14ac:dyDescent="0.35">
      <c r="AJ2503" s="33" t="str">
        <f t="shared" si="39"/>
        <v/>
      </c>
      <c r="AK2503" s="33" t="str">
        <f>IF(Dane!M2503&lt;&gt;"",Dane!M2503,"")</f>
        <v/>
      </c>
    </row>
    <row r="2504" spans="36:37" x14ac:dyDescent="0.35">
      <c r="AJ2504" s="33" t="str">
        <f t="shared" si="39"/>
        <v/>
      </c>
      <c r="AK2504" s="33" t="str">
        <f>IF(Dane!M2504&lt;&gt;"",Dane!M2504,"")</f>
        <v/>
      </c>
    </row>
    <row r="2505" spans="36:37" x14ac:dyDescent="0.35">
      <c r="AJ2505" s="33" t="str">
        <f t="shared" si="39"/>
        <v/>
      </c>
      <c r="AK2505" s="33" t="str">
        <f>IF(Dane!M2505&lt;&gt;"",Dane!M2505,"")</f>
        <v/>
      </c>
    </row>
    <row r="2506" spans="36:37" x14ac:dyDescent="0.35">
      <c r="AJ2506" s="33" t="str">
        <f t="shared" si="39"/>
        <v/>
      </c>
      <c r="AK2506" s="33" t="str">
        <f>IF(Dane!M2506&lt;&gt;"",Dane!M2506,"")</f>
        <v/>
      </c>
    </row>
    <row r="2507" spans="36:37" x14ac:dyDescent="0.35">
      <c r="AJ2507" s="33" t="str">
        <f t="shared" si="39"/>
        <v/>
      </c>
      <c r="AK2507" s="33" t="str">
        <f>IF(Dane!M2507&lt;&gt;"",Dane!M2507,"")</f>
        <v/>
      </c>
    </row>
    <row r="2508" spans="36:37" x14ac:dyDescent="0.35">
      <c r="AJ2508" s="33" t="str">
        <f t="shared" si="39"/>
        <v/>
      </c>
      <c r="AK2508" s="33" t="str">
        <f>IF(Dane!M2508&lt;&gt;"",Dane!M2508,"")</f>
        <v/>
      </c>
    </row>
    <row r="2509" spans="36:37" x14ac:dyDescent="0.35">
      <c r="AJ2509" s="33" t="str">
        <f t="shared" si="39"/>
        <v/>
      </c>
      <c r="AK2509" s="33" t="str">
        <f>IF(Dane!M2509&lt;&gt;"",Dane!M2509,"")</f>
        <v/>
      </c>
    </row>
    <row r="2510" spans="36:37" x14ac:dyDescent="0.35">
      <c r="AJ2510" s="33" t="str">
        <f t="shared" si="39"/>
        <v/>
      </c>
      <c r="AK2510" s="33" t="str">
        <f>IF(Dane!M2510&lt;&gt;"",Dane!M2510,"")</f>
        <v/>
      </c>
    </row>
    <row r="2511" spans="36:37" x14ac:dyDescent="0.35">
      <c r="AJ2511" s="33" t="str">
        <f t="shared" si="39"/>
        <v/>
      </c>
      <c r="AK2511" s="33" t="str">
        <f>IF(Dane!M2511&lt;&gt;"",Dane!M2511,"")</f>
        <v/>
      </c>
    </row>
    <row r="2512" spans="36:37" x14ac:dyDescent="0.35">
      <c r="AJ2512" s="33" t="str">
        <f t="shared" si="39"/>
        <v/>
      </c>
      <c r="AK2512" s="33" t="str">
        <f>IF(Dane!M2512&lt;&gt;"",Dane!M2512,"")</f>
        <v/>
      </c>
    </row>
    <row r="2513" spans="36:37" x14ac:dyDescent="0.35">
      <c r="AJ2513" s="33" t="str">
        <f t="shared" si="39"/>
        <v/>
      </c>
      <c r="AK2513" s="33" t="str">
        <f>IF(Dane!M2513&lt;&gt;"",Dane!M2513,"")</f>
        <v/>
      </c>
    </row>
    <row r="2514" spans="36:37" x14ac:dyDescent="0.35">
      <c r="AJ2514" s="33" t="str">
        <f t="shared" si="39"/>
        <v/>
      </c>
      <c r="AK2514" s="33" t="str">
        <f>IF(Dane!M2514&lt;&gt;"",Dane!M2514,"")</f>
        <v/>
      </c>
    </row>
    <row r="2515" spans="36:37" x14ac:dyDescent="0.35">
      <c r="AJ2515" s="33" t="str">
        <f t="shared" si="39"/>
        <v/>
      </c>
      <c r="AK2515" s="33" t="str">
        <f>IF(Dane!M2515&lt;&gt;"",Dane!M2515,"")</f>
        <v/>
      </c>
    </row>
    <row r="2516" spans="36:37" x14ac:dyDescent="0.35">
      <c r="AJ2516" s="33" t="str">
        <f t="shared" si="39"/>
        <v/>
      </c>
      <c r="AK2516" s="33" t="str">
        <f>IF(Dane!M2516&lt;&gt;"",Dane!M2516,"")</f>
        <v/>
      </c>
    </row>
    <row r="2517" spans="36:37" x14ac:dyDescent="0.35">
      <c r="AJ2517" s="33" t="str">
        <f t="shared" si="39"/>
        <v/>
      </c>
      <c r="AK2517" s="33" t="str">
        <f>IF(Dane!M2517&lt;&gt;"",Dane!M2517,"")</f>
        <v/>
      </c>
    </row>
    <row r="2518" spans="36:37" x14ac:dyDescent="0.35">
      <c r="AJ2518" s="33" t="str">
        <f t="shared" ref="AJ2518:AJ2581" si="40">IF(AK2518="styczeń",1,IF(AK2518="luty",2,IF(AK2518="marzec",3,IF(AK2518="kwiecień",4,IF(AK2518="maj",5,IF(AK2518="czerwiec",6,IF(AK2518="lipiec",7,IF(AK2518="sierpień",8,IF(AK2518="wrzesień",9,IF(AK2518="październik",10,IF(AK2518="listopad",11,IF(AK2518="listopad",12,""))))))))))))</f>
        <v/>
      </c>
      <c r="AK2518" s="33" t="str">
        <f>IF(Dane!M2518&lt;&gt;"",Dane!M2518,"")</f>
        <v/>
      </c>
    </row>
    <row r="2519" spans="36:37" x14ac:dyDescent="0.35">
      <c r="AJ2519" s="33" t="str">
        <f t="shared" si="40"/>
        <v/>
      </c>
      <c r="AK2519" s="33" t="str">
        <f>IF(Dane!M2519&lt;&gt;"",Dane!M2519,"")</f>
        <v/>
      </c>
    </row>
    <row r="2520" spans="36:37" x14ac:dyDescent="0.35">
      <c r="AJ2520" s="33" t="str">
        <f t="shared" si="40"/>
        <v/>
      </c>
      <c r="AK2520" s="33" t="str">
        <f>IF(Dane!M2520&lt;&gt;"",Dane!M2520,"")</f>
        <v/>
      </c>
    </row>
    <row r="2521" spans="36:37" x14ac:dyDescent="0.35">
      <c r="AJ2521" s="33" t="str">
        <f t="shared" si="40"/>
        <v/>
      </c>
      <c r="AK2521" s="33" t="str">
        <f>IF(Dane!M2521&lt;&gt;"",Dane!M2521,"")</f>
        <v/>
      </c>
    </row>
    <row r="2522" spans="36:37" x14ac:dyDescent="0.35">
      <c r="AJ2522" s="33" t="str">
        <f t="shared" si="40"/>
        <v/>
      </c>
      <c r="AK2522" s="33" t="str">
        <f>IF(Dane!M2522&lt;&gt;"",Dane!M2522,"")</f>
        <v/>
      </c>
    </row>
    <row r="2523" spans="36:37" x14ac:dyDescent="0.35">
      <c r="AJ2523" s="33" t="str">
        <f t="shared" si="40"/>
        <v/>
      </c>
      <c r="AK2523" s="33" t="str">
        <f>IF(Dane!M2523&lt;&gt;"",Dane!M2523,"")</f>
        <v/>
      </c>
    </row>
    <row r="2524" spans="36:37" x14ac:dyDescent="0.35">
      <c r="AJ2524" s="33" t="str">
        <f t="shared" si="40"/>
        <v/>
      </c>
      <c r="AK2524" s="33" t="str">
        <f>IF(Dane!M2524&lt;&gt;"",Dane!M2524,"")</f>
        <v/>
      </c>
    </row>
    <row r="2525" spans="36:37" x14ac:dyDescent="0.35">
      <c r="AJ2525" s="33" t="str">
        <f t="shared" si="40"/>
        <v/>
      </c>
      <c r="AK2525" s="33" t="str">
        <f>IF(Dane!M2525&lt;&gt;"",Dane!M2525,"")</f>
        <v/>
      </c>
    </row>
    <row r="2526" spans="36:37" x14ac:dyDescent="0.35">
      <c r="AJ2526" s="33" t="str">
        <f t="shared" si="40"/>
        <v/>
      </c>
      <c r="AK2526" s="33" t="str">
        <f>IF(Dane!M2526&lt;&gt;"",Dane!M2526,"")</f>
        <v/>
      </c>
    </row>
    <row r="2527" spans="36:37" x14ac:dyDescent="0.35">
      <c r="AJ2527" s="33" t="str">
        <f t="shared" si="40"/>
        <v/>
      </c>
      <c r="AK2527" s="33" t="str">
        <f>IF(Dane!M2527&lt;&gt;"",Dane!M2527,"")</f>
        <v/>
      </c>
    </row>
    <row r="2528" spans="36:37" x14ac:dyDescent="0.35">
      <c r="AJ2528" s="33" t="str">
        <f t="shared" si="40"/>
        <v/>
      </c>
      <c r="AK2528" s="33" t="str">
        <f>IF(Dane!M2528&lt;&gt;"",Dane!M2528,"")</f>
        <v/>
      </c>
    </row>
    <row r="2529" spans="36:37" x14ac:dyDescent="0.35">
      <c r="AJ2529" s="33" t="str">
        <f t="shared" si="40"/>
        <v/>
      </c>
      <c r="AK2529" s="33" t="str">
        <f>IF(Dane!M2529&lt;&gt;"",Dane!M2529,"")</f>
        <v/>
      </c>
    </row>
    <row r="2530" spans="36:37" x14ac:dyDescent="0.35">
      <c r="AJ2530" s="33" t="str">
        <f t="shared" si="40"/>
        <v/>
      </c>
      <c r="AK2530" s="33" t="str">
        <f>IF(Dane!M2530&lt;&gt;"",Dane!M2530,"")</f>
        <v/>
      </c>
    </row>
    <row r="2531" spans="36:37" x14ac:dyDescent="0.35">
      <c r="AJ2531" s="33" t="str">
        <f t="shared" si="40"/>
        <v/>
      </c>
      <c r="AK2531" s="33" t="str">
        <f>IF(Dane!M2531&lt;&gt;"",Dane!M2531,"")</f>
        <v/>
      </c>
    </row>
    <row r="2532" spans="36:37" x14ac:dyDescent="0.35">
      <c r="AJ2532" s="33" t="str">
        <f t="shared" si="40"/>
        <v/>
      </c>
      <c r="AK2532" s="33" t="str">
        <f>IF(Dane!M2532&lt;&gt;"",Dane!M2532,"")</f>
        <v/>
      </c>
    </row>
    <row r="2533" spans="36:37" x14ac:dyDescent="0.35">
      <c r="AJ2533" s="33" t="str">
        <f t="shared" si="40"/>
        <v/>
      </c>
      <c r="AK2533" s="33" t="str">
        <f>IF(Dane!M2533&lt;&gt;"",Dane!M2533,"")</f>
        <v/>
      </c>
    </row>
    <row r="2534" spans="36:37" x14ac:dyDescent="0.35">
      <c r="AJ2534" s="33" t="str">
        <f t="shared" si="40"/>
        <v/>
      </c>
      <c r="AK2534" s="33" t="str">
        <f>IF(Dane!M2534&lt;&gt;"",Dane!M2534,"")</f>
        <v/>
      </c>
    </row>
    <row r="2535" spans="36:37" x14ac:dyDescent="0.35">
      <c r="AJ2535" s="33" t="str">
        <f t="shared" si="40"/>
        <v/>
      </c>
      <c r="AK2535" s="33" t="str">
        <f>IF(Dane!M2535&lt;&gt;"",Dane!M2535,"")</f>
        <v/>
      </c>
    </row>
    <row r="2536" spans="36:37" x14ac:dyDescent="0.35">
      <c r="AJ2536" s="33" t="str">
        <f t="shared" si="40"/>
        <v/>
      </c>
      <c r="AK2536" s="33" t="str">
        <f>IF(Dane!M2536&lt;&gt;"",Dane!M2536,"")</f>
        <v/>
      </c>
    </row>
    <row r="2537" spans="36:37" x14ac:dyDescent="0.35">
      <c r="AJ2537" s="33" t="str">
        <f t="shared" si="40"/>
        <v/>
      </c>
      <c r="AK2537" s="33" t="str">
        <f>IF(Dane!M2537&lt;&gt;"",Dane!M2537,"")</f>
        <v/>
      </c>
    </row>
    <row r="2538" spans="36:37" x14ac:dyDescent="0.35">
      <c r="AJ2538" s="33" t="str">
        <f t="shared" si="40"/>
        <v/>
      </c>
      <c r="AK2538" s="33" t="str">
        <f>IF(Dane!M2538&lt;&gt;"",Dane!M2538,"")</f>
        <v/>
      </c>
    </row>
    <row r="2539" spans="36:37" x14ac:dyDescent="0.35">
      <c r="AJ2539" s="33" t="str">
        <f t="shared" si="40"/>
        <v/>
      </c>
      <c r="AK2539" s="33" t="str">
        <f>IF(Dane!M2539&lt;&gt;"",Dane!M2539,"")</f>
        <v/>
      </c>
    </row>
    <row r="2540" spans="36:37" x14ac:dyDescent="0.35">
      <c r="AJ2540" s="33" t="str">
        <f t="shared" si="40"/>
        <v/>
      </c>
      <c r="AK2540" s="33" t="str">
        <f>IF(Dane!M2540&lt;&gt;"",Dane!M2540,"")</f>
        <v/>
      </c>
    </row>
    <row r="2541" spans="36:37" x14ac:dyDescent="0.35">
      <c r="AJ2541" s="33" t="str">
        <f t="shared" si="40"/>
        <v/>
      </c>
      <c r="AK2541" s="33" t="str">
        <f>IF(Dane!M2541&lt;&gt;"",Dane!M2541,"")</f>
        <v/>
      </c>
    </row>
    <row r="2542" spans="36:37" x14ac:dyDescent="0.35">
      <c r="AJ2542" s="33" t="str">
        <f t="shared" si="40"/>
        <v/>
      </c>
      <c r="AK2542" s="33" t="str">
        <f>IF(Dane!M2542&lt;&gt;"",Dane!M2542,"")</f>
        <v/>
      </c>
    </row>
    <row r="2543" spans="36:37" x14ac:dyDescent="0.35">
      <c r="AJ2543" s="33" t="str">
        <f t="shared" si="40"/>
        <v/>
      </c>
      <c r="AK2543" s="33" t="str">
        <f>IF(Dane!M2543&lt;&gt;"",Dane!M2543,"")</f>
        <v/>
      </c>
    </row>
    <row r="2544" spans="36:37" x14ac:dyDescent="0.35">
      <c r="AJ2544" s="33" t="str">
        <f t="shared" si="40"/>
        <v/>
      </c>
      <c r="AK2544" s="33" t="str">
        <f>IF(Dane!M2544&lt;&gt;"",Dane!M2544,"")</f>
        <v/>
      </c>
    </row>
    <row r="2545" spans="36:37" x14ac:dyDescent="0.35">
      <c r="AJ2545" s="33" t="str">
        <f t="shared" si="40"/>
        <v/>
      </c>
      <c r="AK2545" s="33" t="str">
        <f>IF(Dane!M2545&lt;&gt;"",Dane!M2545,"")</f>
        <v/>
      </c>
    </row>
    <row r="2546" spans="36:37" x14ac:dyDescent="0.35">
      <c r="AJ2546" s="33" t="str">
        <f t="shared" si="40"/>
        <v/>
      </c>
      <c r="AK2546" s="33" t="str">
        <f>IF(Dane!M2546&lt;&gt;"",Dane!M2546,"")</f>
        <v/>
      </c>
    </row>
    <row r="2547" spans="36:37" x14ac:dyDescent="0.35">
      <c r="AJ2547" s="33" t="str">
        <f t="shared" si="40"/>
        <v/>
      </c>
      <c r="AK2547" s="33" t="str">
        <f>IF(Dane!M2547&lt;&gt;"",Dane!M2547,"")</f>
        <v/>
      </c>
    </row>
    <row r="2548" spans="36:37" x14ac:dyDescent="0.35">
      <c r="AJ2548" s="33" t="str">
        <f t="shared" si="40"/>
        <v/>
      </c>
      <c r="AK2548" s="33" t="str">
        <f>IF(Dane!M2548&lt;&gt;"",Dane!M2548,"")</f>
        <v/>
      </c>
    </row>
    <row r="2549" spans="36:37" x14ac:dyDescent="0.35">
      <c r="AJ2549" s="33" t="str">
        <f t="shared" si="40"/>
        <v/>
      </c>
      <c r="AK2549" s="33" t="str">
        <f>IF(Dane!M2549&lt;&gt;"",Dane!M2549,"")</f>
        <v/>
      </c>
    </row>
    <row r="2550" spans="36:37" x14ac:dyDescent="0.35">
      <c r="AJ2550" s="33" t="str">
        <f t="shared" si="40"/>
        <v/>
      </c>
      <c r="AK2550" s="33" t="str">
        <f>IF(Dane!M2550&lt;&gt;"",Dane!M2550,"")</f>
        <v/>
      </c>
    </row>
    <row r="2551" spans="36:37" x14ac:dyDescent="0.35">
      <c r="AJ2551" s="33" t="str">
        <f t="shared" si="40"/>
        <v/>
      </c>
      <c r="AK2551" s="33" t="str">
        <f>IF(Dane!M2551&lt;&gt;"",Dane!M2551,"")</f>
        <v/>
      </c>
    </row>
    <row r="2552" spans="36:37" x14ac:dyDescent="0.35">
      <c r="AJ2552" s="33" t="str">
        <f t="shared" si="40"/>
        <v/>
      </c>
      <c r="AK2552" s="33" t="str">
        <f>IF(Dane!M2552&lt;&gt;"",Dane!M2552,"")</f>
        <v/>
      </c>
    </row>
    <row r="2553" spans="36:37" x14ac:dyDescent="0.35">
      <c r="AJ2553" s="33" t="str">
        <f t="shared" si="40"/>
        <v/>
      </c>
      <c r="AK2553" s="33" t="str">
        <f>IF(Dane!M2553&lt;&gt;"",Dane!M2553,"")</f>
        <v/>
      </c>
    </row>
    <row r="2554" spans="36:37" x14ac:dyDescent="0.35">
      <c r="AJ2554" s="33" t="str">
        <f t="shared" si="40"/>
        <v/>
      </c>
      <c r="AK2554" s="33" t="str">
        <f>IF(Dane!M2554&lt;&gt;"",Dane!M2554,"")</f>
        <v/>
      </c>
    </row>
    <row r="2555" spans="36:37" x14ac:dyDescent="0.35">
      <c r="AJ2555" s="33" t="str">
        <f t="shared" si="40"/>
        <v/>
      </c>
      <c r="AK2555" s="33" t="str">
        <f>IF(Dane!M2555&lt;&gt;"",Dane!M2555,"")</f>
        <v/>
      </c>
    </row>
    <row r="2556" spans="36:37" x14ac:dyDescent="0.35">
      <c r="AJ2556" s="33" t="str">
        <f t="shared" si="40"/>
        <v/>
      </c>
      <c r="AK2556" s="33" t="str">
        <f>IF(Dane!M2556&lt;&gt;"",Dane!M2556,"")</f>
        <v/>
      </c>
    </row>
    <row r="2557" spans="36:37" x14ac:dyDescent="0.35">
      <c r="AJ2557" s="33" t="str">
        <f t="shared" si="40"/>
        <v/>
      </c>
      <c r="AK2557" s="33" t="str">
        <f>IF(Dane!M2557&lt;&gt;"",Dane!M2557,"")</f>
        <v/>
      </c>
    </row>
    <row r="2558" spans="36:37" x14ac:dyDescent="0.35">
      <c r="AJ2558" s="33" t="str">
        <f t="shared" si="40"/>
        <v/>
      </c>
      <c r="AK2558" s="33" t="str">
        <f>IF(Dane!M2558&lt;&gt;"",Dane!M2558,"")</f>
        <v/>
      </c>
    </row>
    <row r="2559" spans="36:37" x14ac:dyDescent="0.35">
      <c r="AJ2559" s="33" t="str">
        <f t="shared" si="40"/>
        <v/>
      </c>
      <c r="AK2559" s="33" t="str">
        <f>IF(Dane!M2559&lt;&gt;"",Dane!M2559,"")</f>
        <v/>
      </c>
    </row>
    <row r="2560" spans="36:37" x14ac:dyDescent="0.35">
      <c r="AJ2560" s="33" t="str">
        <f t="shared" si="40"/>
        <v/>
      </c>
      <c r="AK2560" s="33" t="str">
        <f>IF(Dane!M2560&lt;&gt;"",Dane!M2560,"")</f>
        <v/>
      </c>
    </row>
    <row r="2561" spans="36:37" x14ac:dyDescent="0.35">
      <c r="AJ2561" s="33" t="str">
        <f t="shared" si="40"/>
        <v/>
      </c>
      <c r="AK2561" s="33" t="str">
        <f>IF(Dane!M2561&lt;&gt;"",Dane!M2561,"")</f>
        <v/>
      </c>
    </row>
    <row r="2562" spans="36:37" x14ac:dyDescent="0.35">
      <c r="AJ2562" s="33" t="str">
        <f t="shared" si="40"/>
        <v/>
      </c>
      <c r="AK2562" s="33" t="str">
        <f>IF(Dane!M2562&lt;&gt;"",Dane!M2562,"")</f>
        <v/>
      </c>
    </row>
    <row r="2563" spans="36:37" x14ac:dyDescent="0.35">
      <c r="AJ2563" s="33" t="str">
        <f t="shared" si="40"/>
        <v/>
      </c>
      <c r="AK2563" s="33" t="str">
        <f>IF(Dane!M2563&lt;&gt;"",Dane!M2563,"")</f>
        <v/>
      </c>
    </row>
    <row r="2564" spans="36:37" x14ac:dyDescent="0.35">
      <c r="AJ2564" s="33" t="str">
        <f t="shared" si="40"/>
        <v/>
      </c>
      <c r="AK2564" s="33" t="str">
        <f>IF(Dane!M2564&lt;&gt;"",Dane!M2564,"")</f>
        <v/>
      </c>
    </row>
    <row r="2565" spans="36:37" x14ac:dyDescent="0.35">
      <c r="AJ2565" s="33" t="str">
        <f t="shared" si="40"/>
        <v/>
      </c>
      <c r="AK2565" s="33" t="str">
        <f>IF(Dane!M2565&lt;&gt;"",Dane!M2565,"")</f>
        <v/>
      </c>
    </row>
    <row r="2566" spans="36:37" x14ac:dyDescent="0.35">
      <c r="AJ2566" s="33" t="str">
        <f t="shared" si="40"/>
        <v/>
      </c>
      <c r="AK2566" s="33" t="str">
        <f>IF(Dane!M2566&lt;&gt;"",Dane!M2566,"")</f>
        <v/>
      </c>
    </row>
    <row r="2567" spans="36:37" x14ac:dyDescent="0.35">
      <c r="AJ2567" s="33" t="str">
        <f t="shared" si="40"/>
        <v/>
      </c>
      <c r="AK2567" s="33" t="str">
        <f>IF(Dane!M2567&lt;&gt;"",Dane!M2567,"")</f>
        <v/>
      </c>
    </row>
    <row r="2568" spans="36:37" x14ac:dyDescent="0.35">
      <c r="AJ2568" s="33" t="str">
        <f t="shared" si="40"/>
        <v/>
      </c>
      <c r="AK2568" s="33" t="str">
        <f>IF(Dane!M2568&lt;&gt;"",Dane!M2568,"")</f>
        <v/>
      </c>
    </row>
    <row r="2569" spans="36:37" x14ac:dyDescent="0.35">
      <c r="AJ2569" s="33" t="str">
        <f t="shared" si="40"/>
        <v/>
      </c>
      <c r="AK2569" s="33" t="str">
        <f>IF(Dane!M2569&lt;&gt;"",Dane!M2569,"")</f>
        <v/>
      </c>
    </row>
    <row r="2570" spans="36:37" x14ac:dyDescent="0.35">
      <c r="AJ2570" s="33" t="str">
        <f t="shared" si="40"/>
        <v/>
      </c>
      <c r="AK2570" s="33" t="str">
        <f>IF(Dane!M2570&lt;&gt;"",Dane!M2570,"")</f>
        <v/>
      </c>
    </row>
    <row r="2571" spans="36:37" x14ac:dyDescent="0.35">
      <c r="AJ2571" s="33" t="str">
        <f t="shared" si="40"/>
        <v/>
      </c>
      <c r="AK2571" s="33" t="str">
        <f>IF(Dane!M2571&lt;&gt;"",Dane!M2571,"")</f>
        <v/>
      </c>
    </row>
    <row r="2572" spans="36:37" x14ac:dyDescent="0.35">
      <c r="AJ2572" s="33" t="str">
        <f t="shared" si="40"/>
        <v/>
      </c>
      <c r="AK2572" s="33" t="str">
        <f>IF(Dane!M2572&lt;&gt;"",Dane!M2572,"")</f>
        <v/>
      </c>
    </row>
    <row r="2573" spans="36:37" x14ac:dyDescent="0.35">
      <c r="AJ2573" s="33" t="str">
        <f t="shared" si="40"/>
        <v/>
      </c>
      <c r="AK2573" s="33" t="str">
        <f>IF(Dane!M2573&lt;&gt;"",Dane!M2573,"")</f>
        <v/>
      </c>
    </row>
    <row r="2574" spans="36:37" x14ac:dyDescent="0.35">
      <c r="AJ2574" s="33" t="str">
        <f t="shared" si="40"/>
        <v/>
      </c>
      <c r="AK2574" s="33" t="str">
        <f>IF(Dane!M2574&lt;&gt;"",Dane!M2574,"")</f>
        <v/>
      </c>
    </row>
    <row r="2575" spans="36:37" x14ac:dyDescent="0.35">
      <c r="AJ2575" s="33" t="str">
        <f t="shared" si="40"/>
        <v/>
      </c>
      <c r="AK2575" s="33" t="str">
        <f>IF(Dane!M2575&lt;&gt;"",Dane!M2575,"")</f>
        <v/>
      </c>
    </row>
    <row r="2576" spans="36:37" x14ac:dyDescent="0.35">
      <c r="AJ2576" s="33" t="str">
        <f t="shared" si="40"/>
        <v/>
      </c>
      <c r="AK2576" s="33" t="str">
        <f>IF(Dane!M2576&lt;&gt;"",Dane!M2576,"")</f>
        <v/>
      </c>
    </row>
    <row r="2577" spans="36:37" x14ac:dyDescent="0.35">
      <c r="AJ2577" s="33" t="str">
        <f t="shared" si="40"/>
        <v/>
      </c>
      <c r="AK2577" s="33" t="str">
        <f>IF(Dane!M2577&lt;&gt;"",Dane!M2577,"")</f>
        <v/>
      </c>
    </row>
    <row r="2578" spans="36:37" x14ac:dyDescent="0.35">
      <c r="AJ2578" s="33" t="str">
        <f t="shared" si="40"/>
        <v/>
      </c>
      <c r="AK2578" s="33" t="str">
        <f>IF(Dane!M2578&lt;&gt;"",Dane!M2578,"")</f>
        <v/>
      </c>
    </row>
    <row r="2579" spans="36:37" x14ac:dyDescent="0.35">
      <c r="AJ2579" s="33" t="str">
        <f t="shared" si="40"/>
        <v/>
      </c>
      <c r="AK2579" s="33" t="str">
        <f>IF(Dane!M2579&lt;&gt;"",Dane!M2579,"")</f>
        <v/>
      </c>
    </row>
    <row r="2580" spans="36:37" x14ac:dyDescent="0.35">
      <c r="AJ2580" s="33" t="str">
        <f t="shared" si="40"/>
        <v/>
      </c>
      <c r="AK2580" s="33" t="str">
        <f>IF(Dane!M2580&lt;&gt;"",Dane!M2580,"")</f>
        <v/>
      </c>
    </row>
    <row r="2581" spans="36:37" x14ac:dyDescent="0.35">
      <c r="AJ2581" s="33" t="str">
        <f t="shared" si="40"/>
        <v/>
      </c>
      <c r="AK2581" s="33" t="str">
        <f>IF(Dane!M2581&lt;&gt;"",Dane!M2581,"")</f>
        <v/>
      </c>
    </row>
    <row r="2582" spans="36:37" x14ac:dyDescent="0.35">
      <c r="AJ2582" s="33" t="str">
        <f t="shared" ref="AJ2582:AJ2645" si="41">IF(AK2582="styczeń",1,IF(AK2582="luty",2,IF(AK2582="marzec",3,IF(AK2582="kwiecień",4,IF(AK2582="maj",5,IF(AK2582="czerwiec",6,IF(AK2582="lipiec",7,IF(AK2582="sierpień",8,IF(AK2582="wrzesień",9,IF(AK2582="październik",10,IF(AK2582="listopad",11,IF(AK2582="listopad",12,""))))))))))))</f>
        <v/>
      </c>
      <c r="AK2582" s="33" t="str">
        <f>IF(Dane!M2582&lt;&gt;"",Dane!M2582,"")</f>
        <v/>
      </c>
    </row>
    <row r="2583" spans="36:37" x14ac:dyDescent="0.35">
      <c r="AJ2583" s="33" t="str">
        <f t="shared" si="41"/>
        <v/>
      </c>
      <c r="AK2583" s="33" t="str">
        <f>IF(Dane!M2583&lt;&gt;"",Dane!M2583,"")</f>
        <v/>
      </c>
    </row>
    <row r="2584" spans="36:37" x14ac:dyDescent="0.35">
      <c r="AJ2584" s="33" t="str">
        <f t="shared" si="41"/>
        <v/>
      </c>
      <c r="AK2584" s="33" t="str">
        <f>IF(Dane!M2584&lt;&gt;"",Dane!M2584,"")</f>
        <v/>
      </c>
    </row>
    <row r="2585" spans="36:37" x14ac:dyDescent="0.35">
      <c r="AJ2585" s="33" t="str">
        <f t="shared" si="41"/>
        <v/>
      </c>
      <c r="AK2585" s="33" t="str">
        <f>IF(Dane!M2585&lt;&gt;"",Dane!M2585,"")</f>
        <v/>
      </c>
    </row>
    <row r="2586" spans="36:37" x14ac:dyDescent="0.35">
      <c r="AJ2586" s="33" t="str">
        <f t="shared" si="41"/>
        <v/>
      </c>
      <c r="AK2586" s="33" t="str">
        <f>IF(Dane!M2586&lt;&gt;"",Dane!M2586,"")</f>
        <v/>
      </c>
    </row>
    <row r="2587" spans="36:37" x14ac:dyDescent="0.35">
      <c r="AJ2587" s="33" t="str">
        <f t="shared" si="41"/>
        <v/>
      </c>
      <c r="AK2587" s="33" t="str">
        <f>IF(Dane!M2587&lt;&gt;"",Dane!M2587,"")</f>
        <v/>
      </c>
    </row>
    <row r="2588" spans="36:37" x14ac:dyDescent="0.35">
      <c r="AJ2588" s="33" t="str">
        <f t="shared" si="41"/>
        <v/>
      </c>
      <c r="AK2588" s="33" t="str">
        <f>IF(Dane!M2588&lt;&gt;"",Dane!M2588,"")</f>
        <v/>
      </c>
    </row>
    <row r="2589" spans="36:37" x14ac:dyDescent="0.35">
      <c r="AJ2589" s="33" t="str">
        <f t="shared" si="41"/>
        <v/>
      </c>
      <c r="AK2589" s="33" t="str">
        <f>IF(Dane!M2589&lt;&gt;"",Dane!M2589,"")</f>
        <v/>
      </c>
    </row>
    <row r="2590" spans="36:37" x14ac:dyDescent="0.35">
      <c r="AJ2590" s="33" t="str">
        <f t="shared" si="41"/>
        <v/>
      </c>
      <c r="AK2590" s="33" t="str">
        <f>IF(Dane!M2590&lt;&gt;"",Dane!M2590,"")</f>
        <v/>
      </c>
    </row>
    <row r="2591" spans="36:37" x14ac:dyDescent="0.35">
      <c r="AJ2591" s="33" t="str">
        <f t="shared" si="41"/>
        <v/>
      </c>
      <c r="AK2591" s="33" t="str">
        <f>IF(Dane!M2591&lt;&gt;"",Dane!M2591,"")</f>
        <v/>
      </c>
    </row>
    <row r="2592" spans="36:37" x14ac:dyDescent="0.35">
      <c r="AJ2592" s="33" t="str">
        <f t="shared" si="41"/>
        <v/>
      </c>
      <c r="AK2592" s="33" t="str">
        <f>IF(Dane!M2592&lt;&gt;"",Dane!M2592,"")</f>
        <v/>
      </c>
    </row>
    <row r="2593" spans="36:37" x14ac:dyDescent="0.35">
      <c r="AJ2593" s="33" t="str">
        <f t="shared" si="41"/>
        <v/>
      </c>
      <c r="AK2593" s="33" t="str">
        <f>IF(Dane!M2593&lt;&gt;"",Dane!M2593,"")</f>
        <v/>
      </c>
    </row>
    <row r="2594" spans="36:37" x14ac:dyDescent="0.35">
      <c r="AJ2594" s="33" t="str">
        <f t="shared" si="41"/>
        <v/>
      </c>
      <c r="AK2594" s="33" t="str">
        <f>IF(Dane!M2594&lt;&gt;"",Dane!M2594,"")</f>
        <v/>
      </c>
    </row>
    <row r="2595" spans="36:37" x14ac:dyDescent="0.35">
      <c r="AJ2595" s="33" t="str">
        <f t="shared" si="41"/>
        <v/>
      </c>
      <c r="AK2595" s="33" t="str">
        <f>IF(Dane!M2595&lt;&gt;"",Dane!M2595,"")</f>
        <v/>
      </c>
    </row>
    <row r="2596" spans="36:37" x14ac:dyDescent="0.35">
      <c r="AJ2596" s="33" t="str">
        <f t="shared" si="41"/>
        <v/>
      </c>
      <c r="AK2596" s="33" t="str">
        <f>IF(Dane!M2596&lt;&gt;"",Dane!M2596,"")</f>
        <v/>
      </c>
    </row>
    <row r="2597" spans="36:37" x14ac:dyDescent="0.35">
      <c r="AJ2597" s="33" t="str">
        <f t="shared" si="41"/>
        <v/>
      </c>
      <c r="AK2597" s="33" t="str">
        <f>IF(Dane!M2597&lt;&gt;"",Dane!M2597,"")</f>
        <v/>
      </c>
    </row>
    <row r="2598" spans="36:37" x14ac:dyDescent="0.35">
      <c r="AJ2598" s="33" t="str">
        <f t="shared" si="41"/>
        <v/>
      </c>
      <c r="AK2598" s="33" t="str">
        <f>IF(Dane!M2598&lt;&gt;"",Dane!M2598,"")</f>
        <v/>
      </c>
    </row>
    <row r="2599" spans="36:37" x14ac:dyDescent="0.35">
      <c r="AJ2599" s="33" t="str">
        <f t="shared" si="41"/>
        <v/>
      </c>
      <c r="AK2599" s="33" t="str">
        <f>IF(Dane!M2599&lt;&gt;"",Dane!M2599,"")</f>
        <v/>
      </c>
    </row>
    <row r="2600" spans="36:37" x14ac:dyDescent="0.35">
      <c r="AJ2600" s="33" t="str">
        <f t="shared" si="41"/>
        <v/>
      </c>
      <c r="AK2600" s="33" t="str">
        <f>IF(Dane!M2600&lt;&gt;"",Dane!M2600,"")</f>
        <v/>
      </c>
    </row>
    <row r="2601" spans="36:37" x14ac:dyDescent="0.35">
      <c r="AJ2601" s="33" t="str">
        <f t="shared" si="41"/>
        <v/>
      </c>
      <c r="AK2601" s="33" t="str">
        <f>IF(Dane!M2601&lt;&gt;"",Dane!M2601,"")</f>
        <v/>
      </c>
    </row>
    <row r="2602" spans="36:37" x14ac:dyDescent="0.35">
      <c r="AJ2602" s="33" t="str">
        <f t="shared" si="41"/>
        <v/>
      </c>
      <c r="AK2602" s="33" t="str">
        <f>IF(Dane!M2602&lt;&gt;"",Dane!M2602,"")</f>
        <v/>
      </c>
    </row>
    <row r="2603" spans="36:37" x14ac:dyDescent="0.35">
      <c r="AJ2603" s="33" t="str">
        <f t="shared" si="41"/>
        <v/>
      </c>
      <c r="AK2603" s="33" t="str">
        <f>IF(Dane!M2603&lt;&gt;"",Dane!M2603,"")</f>
        <v/>
      </c>
    </row>
    <row r="2604" spans="36:37" x14ac:dyDescent="0.35">
      <c r="AJ2604" s="33" t="str">
        <f t="shared" si="41"/>
        <v/>
      </c>
      <c r="AK2604" s="33" t="str">
        <f>IF(Dane!M2604&lt;&gt;"",Dane!M2604,"")</f>
        <v/>
      </c>
    </row>
    <row r="2605" spans="36:37" x14ac:dyDescent="0.35">
      <c r="AJ2605" s="33" t="str">
        <f t="shared" si="41"/>
        <v/>
      </c>
      <c r="AK2605" s="33" t="str">
        <f>IF(Dane!M2605&lt;&gt;"",Dane!M2605,"")</f>
        <v/>
      </c>
    </row>
    <row r="2606" spans="36:37" x14ac:dyDescent="0.35">
      <c r="AJ2606" s="33" t="str">
        <f t="shared" si="41"/>
        <v/>
      </c>
      <c r="AK2606" s="33" t="str">
        <f>IF(Dane!M2606&lt;&gt;"",Dane!M2606,"")</f>
        <v/>
      </c>
    </row>
    <row r="2607" spans="36:37" x14ac:dyDescent="0.35">
      <c r="AJ2607" s="33" t="str">
        <f t="shared" si="41"/>
        <v/>
      </c>
      <c r="AK2607" s="33" t="str">
        <f>IF(Dane!M2607&lt;&gt;"",Dane!M2607,"")</f>
        <v/>
      </c>
    </row>
    <row r="2608" spans="36:37" x14ac:dyDescent="0.35">
      <c r="AJ2608" s="33" t="str">
        <f t="shared" si="41"/>
        <v/>
      </c>
      <c r="AK2608" s="33" t="str">
        <f>IF(Dane!M2608&lt;&gt;"",Dane!M2608,"")</f>
        <v/>
      </c>
    </row>
    <row r="2609" spans="36:37" x14ac:dyDescent="0.35">
      <c r="AJ2609" s="33" t="str">
        <f t="shared" si="41"/>
        <v/>
      </c>
      <c r="AK2609" s="33" t="str">
        <f>IF(Dane!M2609&lt;&gt;"",Dane!M2609,"")</f>
        <v/>
      </c>
    </row>
    <row r="2610" spans="36:37" x14ac:dyDescent="0.35">
      <c r="AJ2610" s="33" t="str">
        <f t="shared" si="41"/>
        <v/>
      </c>
      <c r="AK2610" s="33" t="str">
        <f>IF(Dane!M2610&lt;&gt;"",Dane!M2610,"")</f>
        <v/>
      </c>
    </row>
    <row r="2611" spans="36:37" x14ac:dyDescent="0.35">
      <c r="AJ2611" s="33" t="str">
        <f t="shared" si="41"/>
        <v/>
      </c>
      <c r="AK2611" s="33" t="str">
        <f>IF(Dane!M2611&lt;&gt;"",Dane!M2611,"")</f>
        <v/>
      </c>
    </row>
    <row r="2612" spans="36:37" x14ac:dyDescent="0.35">
      <c r="AJ2612" s="33" t="str">
        <f t="shared" si="41"/>
        <v/>
      </c>
      <c r="AK2612" s="33" t="str">
        <f>IF(Dane!M2612&lt;&gt;"",Dane!M2612,"")</f>
        <v/>
      </c>
    </row>
    <row r="2613" spans="36:37" x14ac:dyDescent="0.35">
      <c r="AJ2613" s="33" t="str">
        <f t="shared" si="41"/>
        <v/>
      </c>
      <c r="AK2613" s="33" t="str">
        <f>IF(Dane!M2613&lt;&gt;"",Dane!M2613,"")</f>
        <v/>
      </c>
    </row>
    <row r="2614" spans="36:37" x14ac:dyDescent="0.35">
      <c r="AJ2614" s="33" t="str">
        <f t="shared" si="41"/>
        <v/>
      </c>
      <c r="AK2614" s="33" t="str">
        <f>IF(Dane!M2614&lt;&gt;"",Dane!M2614,"")</f>
        <v/>
      </c>
    </row>
    <row r="2615" spans="36:37" x14ac:dyDescent="0.35">
      <c r="AJ2615" s="33" t="str">
        <f t="shared" si="41"/>
        <v/>
      </c>
      <c r="AK2615" s="33" t="str">
        <f>IF(Dane!M2615&lt;&gt;"",Dane!M2615,"")</f>
        <v/>
      </c>
    </row>
    <row r="2616" spans="36:37" x14ac:dyDescent="0.35">
      <c r="AJ2616" s="33" t="str">
        <f t="shared" si="41"/>
        <v/>
      </c>
      <c r="AK2616" s="33" t="str">
        <f>IF(Dane!M2616&lt;&gt;"",Dane!M2616,"")</f>
        <v/>
      </c>
    </row>
    <row r="2617" spans="36:37" x14ac:dyDescent="0.35">
      <c r="AJ2617" s="33" t="str">
        <f t="shared" si="41"/>
        <v/>
      </c>
      <c r="AK2617" s="33" t="str">
        <f>IF(Dane!M2617&lt;&gt;"",Dane!M2617,"")</f>
        <v/>
      </c>
    </row>
    <row r="2618" spans="36:37" x14ac:dyDescent="0.35">
      <c r="AJ2618" s="33" t="str">
        <f t="shared" si="41"/>
        <v/>
      </c>
      <c r="AK2618" s="33" t="str">
        <f>IF(Dane!M2618&lt;&gt;"",Dane!M2618,"")</f>
        <v/>
      </c>
    </row>
    <row r="2619" spans="36:37" x14ac:dyDescent="0.35">
      <c r="AJ2619" s="33" t="str">
        <f t="shared" si="41"/>
        <v/>
      </c>
      <c r="AK2619" s="33" t="str">
        <f>IF(Dane!M2619&lt;&gt;"",Dane!M2619,"")</f>
        <v/>
      </c>
    </row>
    <row r="2620" spans="36:37" x14ac:dyDescent="0.35">
      <c r="AJ2620" s="33" t="str">
        <f t="shared" si="41"/>
        <v/>
      </c>
      <c r="AK2620" s="33" t="str">
        <f>IF(Dane!M2620&lt;&gt;"",Dane!M2620,"")</f>
        <v/>
      </c>
    </row>
    <row r="2621" spans="36:37" x14ac:dyDescent="0.35">
      <c r="AJ2621" s="33" t="str">
        <f t="shared" si="41"/>
        <v/>
      </c>
      <c r="AK2621" s="33" t="str">
        <f>IF(Dane!M2621&lt;&gt;"",Dane!M2621,"")</f>
        <v/>
      </c>
    </row>
    <row r="2622" spans="36:37" x14ac:dyDescent="0.35">
      <c r="AJ2622" s="33" t="str">
        <f t="shared" si="41"/>
        <v/>
      </c>
      <c r="AK2622" s="33" t="str">
        <f>IF(Dane!M2622&lt;&gt;"",Dane!M2622,"")</f>
        <v/>
      </c>
    </row>
    <row r="2623" spans="36:37" x14ac:dyDescent="0.35">
      <c r="AJ2623" s="33" t="str">
        <f t="shared" si="41"/>
        <v/>
      </c>
      <c r="AK2623" s="33" t="str">
        <f>IF(Dane!M2623&lt;&gt;"",Dane!M2623,"")</f>
        <v/>
      </c>
    </row>
    <row r="2624" spans="36:37" x14ac:dyDescent="0.35">
      <c r="AJ2624" s="33" t="str">
        <f t="shared" si="41"/>
        <v/>
      </c>
      <c r="AK2624" s="33" t="str">
        <f>IF(Dane!M2624&lt;&gt;"",Dane!M2624,"")</f>
        <v/>
      </c>
    </row>
    <row r="2625" spans="36:37" x14ac:dyDescent="0.35">
      <c r="AJ2625" s="33" t="str">
        <f t="shared" si="41"/>
        <v/>
      </c>
      <c r="AK2625" s="33" t="str">
        <f>IF(Dane!M2625&lt;&gt;"",Dane!M2625,"")</f>
        <v/>
      </c>
    </row>
    <row r="2626" spans="36:37" x14ac:dyDescent="0.35">
      <c r="AJ2626" s="33" t="str">
        <f t="shared" si="41"/>
        <v/>
      </c>
      <c r="AK2626" s="33" t="str">
        <f>IF(Dane!M2626&lt;&gt;"",Dane!M2626,"")</f>
        <v/>
      </c>
    </row>
    <row r="2627" spans="36:37" x14ac:dyDescent="0.35">
      <c r="AJ2627" s="33" t="str">
        <f t="shared" si="41"/>
        <v/>
      </c>
      <c r="AK2627" s="33" t="str">
        <f>IF(Dane!M2627&lt;&gt;"",Dane!M2627,"")</f>
        <v/>
      </c>
    </row>
    <row r="2628" spans="36:37" x14ac:dyDescent="0.35">
      <c r="AJ2628" s="33" t="str">
        <f t="shared" si="41"/>
        <v/>
      </c>
      <c r="AK2628" s="33" t="str">
        <f>IF(Dane!M2628&lt;&gt;"",Dane!M2628,"")</f>
        <v/>
      </c>
    </row>
    <row r="2629" spans="36:37" x14ac:dyDescent="0.35">
      <c r="AJ2629" s="33" t="str">
        <f t="shared" si="41"/>
        <v/>
      </c>
      <c r="AK2629" s="33" t="str">
        <f>IF(Dane!M2629&lt;&gt;"",Dane!M2629,"")</f>
        <v/>
      </c>
    </row>
    <row r="2630" spans="36:37" x14ac:dyDescent="0.35">
      <c r="AJ2630" s="33" t="str">
        <f t="shared" si="41"/>
        <v/>
      </c>
      <c r="AK2630" s="33" t="str">
        <f>IF(Dane!M2630&lt;&gt;"",Dane!M2630,"")</f>
        <v/>
      </c>
    </row>
    <row r="2631" spans="36:37" x14ac:dyDescent="0.35">
      <c r="AJ2631" s="33" t="str">
        <f t="shared" si="41"/>
        <v/>
      </c>
      <c r="AK2631" s="33" t="str">
        <f>IF(Dane!M2631&lt;&gt;"",Dane!M2631,"")</f>
        <v/>
      </c>
    </row>
    <row r="2632" spans="36:37" x14ac:dyDescent="0.35">
      <c r="AJ2632" s="33" t="str">
        <f t="shared" si="41"/>
        <v/>
      </c>
      <c r="AK2632" s="33" t="str">
        <f>IF(Dane!M2632&lt;&gt;"",Dane!M2632,"")</f>
        <v/>
      </c>
    </row>
    <row r="2633" spans="36:37" x14ac:dyDescent="0.35">
      <c r="AJ2633" s="33" t="str">
        <f t="shared" si="41"/>
        <v/>
      </c>
      <c r="AK2633" s="33" t="str">
        <f>IF(Dane!M2633&lt;&gt;"",Dane!M2633,"")</f>
        <v/>
      </c>
    </row>
    <row r="2634" spans="36:37" x14ac:dyDescent="0.35">
      <c r="AJ2634" s="33" t="str">
        <f t="shared" si="41"/>
        <v/>
      </c>
      <c r="AK2634" s="33" t="str">
        <f>IF(Dane!M2634&lt;&gt;"",Dane!M2634,"")</f>
        <v/>
      </c>
    </row>
    <row r="2635" spans="36:37" x14ac:dyDescent="0.35">
      <c r="AJ2635" s="33" t="str">
        <f t="shared" si="41"/>
        <v/>
      </c>
      <c r="AK2635" s="33" t="str">
        <f>IF(Dane!M2635&lt;&gt;"",Dane!M2635,"")</f>
        <v/>
      </c>
    </row>
    <row r="2636" spans="36:37" x14ac:dyDescent="0.35">
      <c r="AJ2636" s="33" t="str">
        <f t="shared" si="41"/>
        <v/>
      </c>
      <c r="AK2636" s="33" t="str">
        <f>IF(Dane!M2636&lt;&gt;"",Dane!M2636,"")</f>
        <v/>
      </c>
    </row>
    <row r="2637" spans="36:37" x14ac:dyDescent="0.35">
      <c r="AJ2637" s="33" t="str">
        <f t="shared" si="41"/>
        <v/>
      </c>
      <c r="AK2637" s="33" t="str">
        <f>IF(Dane!M2637&lt;&gt;"",Dane!M2637,"")</f>
        <v/>
      </c>
    </row>
    <row r="2638" spans="36:37" x14ac:dyDescent="0.35">
      <c r="AJ2638" s="33" t="str">
        <f t="shared" si="41"/>
        <v/>
      </c>
      <c r="AK2638" s="33" t="str">
        <f>IF(Dane!M2638&lt;&gt;"",Dane!M2638,"")</f>
        <v/>
      </c>
    </row>
    <row r="2639" spans="36:37" x14ac:dyDescent="0.35">
      <c r="AJ2639" s="33" t="str">
        <f t="shared" si="41"/>
        <v/>
      </c>
      <c r="AK2639" s="33" t="str">
        <f>IF(Dane!M2639&lt;&gt;"",Dane!M2639,"")</f>
        <v/>
      </c>
    </row>
    <row r="2640" spans="36:37" x14ac:dyDescent="0.35">
      <c r="AJ2640" s="33" t="str">
        <f t="shared" si="41"/>
        <v/>
      </c>
      <c r="AK2640" s="33" t="str">
        <f>IF(Dane!M2640&lt;&gt;"",Dane!M2640,"")</f>
        <v/>
      </c>
    </row>
    <row r="2641" spans="36:37" x14ac:dyDescent="0.35">
      <c r="AJ2641" s="33" t="str">
        <f t="shared" si="41"/>
        <v/>
      </c>
      <c r="AK2641" s="33" t="str">
        <f>IF(Dane!M2641&lt;&gt;"",Dane!M2641,"")</f>
        <v/>
      </c>
    </row>
    <row r="2642" spans="36:37" x14ac:dyDescent="0.35">
      <c r="AJ2642" s="33" t="str">
        <f t="shared" si="41"/>
        <v/>
      </c>
      <c r="AK2642" s="33" t="str">
        <f>IF(Dane!M2642&lt;&gt;"",Dane!M2642,"")</f>
        <v/>
      </c>
    </row>
    <row r="2643" spans="36:37" x14ac:dyDescent="0.35">
      <c r="AJ2643" s="33" t="str">
        <f t="shared" si="41"/>
        <v/>
      </c>
      <c r="AK2643" s="33" t="str">
        <f>IF(Dane!M2643&lt;&gt;"",Dane!M2643,"")</f>
        <v/>
      </c>
    </row>
    <row r="2644" spans="36:37" x14ac:dyDescent="0.35">
      <c r="AJ2644" s="33" t="str">
        <f t="shared" si="41"/>
        <v/>
      </c>
      <c r="AK2644" s="33" t="str">
        <f>IF(Dane!M2644&lt;&gt;"",Dane!M2644,"")</f>
        <v/>
      </c>
    </row>
    <row r="2645" spans="36:37" x14ac:dyDescent="0.35">
      <c r="AJ2645" s="33" t="str">
        <f t="shared" si="41"/>
        <v/>
      </c>
      <c r="AK2645" s="33" t="str">
        <f>IF(Dane!M2645&lt;&gt;"",Dane!M2645,"")</f>
        <v/>
      </c>
    </row>
    <row r="2646" spans="36:37" x14ac:dyDescent="0.35">
      <c r="AJ2646" s="33" t="str">
        <f t="shared" ref="AJ2646:AJ2709" si="42">IF(AK2646="styczeń",1,IF(AK2646="luty",2,IF(AK2646="marzec",3,IF(AK2646="kwiecień",4,IF(AK2646="maj",5,IF(AK2646="czerwiec",6,IF(AK2646="lipiec",7,IF(AK2646="sierpień",8,IF(AK2646="wrzesień",9,IF(AK2646="październik",10,IF(AK2646="listopad",11,IF(AK2646="listopad",12,""))))))))))))</f>
        <v/>
      </c>
      <c r="AK2646" s="33" t="str">
        <f>IF(Dane!M2646&lt;&gt;"",Dane!M2646,"")</f>
        <v/>
      </c>
    </row>
    <row r="2647" spans="36:37" x14ac:dyDescent="0.35">
      <c r="AJ2647" s="33" t="str">
        <f t="shared" si="42"/>
        <v/>
      </c>
      <c r="AK2647" s="33" t="str">
        <f>IF(Dane!M2647&lt;&gt;"",Dane!M2647,"")</f>
        <v/>
      </c>
    </row>
    <row r="2648" spans="36:37" x14ac:dyDescent="0.35">
      <c r="AJ2648" s="33" t="str">
        <f t="shared" si="42"/>
        <v/>
      </c>
      <c r="AK2648" s="33" t="str">
        <f>IF(Dane!M2648&lt;&gt;"",Dane!M2648,"")</f>
        <v/>
      </c>
    </row>
    <row r="2649" spans="36:37" x14ac:dyDescent="0.35">
      <c r="AJ2649" s="33" t="str">
        <f t="shared" si="42"/>
        <v/>
      </c>
      <c r="AK2649" s="33" t="str">
        <f>IF(Dane!M2649&lt;&gt;"",Dane!M2649,"")</f>
        <v/>
      </c>
    </row>
    <row r="2650" spans="36:37" x14ac:dyDescent="0.35">
      <c r="AJ2650" s="33" t="str">
        <f t="shared" si="42"/>
        <v/>
      </c>
      <c r="AK2650" s="33" t="str">
        <f>IF(Dane!M2650&lt;&gt;"",Dane!M2650,"")</f>
        <v/>
      </c>
    </row>
    <row r="2651" spans="36:37" x14ac:dyDescent="0.35">
      <c r="AJ2651" s="33" t="str">
        <f t="shared" si="42"/>
        <v/>
      </c>
      <c r="AK2651" s="33" t="str">
        <f>IF(Dane!M2651&lt;&gt;"",Dane!M2651,"")</f>
        <v/>
      </c>
    </row>
    <row r="2652" spans="36:37" x14ac:dyDescent="0.35">
      <c r="AJ2652" s="33" t="str">
        <f t="shared" si="42"/>
        <v/>
      </c>
      <c r="AK2652" s="33" t="str">
        <f>IF(Dane!M2652&lt;&gt;"",Dane!M2652,"")</f>
        <v/>
      </c>
    </row>
    <row r="2653" spans="36:37" x14ac:dyDescent="0.35">
      <c r="AJ2653" s="33" t="str">
        <f t="shared" si="42"/>
        <v/>
      </c>
      <c r="AK2653" s="33" t="str">
        <f>IF(Dane!M2653&lt;&gt;"",Dane!M2653,"")</f>
        <v/>
      </c>
    </row>
    <row r="2654" spans="36:37" x14ac:dyDescent="0.35">
      <c r="AJ2654" s="33" t="str">
        <f t="shared" si="42"/>
        <v/>
      </c>
      <c r="AK2654" s="33" t="str">
        <f>IF(Dane!M2654&lt;&gt;"",Dane!M2654,"")</f>
        <v/>
      </c>
    </row>
    <row r="2655" spans="36:37" x14ac:dyDescent="0.35">
      <c r="AJ2655" s="33" t="str">
        <f t="shared" si="42"/>
        <v/>
      </c>
      <c r="AK2655" s="33" t="str">
        <f>IF(Dane!M2655&lt;&gt;"",Dane!M2655,"")</f>
        <v/>
      </c>
    </row>
    <row r="2656" spans="36:37" x14ac:dyDescent="0.35">
      <c r="AJ2656" s="33" t="str">
        <f t="shared" si="42"/>
        <v/>
      </c>
      <c r="AK2656" s="33" t="str">
        <f>IF(Dane!M2656&lt;&gt;"",Dane!M2656,"")</f>
        <v/>
      </c>
    </row>
    <row r="2657" spans="36:37" x14ac:dyDescent="0.35">
      <c r="AJ2657" s="33" t="str">
        <f t="shared" si="42"/>
        <v/>
      </c>
      <c r="AK2657" s="33" t="str">
        <f>IF(Dane!M2657&lt;&gt;"",Dane!M2657,"")</f>
        <v/>
      </c>
    </row>
    <row r="2658" spans="36:37" x14ac:dyDescent="0.35">
      <c r="AJ2658" s="33" t="str">
        <f t="shared" si="42"/>
        <v/>
      </c>
      <c r="AK2658" s="33" t="str">
        <f>IF(Dane!M2658&lt;&gt;"",Dane!M2658,"")</f>
        <v/>
      </c>
    </row>
    <row r="2659" spans="36:37" x14ac:dyDescent="0.35">
      <c r="AJ2659" s="33" t="str">
        <f t="shared" si="42"/>
        <v/>
      </c>
      <c r="AK2659" s="33" t="str">
        <f>IF(Dane!M2659&lt;&gt;"",Dane!M2659,"")</f>
        <v/>
      </c>
    </row>
    <row r="2660" spans="36:37" x14ac:dyDescent="0.35">
      <c r="AJ2660" s="33" t="str">
        <f t="shared" si="42"/>
        <v/>
      </c>
      <c r="AK2660" s="33" t="str">
        <f>IF(Dane!M2660&lt;&gt;"",Dane!M2660,"")</f>
        <v/>
      </c>
    </row>
    <row r="2661" spans="36:37" x14ac:dyDescent="0.35">
      <c r="AJ2661" s="33" t="str">
        <f t="shared" si="42"/>
        <v/>
      </c>
      <c r="AK2661" s="33" t="str">
        <f>IF(Dane!M2661&lt;&gt;"",Dane!M2661,"")</f>
        <v/>
      </c>
    </row>
    <row r="2662" spans="36:37" x14ac:dyDescent="0.35">
      <c r="AJ2662" s="33" t="str">
        <f t="shared" si="42"/>
        <v/>
      </c>
      <c r="AK2662" s="33" t="str">
        <f>IF(Dane!M2662&lt;&gt;"",Dane!M2662,"")</f>
        <v/>
      </c>
    </row>
    <row r="2663" spans="36:37" x14ac:dyDescent="0.35">
      <c r="AJ2663" s="33" t="str">
        <f t="shared" si="42"/>
        <v/>
      </c>
      <c r="AK2663" s="33" t="str">
        <f>IF(Dane!M2663&lt;&gt;"",Dane!M2663,"")</f>
        <v/>
      </c>
    </row>
    <row r="2664" spans="36:37" x14ac:dyDescent="0.35">
      <c r="AJ2664" s="33" t="str">
        <f t="shared" si="42"/>
        <v/>
      </c>
      <c r="AK2664" s="33" t="str">
        <f>IF(Dane!M2664&lt;&gt;"",Dane!M2664,"")</f>
        <v/>
      </c>
    </row>
    <row r="2665" spans="36:37" x14ac:dyDescent="0.35">
      <c r="AJ2665" s="33" t="str">
        <f t="shared" si="42"/>
        <v/>
      </c>
      <c r="AK2665" s="33" t="str">
        <f>IF(Dane!M2665&lt;&gt;"",Dane!M2665,"")</f>
        <v/>
      </c>
    </row>
    <row r="2666" spans="36:37" x14ac:dyDescent="0.35">
      <c r="AJ2666" s="33" t="str">
        <f t="shared" si="42"/>
        <v/>
      </c>
      <c r="AK2666" s="33" t="str">
        <f>IF(Dane!M2666&lt;&gt;"",Dane!M2666,"")</f>
        <v/>
      </c>
    </row>
    <row r="2667" spans="36:37" x14ac:dyDescent="0.35">
      <c r="AJ2667" s="33" t="str">
        <f t="shared" si="42"/>
        <v/>
      </c>
      <c r="AK2667" s="33" t="str">
        <f>IF(Dane!M2667&lt;&gt;"",Dane!M2667,"")</f>
        <v/>
      </c>
    </row>
    <row r="2668" spans="36:37" x14ac:dyDescent="0.35">
      <c r="AJ2668" s="33" t="str">
        <f t="shared" si="42"/>
        <v/>
      </c>
      <c r="AK2668" s="33" t="str">
        <f>IF(Dane!M2668&lt;&gt;"",Dane!M2668,"")</f>
        <v/>
      </c>
    </row>
    <row r="2669" spans="36:37" x14ac:dyDescent="0.35">
      <c r="AJ2669" s="33" t="str">
        <f t="shared" si="42"/>
        <v/>
      </c>
      <c r="AK2669" s="33" t="str">
        <f>IF(Dane!M2669&lt;&gt;"",Dane!M2669,"")</f>
        <v/>
      </c>
    </row>
    <row r="2670" spans="36:37" x14ac:dyDescent="0.35">
      <c r="AJ2670" s="33" t="str">
        <f t="shared" si="42"/>
        <v/>
      </c>
      <c r="AK2670" s="33" t="str">
        <f>IF(Dane!M2670&lt;&gt;"",Dane!M2670,"")</f>
        <v/>
      </c>
    </row>
    <row r="2671" spans="36:37" x14ac:dyDescent="0.35">
      <c r="AJ2671" s="33" t="str">
        <f t="shared" si="42"/>
        <v/>
      </c>
      <c r="AK2671" s="33" t="str">
        <f>IF(Dane!M2671&lt;&gt;"",Dane!M2671,"")</f>
        <v/>
      </c>
    </row>
    <row r="2672" spans="36:37" x14ac:dyDescent="0.35">
      <c r="AJ2672" s="33" t="str">
        <f t="shared" si="42"/>
        <v/>
      </c>
      <c r="AK2672" s="33" t="str">
        <f>IF(Dane!M2672&lt;&gt;"",Dane!M2672,"")</f>
        <v/>
      </c>
    </row>
    <row r="2673" spans="36:37" x14ac:dyDescent="0.35">
      <c r="AJ2673" s="33" t="str">
        <f t="shared" si="42"/>
        <v/>
      </c>
      <c r="AK2673" s="33" t="str">
        <f>IF(Dane!M2673&lt;&gt;"",Dane!M2673,"")</f>
        <v/>
      </c>
    </row>
    <row r="2674" spans="36:37" x14ac:dyDescent="0.35">
      <c r="AJ2674" s="33" t="str">
        <f t="shared" si="42"/>
        <v/>
      </c>
      <c r="AK2674" s="33" t="str">
        <f>IF(Dane!M2674&lt;&gt;"",Dane!M2674,"")</f>
        <v/>
      </c>
    </row>
    <row r="2675" spans="36:37" x14ac:dyDescent="0.35">
      <c r="AJ2675" s="33" t="str">
        <f t="shared" si="42"/>
        <v/>
      </c>
      <c r="AK2675" s="33" t="str">
        <f>IF(Dane!M2675&lt;&gt;"",Dane!M2675,"")</f>
        <v/>
      </c>
    </row>
    <row r="2676" spans="36:37" x14ac:dyDescent="0.35">
      <c r="AJ2676" s="33" t="str">
        <f t="shared" si="42"/>
        <v/>
      </c>
      <c r="AK2676" s="33" t="str">
        <f>IF(Dane!M2676&lt;&gt;"",Dane!M2676,"")</f>
        <v/>
      </c>
    </row>
    <row r="2677" spans="36:37" x14ac:dyDescent="0.35">
      <c r="AJ2677" s="33" t="str">
        <f t="shared" si="42"/>
        <v/>
      </c>
      <c r="AK2677" s="33" t="str">
        <f>IF(Dane!M2677&lt;&gt;"",Dane!M2677,"")</f>
        <v/>
      </c>
    </row>
    <row r="2678" spans="36:37" x14ac:dyDescent="0.35">
      <c r="AJ2678" s="33" t="str">
        <f t="shared" si="42"/>
        <v/>
      </c>
      <c r="AK2678" s="33" t="str">
        <f>IF(Dane!M2678&lt;&gt;"",Dane!M2678,"")</f>
        <v/>
      </c>
    </row>
    <row r="2679" spans="36:37" x14ac:dyDescent="0.35">
      <c r="AJ2679" s="33" t="str">
        <f t="shared" si="42"/>
        <v/>
      </c>
      <c r="AK2679" s="33" t="str">
        <f>IF(Dane!M2679&lt;&gt;"",Dane!M2679,"")</f>
        <v/>
      </c>
    </row>
    <row r="2680" spans="36:37" x14ac:dyDescent="0.35">
      <c r="AJ2680" s="33" t="str">
        <f t="shared" si="42"/>
        <v/>
      </c>
      <c r="AK2680" s="33" t="str">
        <f>IF(Dane!M2680&lt;&gt;"",Dane!M2680,"")</f>
        <v/>
      </c>
    </row>
    <row r="2681" spans="36:37" x14ac:dyDescent="0.35">
      <c r="AJ2681" s="33" t="str">
        <f t="shared" si="42"/>
        <v/>
      </c>
      <c r="AK2681" s="33" t="str">
        <f>IF(Dane!M2681&lt;&gt;"",Dane!M2681,"")</f>
        <v/>
      </c>
    </row>
    <row r="2682" spans="36:37" x14ac:dyDescent="0.35">
      <c r="AJ2682" s="33" t="str">
        <f t="shared" si="42"/>
        <v/>
      </c>
      <c r="AK2682" s="33" t="str">
        <f>IF(Dane!M2682&lt;&gt;"",Dane!M2682,"")</f>
        <v/>
      </c>
    </row>
    <row r="2683" spans="36:37" x14ac:dyDescent="0.35">
      <c r="AJ2683" s="33" t="str">
        <f t="shared" si="42"/>
        <v/>
      </c>
      <c r="AK2683" s="33" t="str">
        <f>IF(Dane!M2683&lt;&gt;"",Dane!M2683,"")</f>
        <v/>
      </c>
    </row>
    <row r="2684" spans="36:37" x14ac:dyDescent="0.35">
      <c r="AJ2684" s="33" t="str">
        <f t="shared" si="42"/>
        <v/>
      </c>
      <c r="AK2684" s="33" t="str">
        <f>IF(Dane!M2684&lt;&gt;"",Dane!M2684,"")</f>
        <v/>
      </c>
    </row>
    <row r="2685" spans="36:37" x14ac:dyDescent="0.35">
      <c r="AJ2685" s="33" t="str">
        <f t="shared" si="42"/>
        <v/>
      </c>
      <c r="AK2685" s="33" t="str">
        <f>IF(Dane!M2685&lt;&gt;"",Dane!M2685,"")</f>
        <v/>
      </c>
    </row>
    <row r="2686" spans="36:37" x14ac:dyDescent="0.35">
      <c r="AJ2686" s="33" t="str">
        <f t="shared" si="42"/>
        <v/>
      </c>
      <c r="AK2686" s="33" t="str">
        <f>IF(Dane!M2686&lt;&gt;"",Dane!M2686,"")</f>
        <v/>
      </c>
    </row>
    <row r="2687" spans="36:37" x14ac:dyDescent="0.35">
      <c r="AJ2687" s="33" t="str">
        <f t="shared" si="42"/>
        <v/>
      </c>
      <c r="AK2687" s="33" t="str">
        <f>IF(Dane!M2687&lt;&gt;"",Dane!M2687,"")</f>
        <v/>
      </c>
    </row>
    <row r="2688" spans="36:37" x14ac:dyDescent="0.35">
      <c r="AJ2688" s="33" t="str">
        <f t="shared" si="42"/>
        <v/>
      </c>
      <c r="AK2688" s="33" t="str">
        <f>IF(Dane!M2688&lt;&gt;"",Dane!M2688,"")</f>
        <v/>
      </c>
    </row>
    <row r="2689" spans="36:37" x14ac:dyDescent="0.35">
      <c r="AJ2689" s="33" t="str">
        <f t="shared" si="42"/>
        <v/>
      </c>
      <c r="AK2689" s="33" t="str">
        <f>IF(Dane!M2689&lt;&gt;"",Dane!M2689,"")</f>
        <v/>
      </c>
    </row>
    <row r="2690" spans="36:37" x14ac:dyDescent="0.35">
      <c r="AJ2690" s="33" t="str">
        <f t="shared" si="42"/>
        <v/>
      </c>
      <c r="AK2690" s="33" t="str">
        <f>IF(Dane!M2690&lt;&gt;"",Dane!M2690,"")</f>
        <v/>
      </c>
    </row>
    <row r="2691" spans="36:37" x14ac:dyDescent="0.35">
      <c r="AJ2691" s="33" t="str">
        <f t="shared" si="42"/>
        <v/>
      </c>
      <c r="AK2691" s="33" t="str">
        <f>IF(Dane!M2691&lt;&gt;"",Dane!M2691,"")</f>
        <v/>
      </c>
    </row>
    <row r="2692" spans="36:37" x14ac:dyDescent="0.35">
      <c r="AJ2692" s="33" t="str">
        <f t="shared" si="42"/>
        <v/>
      </c>
      <c r="AK2692" s="33" t="str">
        <f>IF(Dane!M2692&lt;&gt;"",Dane!M2692,"")</f>
        <v/>
      </c>
    </row>
    <row r="2693" spans="36:37" x14ac:dyDescent="0.35">
      <c r="AJ2693" s="33" t="str">
        <f t="shared" si="42"/>
        <v/>
      </c>
      <c r="AK2693" s="33" t="str">
        <f>IF(Dane!M2693&lt;&gt;"",Dane!M2693,"")</f>
        <v/>
      </c>
    </row>
    <row r="2694" spans="36:37" x14ac:dyDescent="0.35">
      <c r="AJ2694" s="33" t="str">
        <f t="shared" si="42"/>
        <v/>
      </c>
      <c r="AK2694" s="33" t="str">
        <f>IF(Dane!M2694&lt;&gt;"",Dane!M2694,"")</f>
        <v/>
      </c>
    </row>
    <row r="2695" spans="36:37" x14ac:dyDescent="0.35">
      <c r="AJ2695" s="33" t="str">
        <f t="shared" si="42"/>
        <v/>
      </c>
      <c r="AK2695" s="33" t="str">
        <f>IF(Dane!M2695&lt;&gt;"",Dane!M2695,"")</f>
        <v/>
      </c>
    </row>
    <row r="2696" spans="36:37" x14ac:dyDescent="0.35">
      <c r="AJ2696" s="33" t="str">
        <f t="shared" si="42"/>
        <v/>
      </c>
      <c r="AK2696" s="33" t="str">
        <f>IF(Dane!M2696&lt;&gt;"",Dane!M2696,"")</f>
        <v/>
      </c>
    </row>
    <row r="2697" spans="36:37" x14ac:dyDescent="0.35">
      <c r="AJ2697" s="33" t="str">
        <f t="shared" si="42"/>
        <v/>
      </c>
      <c r="AK2697" s="33" t="str">
        <f>IF(Dane!M2697&lt;&gt;"",Dane!M2697,"")</f>
        <v/>
      </c>
    </row>
    <row r="2698" spans="36:37" x14ac:dyDescent="0.35">
      <c r="AJ2698" s="33" t="str">
        <f t="shared" si="42"/>
        <v/>
      </c>
      <c r="AK2698" s="33" t="str">
        <f>IF(Dane!M2698&lt;&gt;"",Dane!M2698,"")</f>
        <v/>
      </c>
    </row>
    <row r="2699" spans="36:37" x14ac:dyDescent="0.35">
      <c r="AJ2699" s="33" t="str">
        <f t="shared" si="42"/>
        <v/>
      </c>
      <c r="AK2699" s="33" t="str">
        <f>IF(Dane!M2699&lt;&gt;"",Dane!M2699,"")</f>
        <v/>
      </c>
    </row>
    <row r="2700" spans="36:37" x14ac:dyDescent="0.35">
      <c r="AJ2700" s="33" t="str">
        <f t="shared" si="42"/>
        <v/>
      </c>
      <c r="AK2700" s="33" t="str">
        <f>IF(Dane!M2700&lt;&gt;"",Dane!M2700,"")</f>
        <v/>
      </c>
    </row>
    <row r="2701" spans="36:37" x14ac:dyDescent="0.35">
      <c r="AJ2701" s="33" t="str">
        <f t="shared" si="42"/>
        <v/>
      </c>
      <c r="AK2701" s="33" t="str">
        <f>IF(Dane!M2701&lt;&gt;"",Dane!M2701,"")</f>
        <v/>
      </c>
    </row>
    <row r="2702" spans="36:37" x14ac:dyDescent="0.35">
      <c r="AJ2702" s="33" t="str">
        <f t="shared" si="42"/>
        <v/>
      </c>
      <c r="AK2702" s="33" t="str">
        <f>IF(Dane!M2702&lt;&gt;"",Dane!M2702,"")</f>
        <v/>
      </c>
    </row>
    <row r="2703" spans="36:37" x14ac:dyDescent="0.35">
      <c r="AJ2703" s="33" t="str">
        <f t="shared" si="42"/>
        <v/>
      </c>
      <c r="AK2703" s="33" t="str">
        <f>IF(Dane!M2703&lt;&gt;"",Dane!M2703,"")</f>
        <v/>
      </c>
    </row>
    <row r="2704" spans="36:37" x14ac:dyDescent="0.35">
      <c r="AJ2704" s="33" t="str">
        <f t="shared" si="42"/>
        <v/>
      </c>
      <c r="AK2704" s="33" t="str">
        <f>IF(Dane!M2704&lt;&gt;"",Dane!M2704,"")</f>
        <v/>
      </c>
    </row>
    <row r="2705" spans="36:37" x14ac:dyDescent="0.35">
      <c r="AJ2705" s="33" t="str">
        <f t="shared" si="42"/>
        <v/>
      </c>
      <c r="AK2705" s="33" t="str">
        <f>IF(Dane!M2705&lt;&gt;"",Dane!M2705,"")</f>
        <v/>
      </c>
    </row>
    <row r="2706" spans="36:37" x14ac:dyDescent="0.35">
      <c r="AJ2706" s="33" t="str">
        <f t="shared" si="42"/>
        <v/>
      </c>
      <c r="AK2706" s="33" t="str">
        <f>IF(Dane!M2706&lt;&gt;"",Dane!M2706,"")</f>
        <v/>
      </c>
    </row>
    <row r="2707" spans="36:37" x14ac:dyDescent="0.35">
      <c r="AJ2707" s="33" t="str">
        <f t="shared" si="42"/>
        <v/>
      </c>
      <c r="AK2707" s="33" t="str">
        <f>IF(Dane!M2707&lt;&gt;"",Dane!M2707,"")</f>
        <v/>
      </c>
    </row>
    <row r="2708" spans="36:37" x14ac:dyDescent="0.35">
      <c r="AJ2708" s="33" t="str">
        <f t="shared" si="42"/>
        <v/>
      </c>
      <c r="AK2708" s="33" t="str">
        <f>IF(Dane!M2708&lt;&gt;"",Dane!M2708,"")</f>
        <v/>
      </c>
    </row>
    <row r="2709" spans="36:37" x14ac:dyDescent="0.35">
      <c r="AJ2709" s="33" t="str">
        <f t="shared" si="42"/>
        <v/>
      </c>
      <c r="AK2709" s="33" t="str">
        <f>IF(Dane!M2709&lt;&gt;"",Dane!M2709,"")</f>
        <v/>
      </c>
    </row>
    <row r="2710" spans="36:37" x14ac:dyDescent="0.35">
      <c r="AJ2710" s="33" t="str">
        <f t="shared" ref="AJ2710:AJ2773" si="43">IF(AK2710="styczeń",1,IF(AK2710="luty",2,IF(AK2710="marzec",3,IF(AK2710="kwiecień",4,IF(AK2710="maj",5,IF(AK2710="czerwiec",6,IF(AK2710="lipiec",7,IF(AK2710="sierpień",8,IF(AK2710="wrzesień",9,IF(AK2710="październik",10,IF(AK2710="listopad",11,IF(AK2710="listopad",12,""))))))))))))</f>
        <v/>
      </c>
      <c r="AK2710" s="33" t="str">
        <f>IF(Dane!M2710&lt;&gt;"",Dane!M2710,"")</f>
        <v/>
      </c>
    </row>
    <row r="2711" spans="36:37" x14ac:dyDescent="0.35">
      <c r="AJ2711" s="33" t="str">
        <f t="shared" si="43"/>
        <v/>
      </c>
      <c r="AK2711" s="33" t="str">
        <f>IF(Dane!M2711&lt;&gt;"",Dane!M2711,"")</f>
        <v/>
      </c>
    </row>
    <row r="2712" spans="36:37" x14ac:dyDescent="0.35">
      <c r="AJ2712" s="33" t="str">
        <f t="shared" si="43"/>
        <v/>
      </c>
      <c r="AK2712" s="33" t="str">
        <f>IF(Dane!M2712&lt;&gt;"",Dane!M2712,"")</f>
        <v/>
      </c>
    </row>
    <row r="2713" spans="36:37" x14ac:dyDescent="0.35">
      <c r="AJ2713" s="33" t="str">
        <f t="shared" si="43"/>
        <v/>
      </c>
      <c r="AK2713" s="33" t="str">
        <f>IF(Dane!M2713&lt;&gt;"",Dane!M2713,"")</f>
        <v/>
      </c>
    </row>
    <row r="2714" spans="36:37" x14ac:dyDescent="0.35">
      <c r="AJ2714" s="33" t="str">
        <f t="shared" si="43"/>
        <v/>
      </c>
      <c r="AK2714" s="33" t="str">
        <f>IF(Dane!M2714&lt;&gt;"",Dane!M2714,"")</f>
        <v/>
      </c>
    </row>
    <row r="2715" spans="36:37" x14ac:dyDescent="0.35">
      <c r="AJ2715" s="33" t="str">
        <f t="shared" si="43"/>
        <v/>
      </c>
      <c r="AK2715" s="33" t="str">
        <f>IF(Dane!M2715&lt;&gt;"",Dane!M2715,"")</f>
        <v/>
      </c>
    </row>
    <row r="2716" spans="36:37" x14ac:dyDescent="0.35">
      <c r="AJ2716" s="33" t="str">
        <f t="shared" si="43"/>
        <v/>
      </c>
      <c r="AK2716" s="33" t="str">
        <f>IF(Dane!M2716&lt;&gt;"",Dane!M2716,"")</f>
        <v/>
      </c>
    </row>
    <row r="2717" spans="36:37" x14ac:dyDescent="0.35">
      <c r="AJ2717" s="33" t="str">
        <f t="shared" si="43"/>
        <v/>
      </c>
      <c r="AK2717" s="33" t="str">
        <f>IF(Dane!M2717&lt;&gt;"",Dane!M2717,"")</f>
        <v/>
      </c>
    </row>
    <row r="2718" spans="36:37" x14ac:dyDescent="0.35">
      <c r="AJ2718" s="33" t="str">
        <f t="shared" si="43"/>
        <v/>
      </c>
      <c r="AK2718" s="33" t="str">
        <f>IF(Dane!M2718&lt;&gt;"",Dane!M2718,"")</f>
        <v/>
      </c>
    </row>
    <row r="2719" spans="36:37" x14ac:dyDescent="0.35">
      <c r="AJ2719" s="33" t="str">
        <f t="shared" si="43"/>
        <v/>
      </c>
      <c r="AK2719" s="33" t="str">
        <f>IF(Dane!M2719&lt;&gt;"",Dane!M2719,"")</f>
        <v/>
      </c>
    </row>
    <row r="2720" spans="36:37" x14ac:dyDescent="0.35">
      <c r="AJ2720" s="33" t="str">
        <f t="shared" si="43"/>
        <v/>
      </c>
      <c r="AK2720" s="33" t="str">
        <f>IF(Dane!M2720&lt;&gt;"",Dane!M2720,"")</f>
        <v/>
      </c>
    </row>
    <row r="2721" spans="36:37" x14ac:dyDescent="0.35">
      <c r="AJ2721" s="33" t="str">
        <f t="shared" si="43"/>
        <v/>
      </c>
      <c r="AK2721" s="33" t="str">
        <f>IF(Dane!M2721&lt;&gt;"",Dane!M2721,"")</f>
        <v/>
      </c>
    </row>
    <row r="2722" spans="36:37" x14ac:dyDescent="0.35">
      <c r="AJ2722" s="33" t="str">
        <f t="shared" si="43"/>
        <v/>
      </c>
      <c r="AK2722" s="33" t="str">
        <f>IF(Dane!M2722&lt;&gt;"",Dane!M2722,"")</f>
        <v/>
      </c>
    </row>
    <row r="2723" spans="36:37" x14ac:dyDescent="0.35">
      <c r="AJ2723" s="33" t="str">
        <f t="shared" si="43"/>
        <v/>
      </c>
      <c r="AK2723" s="33" t="str">
        <f>IF(Dane!M2723&lt;&gt;"",Dane!M2723,"")</f>
        <v/>
      </c>
    </row>
    <row r="2724" spans="36:37" x14ac:dyDescent="0.35">
      <c r="AJ2724" s="33" t="str">
        <f t="shared" si="43"/>
        <v/>
      </c>
      <c r="AK2724" s="33" t="str">
        <f>IF(Dane!M2724&lt;&gt;"",Dane!M2724,"")</f>
        <v/>
      </c>
    </row>
    <row r="2725" spans="36:37" x14ac:dyDescent="0.35">
      <c r="AJ2725" s="33" t="str">
        <f t="shared" si="43"/>
        <v/>
      </c>
      <c r="AK2725" s="33" t="str">
        <f>IF(Dane!M2725&lt;&gt;"",Dane!M2725,"")</f>
        <v/>
      </c>
    </row>
    <row r="2726" spans="36:37" x14ac:dyDescent="0.35">
      <c r="AJ2726" s="33" t="str">
        <f t="shared" si="43"/>
        <v/>
      </c>
      <c r="AK2726" s="33" t="str">
        <f>IF(Dane!M2726&lt;&gt;"",Dane!M2726,"")</f>
        <v/>
      </c>
    </row>
    <row r="2727" spans="36:37" x14ac:dyDescent="0.35">
      <c r="AJ2727" s="33" t="str">
        <f t="shared" si="43"/>
        <v/>
      </c>
      <c r="AK2727" s="33" t="str">
        <f>IF(Dane!M2727&lt;&gt;"",Dane!M2727,"")</f>
        <v/>
      </c>
    </row>
    <row r="2728" spans="36:37" x14ac:dyDescent="0.35">
      <c r="AJ2728" s="33" t="str">
        <f t="shared" si="43"/>
        <v/>
      </c>
      <c r="AK2728" s="33" t="str">
        <f>IF(Dane!M2728&lt;&gt;"",Dane!M2728,"")</f>
        <v/>
      </c>
    </row>
    <row r="2729" spans="36:37" x14ac:dyDescent="0.35">
      <c r="AJ2729" s="33" t="str">
        <f t="shared" si="43"/>
        <v/>
      </c>
      <c r="AK2729" s="33" t="str">
        <f>IF(Dane!M2729&lt;&gt;"",Dane!M2729,"")</f>
        <v/>
      </c>
    </row>
    <row r="2730" spans="36:37" x14ac:dyDescent="0.35">
      <c r="AJ2730" s="33" t="str">
        <f t="shared" si="43"/>
        <v/>
      </c>
      <c r="AK2730" s="33" t="str">
        <f>IF(Dane!M2730&lt;&gt;"",Dane!M2730,"")</f>
        <v/>
      </c>
    </row>
    <row r="2731" spans="36:37" x14ac:dyDescent="0.35">
      <c r="AJ2731" s="33" t="str">
        <f t="shared" si="43"/>
        <v/>
      </c>
      <c r="AK2731" s="33" t="str">
        <f>IF(Dane!M2731&lt;&gt;"",Dane!M2731,"")</f>
        <v/>
      </c>
    </row>
    <row r="2732" spans="36:37" x14ac:dyDescent="0.35">
      <c r="AJ2732" s="33" t="str">
        <f t="shared" si="43"/>
        <v/>
      </c>
      <c r="AK2732" s="33" t="str">
        <f>IF(Dane!M2732&lt;&gt;"",Dane!M2732,"")</f>
        <v/>
      </c>
    </row>
    <row r="2733" spans="36:37" x14ac:dyDescent="0.35">
      <c r="AJ2733" s="33" t="str">
        <f t="shared" si="43"/>
        <v/>
      </c>
      <c r="AK2733" s="33" t="str">
        <f>IF(Dane!M2733&lt;&gt;"",Dane!M2733,"")</f>
        <v/>
      </c>
    </row>
    <row r="2734" spans="36:37" x14ac:dyDescent="0.35">
      <c r="AJ2734" s="33" t="str">
        <f t="shared" si="43"/>
        <v/>
      </c>
      <c r="AK2734" s="33" t="str">
        <f>IF(Dane!M2734&lt;&gt;"",Dane!M2734,"")</f>
        <v/>
      </c>
    </row>
    <row r="2735" spans="36:37" x14ac:dyDescent="0.35">
      <c r="AJ2735" s="33" t="str">
        <f t="shared" si="43"/>
        <v/>
      </c>
      <c r="AK2735" s="33" t="str">
        <f>IF(Dane!M2735&lt;&gt;"",Dane!M2735,"")</f>
        <v/>
      </c>
    </row>
    <row r="2736" spans="36:37" x14ac:dyDescent="0.35">
      <c r="AJ2736" s="33" t="str">
        <f t="shared" si="43"/>
        <v/>
      </c>
      <c r="AK2736" s="33" t="str">
        <f>IF(Dane!M2736&lt;&gt;"",Dane!M2736,"")</f>
        <v/>
      </c>
    </row>
    <row r="2737" spans="36:37" x14ac:dyDescent="0.35">
      <c r="AJ2737" s="33" t="str">
        <f t="shared" si="43"/>
        <v/>
      </c>
      <c r="AK2737" s="33" t="str">
        <f>IF(Dane!M2737&lt;&gt;"",Dane!M2737,"")</f>
        <v/>
      </c>
    </row>
    <row r="2738" spans="36:37" x14ac:dyDescent="0.35">
      <c r="AJ2738" s="33" t="str">
        <f t="shared" si="43"/>
        <v/>
      </c>
      <c r="AK2738" s="33" t="str">
        <f>IF(Dane!M2738&lt;&gt;"",Dane!M2738,"")</f>
        <v/>
      </c>
    </row>
    <row r="2739" spans="36:37" x14ac:dyDescent="0.35">
      <c r="AJ2739" s="33" t="str">
        <f t="shared" si="43"/>
        <v/>
      </c>
      <c r="AK2739" s="33" t="str">
        <f>IF(Dane!M2739&lt;&gt;"",Dane!M2739,"")</f>
        <v/>
      </c>
    </row>
    <row r="2740" spans="36:37" x14ac:dyDescent="0.35">
      <c r="AJ2740" s="33" t="str">
        <f t="shared" si="43"/>
        <v/>
      </c>
      <c r="AK2740" s="33" t="str">
        <f>IF(Dane!M2740&lt;&gt;"",Dane!M2740,"")</f>
        <v/>
      </c>
    </row>
    <row r="2741" spans="36:37" x14ac:dyDescent="0.35">
      <c r="AJ2741" s="33" t="str">
        <f t="shared" si="43"/>
        <v/>
      </c>
      <c r="AK2741" s="33" t="str">
        <f>IF(Dane!M2741&lt;&gt;"",Dane!M2741,"")</f>
        <v/>
      </c>
    </row>
    <row r="2742" spans="36:37" x14ac:dyDescent="0.35">
      <c r="AJ2742" s="33" t="str">
        <f t="shared" si="43"/>
        <v/>
      </c>
      <c r="AK2742" s="33" t="str">
        <f>IF(Dane!M2742&lt;&gt;"",Dane!M2742,"")</f>
        <v/>
      </c>
    </row>
    <row r="2743" spans="36:37" x14ac:dyDescent="0.35">
      <c r="AJ2743" s="33" t="str">
        <f t="shared" si="43"/>
        <v/>
      </c>
      <c r="AK2743" s="33" t="str">
        <f>IF(Dane!M2743&lt;&gt;"",Dane!M2743,"")</f>
        <v/>
      </c>
    </row>
    <row r="2744" spans="36:37" x14ac:dyDescent="0.35">
      <c r="AJ2744" s="33" t="str">
        <f t="shared" si="43"/>
        <v/>
      </c>
      <c r="AK2744" s="33" t="str">
        <f>IF(Dane!M2744&lt;&gt;"",Dane!M2744,"")</f>
        <v/>
      </c>
    </row>
    <row r="2745" spans="36:37" x14ac:dyDescent="0.35">
      <c r="AJ2745" s="33" t="str">
        <f t="shared" si="43"/>
        <v/>
      </c>
      <c r="AK2745" s="33" t="str">
        <f>IF(Dane!M2745&lt;&gt;"",Dane!M2745,"")</f>
        <v/>
      </c>
    </row>
    <row r="2746" spans="36:37" x14ac:dyDescent="0.35">
      <c r="AJ2746" s="33" t="str">
        <f t="shared" si="43"/>
        <v/>
      </c>
      <c r="AK2746" s="33" t="str">
        <f>IF(Dane!M2746&lt;&gt;"",Dane!M2746,"")</f>
        <v/>
      </c>
    </row>
    <row r="2747" spans="36:37" x14ac:dyDescent="0.35">
      <c r="AJ2747" s="33" t="str">
        <f t="shared" si="43"/>
        <v/>
      </c>
      <c r="AK2747" s="33" t="str">
        <f>IF(Dane!M2747&lt;&gt;"",Dane!M2747,"")</f>
        <v/>
      </c>
    </row>
    <row r="2748" spans="36:37" x14ac:dyDescent="0.35">
      <c r="AJ2748" s="33" t="str">
        <f t="shared" si="43"/>
        <v/>
      </c>
      <c r="AK2748" s="33" t="str">
        <f>IF(Dane!M2748&lt;&gt;"",Dane!M2748,"")</f>
        <v/>
      </c>
    </row>
    <row r="2749" spans="36:37" x14ac:dyDescent="0.35">
      <c r="AJ2749" s="33" t="str">
        <f t="shared" si="43"/>
        <v/>
      </c>
      <c r="AK2749" s="33" t="str">
        <f>IF(Dane!M2749&lt;&gt;"",Dane!M2749,"")</f>
        <v/>
      </c>
    </row>
    <row r="2750" spans="36:37" x14ac:dyDescent="0.35">
      <c r="AJ2750" s="33" t="str">
        <f t="shared" si="43"/>
        <v/>
      </c>
      <c r="AK2750" s="33" t="str">
        <f>IF(Dane!M2750&lt;&gt;"",Dane!M2750,"")</f>
        <v/>
      </c>
    </row>
    <row r="2751" spans="36:37" x14ac:dyDescent="0.35">
      <c r="AJ2751" s="33" t="str">
        <f t="shared" si="43"/>
        <v/>
      </c>
      <c r="AK2751" s="33" t="str">
        <f>IF(Dane!M2751&lt;&gt;"",Dane!M2751,"")</f>
        <v/>
      </c>
    </row>
    <row r="2752" spans="36:37" x14ac:dyDescent="0.35">
      <c r="AJ2752" s="33" t="str">
        <f t="shared" si="43"/>
        <v/>
      </c>
      <c r="AK2752" s="33" t="str">
        <f>IF(Dane!M2752&lt;&gt;"",Dane!M2752,"")</f>
        <v/>
      </c>
    </row>
    <row r="2753" spans="36:37" x14ac:dyDescent="0.35">
      <c r="AJ2753" s="33" t="str">
        <f t="shared" si="43"/>
        <v/>
      </c>
      <c r="AK2753" s="33" t="str">
        <f>IF(Dane!M2753&lt;&gt;"",Dane!M2753,"")</f>
        <v/>
      </c>
    </row>
    <row r="2754" spans="36:37" x14ac:dyDescent="0.35">
      <c r="AJ2754" s="33" t="str">
        <f t="shared" si="43"/>
        <v/>
      </c>
      <c r="AK2754" s="33" t="str">
        <f>IF(Dane!M2754&lt;&gt;"",Dane!M2754,"")</f>
        <v/>
      </c>
    </row>
    <row r="2755" spans="36:37" x14ac:dyDescent="0.35">
      <c r="AJ2755" s="33" t="str">
        <f t="shared" si="43"/>
        <v/>
      </c>
      <c r="AK2755" s="33" t="str">
        <f>IF(Dane!M2755&lt;&gt;"",Dane!M2755,"")</f>
        <v/>
      </c>
    </row>
    <row r="2756" spans="36:37" x14ac:dyDescent="0.35">
      <c r="AJ2756" s="33" t="str">
        <f t="shared" si="43"/>
        <v/>
      </c>
      <c r="AK2756" s="33" t="str">
        <f>IF(Dane!M2756&lt;&gt;"",Dane!M2756,"")</f>
        <v/>
      </c>
    </row>
    <row r="2757" spans="36:37" x14ac:dyDescent="0.35">
      <c r="AJ2757" s="33" t="str">
        <f t="shared" si="43"/>
        <v/>
      </c>
      <c r="AK2757" s="33" t="str">
        <f>IF(Dane!M2757&lt;&gt;"",Dane!M2757,"")</f>
        <v/>
      </c>
    </row>
    <row r="2758" spans="36:37" x14ac:dyDescent="0.35">
      <c r="AJ2758" s="33" t="str">
        <f t="shared" si="43"/>
        <v/>
      </c>
      <c r="AK2758" s="33" t="str">
        <f>IF(Dane!M2758&lt;&gt;"",Dane!M2758,"")</f>
        <v/>
      </c>
    </row>
    <row r="2759" spans="36:37" x14ac:dyDescent="0.35">
      <c r="AJ2759" s="33" t="str">
        <f t="shared" si="43"/>
        <v/>
      </c>
      <c r="AK2759" s="33" t="str">
        <f>IF(Dane!M2759&lt;&gt;"",Dane!M2759,"")</f>
        <v/>
      </c>
    </row>
    <row r="2760" spans="36:37" x14ac:dyDescent="0.35">
      <c r="AJ2760" s="33" t="str">
        <f t="shared" si="43"/>
        <v/>
      </c>
      <c r="AK2760" s="33" t="str">
        <f>IF(Dane!M2760&lt;&gt;"",Dane!M2760,"")</f>
        <v/>
      </c>
    </row>
    <row r="2761" spans="36:37" x14ac:dyDescent="0.35">
      <c r="AJ2761" s="33" t="str">
        <f t="shared" si="43"/>
        <v/>
      </c>
      <c r="AK2761" s="33" t="str">
        <f>IF(Dane!M2761&lt;&gt;"",Dane!M2761,"")</f>
        <v/>
      </c>
    </row>
    <row r="2762" spans="36:37" x14ac:dyDescent="0.35">
      <c r="AJ2762" s="33" t="str">
        <f t="shared" si="43"/>
        <v/>
      </c>
      <c r="AK2762" s="33" t="str">
        <f>IF(Dane!M2762&lt;&gt;"",Dane!M2762,"")</f>
        <v/>
      </c>
    </row>
    <row r="2763" spans="36:37" x14ac:dyDescent="0.35">
      <c r="AJ2763" s="33" t="str">
        <f t="shared" si="43"/>
        <v/>
      </c>
      <c r="AK2763" s="33" t="str">
        <f>IF(Dane!M2763&lt;&gt;"",Dane!M2763,"")</f>
        <v/>
      </c>
    </row>
    <row r="2764" spans="36:37" x14ac:dyDescent="0.35">
      <c r="AJ2764" s="33" t="str">
        <f t="shared" si="43"/>
        <v/>
      </c>
      <c r="AK2764" s="33" t="str">
        <f>IF(Dane!M2764&lt;&gt;"",Dane!M2764,"")</f>
        <v/>
      </c>
    </row>
    <row r="2765" spans="36:37" x14ac:dyDescent="0.35">
      <c r="AJ2765" s="33" t="str">
        <f t="shared" si="43"/>
        <v/>
      </c>
      <c r="AK2765" s="33" t="str">
        <f>IF(Dane!M2765&lt;&gt;"",Dane!M2765,"")</f>
        <v/>
      </c>
    </row>
    <row r="2766" spans="36:37" x14ac:dyDescent="0.35">
      <c r="AJ2766" s="33" t="str">
        <f t="shared" si="43"/>
        <v/>
      </c>
      <c r="AK2766" s="33" t="str">
        <f>IF(Dane!M2766&lt;&gt;"",Dane!M2766,"")</f>
        <v/>
      </c>
    </row>
    <row r="2767" spans="36:37" x14ac:dyDescent="0.35">
      <c r="AJ2767" s="33" t="str">
        <f t="shared" si="43"/>
        <v/>
      </c>
      <c r="AK2767" s="33" t="str">
        <f>IF(Dane!M2767&lt;&gt;"",Dane!M2767,"")</f>
        <v/>
      </c>
    </row>
    <row r="2768" spans="36:37" x14ac:dyDescent="0.35">
      <c r="AJ2768" s="33" t="str">
        <f t="shared" si="43"/>
        <v/>
      </c>
      <c r="AK2768" s="33" t="str">
        <f>IF(Dane!M2768&lt;&gt;"",Dane!M2768,"")</f>
        <v/>
      </c>
    </row>
    <row r="2769" spans="36:37" x14ac:dyDescent="0.35">
      <c r="AJ2769" s="33" t="str">
        <f t="shared" si="43"/>
        <v/>
      </c>
      <c r="AK2769" s="33" t="str">
        <f>IF(Dane!M2769&lt;&gt;"",Dane!M2769,"")</f>
        <v/>
      </c>
    </row>
    <row r="2770" spans="36:37" x14ac:dyDescent="0.35">
      <c r="AJ2770" s="33" t="str">
        <f t="shared" si="43"/>
        <v/>
      </c>
      <c r="AK2770" s="33" t="str">
        <f>IF(Dane!M2770&lt;&gt;"",Dane!M2770,"")</f>
        <v/>
      </c>
    </row>
    <row r="2771" spans="36:37" x14ac:dyDescent="0.35">
      <c r="AJ2771" s="33" t="str">
        <f t="shared" si="43"/>
        <v/>
      </c>
      <c r="AK2771" s="33" t="str">
        <f>IF(Dane!M2771&lt;&gt;"",Dane!M2771,"")</f>
        <v/>
      </c>
    </row>
    <row r="2772" spans="36:37" x14ac:dyDescent="0.35">
      <c r="AJ2772" s="33" t="str">
        <f t="shared" si="43"/>
        <v/>
      </c>
      <c r="AK2772" s="33" t="str">
        <f>IF(Dane!M2772&lt;&gt;"",Dane!M2772,"")</f>
        <v/>
      </c>
    </row>
    <row r="2773" spans="36:37" x14ac:dyDescent="0.35">
      <c r="AJ2773" s="33" t="str">
        <f t="shared" si="43"/>
        <v/>
      </c>
      <c r="AK2773" s="33" t="str">
        <f>IF(Dane!M2773&lt;&gt;"",Dane!M2773,"")</f>
        <v/>
      </c>
    </row>
    <row r="2774" spans="36:37" x14ac:dyDescent="0.35">
      <c r="AJ2774" s="33" t="str">
        <f t="shared" ref="AJ2774:AJ2837" si="44">IF(AK2774="styczeń",1,IF(AK2774="luty",2,IF(AK2774="marzec",3,IF(AK2774="kwiecień",4,IF(AK2774="maj",5,IF(AK2774="czerwiec",6,IF(AK2774="lipiec",7,IF(AK2774="sierpień",8,IF(AK2774="wrzesień",9,IF(AK2774="październik",10,IF(AK2774="listopad",11,IF(AK2774="listopad",12,""))))))))))))</f>
        <v/>
      </c>
      <c r="AK2774" s="33" t="str">
        <f>IF(Dane!M2774&lt;&gt;"",Dane!M2774,"")</f>
        <v/>
      </c>
    </row>
    <row r="2775" spans="36:37" x14ac:dyDescent="0.35">
      <c r="AJ2775" s="33" t="str">
        <f t="shared" si="44"/>
        <v/>
      </c>
      <c r="AK2775" s="33" t="str">
        <f>IF(Dane!M2775&lt;&gt;"",Dane!M2775,"")</f>
        <v/>
      </c>
    </row>
    <row r="2776" spans="36:37" x14ac:dyDescent="0.35">
      <c r="AJ2776" s="33" t="str">
        <f t="shared" si="44"/>
        <v/>
      </c>
      <c r="AK2776" s="33" t="str">
        <f>IF(Dane!M2776&lt;&gt;"",Dane!M2776,"")</f>
        <v/>
      </c>
    </row>
    <row r="2777" spans="36:37" x14ac:dyDescent="0.35">
      <c r="AJ2777" s="33" t="str">
        <f t="shared" si="44"/>
        <v/>
      </c>
      <c r="AK2777" s="33" t="str">
        <f>IF(Dane!M2777&lt;&gt;"",Dane!M2777,"")</f>
        <v/>
      </c>
    </row>
    <row r="2778" spans="36:37" x14ac:dyDescent="0.35">
      <c r="AJ2778" s="33" t="str">
        <f t="shared" si="44"/>
        <v/>
      </c>
      <c r="AK2778" s="33" t="str">
        <f>IF(Dane!M2778&lt;&gt;"",Dane!M2778,"")</f>
        <v/>
      </c>
    </row>
    <row r="2779" spans="36:37" x14ac:dyDescent="0.35">
      <c r="AJ2779" s="33" t="str">
        <f t="shared" si="44"/>
        <v/>
      </c>
      <c r="AK2779" s="33" t="str">
        <f>IF(Dane!M2779&lt;&gt;"",Dane!M2779,"")</f>
        <v/>
      </c>
    </row>
    <row r="2780" spans="36:37" x14ac:dyDescent="0.35">
      <c r="AJ2780" s="33" t="str">
        <f t="shared" si="44"/>
        <v/>
      </c>
      <c r="AK2780" s="33" t="str">
        <f>IF(Dane!M2780&lt;&gt;"",Dane!M2780,"")</f>
        <v/>
      </c>
    </row>
    <row r="2781" spans="36:37" x14ac:dyDescent="0.35">
      <c r="AJ2781" s="33" t="str">
        <f t="shared" si="44"/>
        <v/>
      </c>
      <c r="AK2781" s="33" t="str">
        <f>IF(Dane!M2781&lt;&gt;"",Dane!M2781,"")</f>
        <v/>
      </c>
    </row>
    <row r="2782" spans="36:37" x14ac:dyDescent="0.35">
      <c r="AJ2782" s="33" t="str">
        <f t="shared" si="44"/>
        <v/>
      </c>
      <c r="AK2782" s="33" t="str">
        <f>IF(Dane!M2782&lt;&gt;"",Dane!M2782,"")</f>
        <v/>
      </c>
    </row>
    <row r="2783" spans="36:37" x14ac:dyDescent="0.35">
      <c r="AJ2783" s="33" t="str">
        <f t="shared" si="44"/>
        <v/>
      </c>
      <c r="AK2783" s="33" t="str">
        <f>IF(Dane!M2783&lt;&gt;"",Dane!M2783,"")</f>
        <v/>
      </c>
    </row>
    <row r="2784" spans="36:37" x14ac:dyDescent="0.35">
      <c r="AJ2784" s="33" t="str">
        <f t="shared" si="44"/>
        <v/>
      </c>
      <c r="AK2784" s="33" t="str">
        <f>IF(Dane!M2784&lt;&gt;"",Dane!M2784,"")</f>
        <v/>
      </c>
    </row>
    <row r="2785" spans="36:37" x14ac:dyDescent="0.35">
      <c r="AJ2785" s="33" t="str">
        <f t="shared" si="44"/>
        <v/>
      </c>
      <c r="AK2785" s="33" t="str">
        <f>IF(Dane!M2785&lt;&gt;"",Dane!M2785,"")</f>
        <v/>
      </c>
    </row>
    <row r="2786" spans="36:37" x14ac:dyDescent="0.35">
      <c r="AJ2786" s="33" t="str">
        <f t="shared" si="44"/>
        <v/>
      </c>
      <c r="AK2786" s="33" t="str">
        <f>IF(Dane!M2786&lt;&gt;"",Dane!M2786,"")</f>
        <v/>
      </c>
    </row>
    <row r="2787" spans="36:37" x14ac:dyDescent="0.35">
      <c r="AJ2787" s="33" t="str">
        <f t="shared" si="44"/>
        <v/>
      </c>
      <c r="AK2787" s="33" t="str">
        <f>IF(Dane!M2787&lt;&gt;"",Dane!M2787,"")</f>
        <v/>
      </c>
    </row>
    <row r="2788" spans="36:37" x14ac:dyDescent="0.35">
      <c r="AJ2788" s="33" t="str">
        <f t="shared" si="44"/>
        <v/>
      </c>
      <c r="AK2788" s="33" t="str">
        <f>IF(Dane!M2788&lt;&gt;"",Dane!M2788,"")</f>
        <v/>
      </c>
    </row>
    <row r="2789" spans="36:37" x14ac:dyDescent="0.35">
      <c r="AJ2789" s="33" t="str">
        <f t="shared" si="44"/>
        <v/>
      </c>
      <c r="AK2789" s="33" t="str">
        <f>IF(Dane!M2789&lt;&gt;"",Dane!M2789,"")</f>
        <v/>
      </c>
    </row>
    <row r="2790" spans="36:37" x14ac:dyDescent="0.35">
      <c r="AJ2790" s="33" t="str">
        <f t="shared" si="44"/>
        <v/>
      </c>
      <c r="AK2790" s="33" t="str">
        <f>IF(Dane!M2790&lt;&gt;"",Dane!M2790,"")</f>
        <v/>
      </c>
    </row>
    <row r="2791" spans="36:37" x14ac:dyDescent="0.35">
      <c r="AJ2791" s="33" t="str">
        <f t="shared" si="44"/>
        <v/>
      </c>
      <c r="AK2791" s="33" t="str">
        <f>IF(Dane!M2791&lt;&gt;"",Dane!M2791,"")</f>
        <v/>
      </c>
    </row>
    <row r="2792" spans="36:37" x14ac:dyDescent="0.35">
      <c r="AJ2792" s="33" t="str">
        <f t="shared" si="44"/>
        <v/>
      </c>
      <c r="AK2792" s="33" t="str">
        <f>IF(Dane!M2792&lt;&gt;"",Dane!M2792,"")</f>
        <v/>
      </c>
    </row>
    <row r="2793" spans="36:37" x14ac:dyDescent="0.35">
      <c r="AJ2793" s="33" t="str">
        <f t="shared" si="44"/>
        <v/>
      </c>
      <c r="AK2793" s="33" t="str">
        <f>IF(Dane!M2793&lt;&gt;"",Dane!M2793,"")</f>
        <v/>
      </c>
    </row>
    <row r="2794" spans="36:37" x14ac:dyDescent="0.35">
      <c r="AJ2794" s="33" t="str">
        <f t="shared" si="44"/>
        <v/>
      </c>
      <c r="AK2794" s="33" t="str">
        <f>IF(Dane!M2794&lt;&gt;"",Dane!M2794,"")</f>
        <v/>
      </c>
    </row>
    <row r="2795" spans="36:37" x14ac:dyDescent="0.35">
      <c r="AJ2795" s="33" t="str">
        <f t="shared" si="44"/>
        <v/>
      </c>
      <c r="AK2795" s="33" t="str">
        <f>IF(Dane!M2795&lt;&gt;"",Dane!M2795,"")</f>
        <v/>
      </c>
    </row>
    <row r="2796" spans="36:37" x14ac:dyDescent="0.35">
      <c r="AJ2796" s="33" t="str">
        <f t="shared" si="44"/>
        <v/>
      </c>
      <c r="AK2796" s="33" t="str">
        <f>IF(Dane!M2796&lt;&gt;"",Dane!M2796,"")</f>
        <v/>
      </c>
    </row>
    <row r="2797" spans="36:37" x14ac:dyDescent="0.35">
      <c r="AJ2797" s="33" t="str">
        <f t="shared" si="44"/>
        <v/>
      </c>
      <c r="AK2797" s="33" t="str">
        <f>IF(Dane!M2797&lt;&gt;"",Dane!M2797,"")</f>
        <v/>
      </c>
    </row>
    <row r="2798" spans="36:37" x14ac:dyDescent="0.35">
      <c r="AJ2798" s="33" t="str">
        <f t="shared" si="44"/>
        <v/>
      </c>
      <c r="AK2798" s="33" t="str">
        <f>IF(Dane!M2798&lt;&gt;"",Dane!M2798,"")</f>
        <v/>
      </c>
    </row>
    <row r="2799" spans="36:37" x14ac:dyDescent="0.35">
      <c r="AJ2799" s="33" t="str">
        <f t="shared" si="44"/>
        <v/>
      </c>
      <c r="AK2799" s="33" t="str">
        <f>IF(Dane!M2799&lt;&gt;"",Dane!M2799,"")</f>
        <v/>
      </c>
    </row>
    <row r="2800" spans="36:37" x14ac:dyDescent="0.35">
      <c r="AJ2800" s="33" t="str">
        <f t="shared" si="44"/>
        <v/>
      </c>
      <c r="AK2800" s="33" t="str">
        <f>IF(Dane!M2800&lt;&gt;"",Dane!M2800,"")</f>
        <v/>
      </c>
    </row>
    <row r="2801" spans="36:37" x14ac:dyDescent="0.35">
      <c r="AJ2801" s="33" t="str">
        <f t="shared" si="44"/>
        <v/>
      </c>
      <c r="AK2801" s="33" t="str">
        <f>IF(Dane!M2801&lt;&gt;"",Dane!M2801,"")</f>
        <v/>
      </c>
    </row>
    <row r="2802" spans="36:37" x14ac:dyDescent="0.35">
      <c r="AJ2802" s="33" t="str">
        <f t="shared" si="44"/>
        <v/>
      </c>
      <c r="AK2802" s="33" t="str">
        <f>IF(Dane!M2802&lt;&gt;"",Dane!M2802,"")</f>
        <v/>
      </c>
    </row>
    <row r="2803" spans="36:37" x14ac:dyDescent="0.35">
      <c r="AJ2803" s="33" t="str">
        <f t="shared" si="44"/>
        <v/>
      </c>
      <c r="AK2803" s="33" t="str">
        <f>IF(Dane!M2803&lt;&gt;"",Dane!M2803,"")</f>
        <v/>
      </c>
    </row>
    <row r="2804" spans="36:37" x14ac:dyDescent="0.35">
      <c r="AJ2804" s="33" t="str">
        <f t="shared" si="44"/>
        <v/>
      </c>
      <c r="AK2804" s="33" t="str">
        <f>IF(Dane!M2804&lt;&gt;"",Dane!M2804,"")</f>
        <v/>
      </c>
    </row>
    <row r="2805" spans="36:37" x14ac:dyDescent="0.35">
      <c r="AJ2805" s="33" t="str">
        <f t="shared" si="44"/>
        <v/>
      </c>
      <c r="AK2805" s="33" t="str">
        <f>IF(Dane!M2805&lt;&gt;"",Dane!M2805,"")</f>
        <v/>
      </c>
    </row>
    <row r="2806" spans="36:37" x14ac:dyDescent="0.35">
      <c r="AJ2806" s="33" t="str">
        <f t="shared" si="44"/>
        <v/>
      </c>
      <c r="AK2806" s="33" t="str">
        <f>IF(Dane!M2806&lt;&gt;"",Dane!M2806,"")</f>
        <v/>
      </c>
    </row>
    <row r="2807" spans="36:37" x14ac:dyDescent="0.35">
      <c r="AJ2807" s="33" t="str">
        <f t="shared" si="44"/>
        <v/>
      </c>
      <c r="AK2807" s="33" t="str">
        <f>IF(Dane!M2807&lt;&gt;"",Dane!M2807,"")</f>
        <v/>
      </c>
    </row>
    <row r="2808" spans="36:37" x14ac:dyDescent="0.35">
      <c r="AJ2808" s="33" t="str">
        <f t="shared" si="44"/>
        <v/>
      </c>
      <c r="AK2808" s="33" t="str">
        <f>IF(Dane!M2808&lt;&gt;"",Dane!M2808,"")</f>
        <v/>
      </c>
    </row>
    <row r="2809" spans="36:37" x14ac:dyDescent="0.35">
      <c r="AJ2809" s="33" t="str">
        <f t="shared" si="44"/>
        <v/>
      </c>
      <c r="AK2809" s="33" t="str">
        <f>IF(Dane!M2809&lt;&gt;"",Dane!M2809,"")</f>
        <v/>
      </c>
    </row>
    <row r="2810" spans="36:37" x14ac:dyDescent="0.35">
      <c r="AJ2810" s="33" t="str">
        <f t="shared" si="44"/>
        <v/>
      </c>
      <c r="AK2810" s="33" t="str">
        <f>IF(Dane!M2810&lt;&gt;"",Dane!M2810,"")</f>
        <v/>
      </c>
    </row>
    <row r="2811" spans="36:37" x14ac:dyDescent="0.35">
      <c r="AJ2811" s="33" t="str">
        <f t="shared" si="44"/>
        <v/>
      </c>
      <c r="AK2811" s="33" t="str">
        <f>IF(Dane!M2811&lt;&gt;"",Dane!M2811,"")</f>
        <v/>
      </c>
    </row>
    <row r="2812" spans="36:37" x14ac:dyDescent="0.35">
      <c r="AJ2812" s="33" t="str">
        <f t="shared" si="44"/>
        <v/>
      </c>
      <c r="AK2812" s="33" t="str">
        <f>IF(Dane!M2812&lt;&gt;"",Dane!M2812,"")</f>
        <v/>
      </c>
    </row>
    <row r="2813" spans="36:37" x14ac:dyDescent="0.35">
      <c r="AJ2813" s="33" t="str">
        <f t="shared" si="44"/>
        <v/>
      </c>
      <c r="AK2813" s="33" t="str">
        <f>IF(Dane!M2813&lt;&gt;"",Dane!M2813,"")</f>
        <v/>
      </c>
    </row>
    <row r="2814" spans="36:37" x14ac:dyDescent="0.35">
      <c r="AJ2814" s="33" t="str">
        <f t="shared" si="44"/>
        <v/>
      </c>
      <c r="AK2814" s="33" t="str">
        <f>IF(Dane!M2814&lt;&gt;"",Dane!M2814,"")</f>
        <v/>
      </c>
    </row>
    <row r="2815" spans="36:37" x14ac:dyDescent="0.35">
      <c r="AJ2815" s="33" t="str">
        <f t="shared" si="44"/>
        <v/>
      </c>
      <c r="AK2815" s="33" t="str">
        <f>IF(Dane!M2815&lt;&gt;"",Dane!M2815,"")</f>
        <v/>
      </c>
    </row>
    <row r="2816" spans="36:37" x14ac:dyDescent="0.35">
      <c r="AJ2816" s="33" t="str">
        <f t="shared" si="44"/>
        <v/>
      </c>
      <c r="AK2816" s="33" t="str">
        <f>IF(Dane!M2816&lt;&gt;"",Dane!M2816,"")</f>
        <v/>
      </c>
    </row>
    <row r="2817" spans="36:37" x14ac:dyDescent="0.35">
      <c r="AJ2817" s="33" t="str">
        <f t="shared" si="44"/>
        <v/>
      </c>
      <c r="AK2817" s="33" t="str">
        <f>IF(Dane!M2817&lt;&gt;"",Dane!M2817,"")</f>
        <v/>
      </c>
    </row>
    <row r="2818" spans="36:37" x14ac:dyDescent="0.35">
      <c r="AJ2818" s="33" t="str">
        <f t="shared" si="44"/>
        <v/>
      </c>
      <c r="AK2818" s="33" t="str">
        <f>IF(Dane!M2818&lt;&gt;"",Dane!M2818,"")</f>
        <v/>
      </c>
    </row>
    <row r="2819" spans="36:37" x14ac:dyDescent="0.35">
      <c r="AJ2819" s="33" t="str">
        <f t="shared" si="44"/>
        <v/>
      </c>
      <c r="AK2819" s="33" t="str">
        <f>IF(Dane!M2819&lt;&gt;"",Dane!M2819,"")</f>
        <v/>
      </c>
    </row>
    <row r="2820" spans="36:37" x14ac:dyDescent="0.35">
      <c r="AJ2820" s="33" t="str">
        <f t="shared" si="44"/>
        <v/>
      </c>
      <c r="AK2820" s="33" t="str">
        <f>IF(Dane!M2820&lt;&gt;"",Dane!M2820,"")</f>
        <v/>
      </c>
    </row>
    <row r="2821" spans="36:37" x14ac:dyDescent="0.35">
      <c r="AJ2821" s="33" t="str">
        <f t="shared" si="44"/>
        <v/>
      </c>
      <c r="AK2821" s="33" t="str">
        <f>IF(Dane!M2821&lt;&gt;"",Dane!M2821,"")</f>
        <v/>
      </c>
    </row>
    <row r="2822" spans="36:37" x14ac:dyDescent="0.35">
      <c r="AJ2822" s="33" t="str">
        <f t="shared" si="44"/>
        <v/>
      </c>
      <c r="AK2822" s="33" t="str">
        <f>IF(Dane!M2822&lt;&gt;"",Dane!M2822,"")</f>
        <v/>
      </c>
    </row>
    <row r="2823" spans="36:37" x14ac:dyDescent="0.35">
      <c r="AJ2823" s="33" t="str">
        <f t="shared" si="44"/>
        <v/>
      </c>
      <c r="AK2823" s="33" t="str">
        <f>IF(Dane!M2823&lt;&gt;"",Dane!M2823,"")</f>
        <v/>
      </c>
    </row>
    <row r="2824" spans="36:37" x14ac:dyDescent="0.35">
      <c r="AJ2824" s="33" t="str">
        <f t="shared" si="44"/>
        <v/>
      </c>
      <c r="AK2824" s="33" t="str">
        <f>IF(Dane!M2824&lt;&gt;"",Dane!M2824,"")</f>
        <v/>
      </c>
    </row>
    <row r="2825" spans="36:37" x14ac:dyDescent="0.35">
      <c r="AJ2825" s="33" t="str">
        <f t="shared" si="44"/>
        <v/>
      </c>
      <c r="AK2825" s="33" t="str">
        <f>IF(Dane!M2825&lt;&gt;"",Dane!M2825,"")</f>
        <v/>
      </c>
    </row>
    <row r="2826" spans="36:37" x14ac:dyDescent="0.35">
      <c r="AJ2826" s="33" t="str">
        <f t="shared" si="44"/>
        <v/>
      </c>
      <c r="AK2826" s="33" t="str">
        <f>IF(Dane!M2826&lt;&gt;"",Dane!M2826,"")</f>
        <v/>
      </c>
    </row>
    <row r="2827" spans="36:37" x14ac:dyDescent="0.35">
      <c r="AJ2827" s="33" t="str">
        <f t="shared" si="44"/>
        <v/>
      </c>
      <c r="AK2827" s="33" t="str">
        <f>IF(Dane!M2827&lt;&gt;"",Dane!M2827,"")</f>
        <v/>
      </c>
    </row>
    <row r="2828" spans="36:37" x14ac:dyDescent="0.35">
      <c r="AJ2828" s="33" t="str">
        <f t="shared" si="44"/>
        <v/>
      </c>
      <c r="AK2828" s="33" t="str">
        <f>IF(Dane!M2828&lt;&gt;"",Dane!M2828,"")</f>
        <v/>
      </c>
    </row>
    <row r="2829" spans="36:37" x14ac:dyDescent="0.35">
      <c r="AJ2829" s="33" t="str">
        <f t="shared" si="44"/>
        <v/>
      </c>
      <c r="AK2829" s="33" t="str">
        <f>IF(Dane!M2829&lt;&gt;"",Dane!M2829,"")</f>
        <v/>
      </c>
    </row>
    <row r="2830" spans="36:37" x14ac:dyDescent="0.35">
      <c r="AJ2830" s="33" t="str">
        <f t="shared" si="44"/>
        <v/>
      </c>
      <c r="AK2830" s="33" t="str">
        <f>IF(Dane!M2830&lt;&gt;"",Dane!M2830,"")</f>
        <v/>
      </c>
    </row>
    <row r="2831" spans="36:37" x14ac:dyDescent="0.35">
      <c r="AJ2831" s="33" t="str">
        <f t="shared" si="44"/>
        <v/>
      </c>
      <c r="AK2831" s="33" t="str">
        <f>IF(Dane!M2831&lt;&gt;"",Dane!M2831,"")</f>
        <v/>
      </c>
    </row>
    <row r="2832" spans="36:37" x14ac:dyDescent="0.35">
      <c r="AJ2832" s="33" t="str">
        <f t="shared" si="44"/>
        <v/>
      </c>
      <c r="AK2832" s="33" t="str">
        <f>IF(Dane!M2832&lt;&gt;"",Dane!M2832,"")</f>
        <v/>
      </c>
    </row>
    <row r="2833" spans="36:37" x14ac:dyDescent="0.35">
      <c r="AJ2833" s="33" t="str">
        <f t="shared" si="44"/>
        <v/>
      </c>
      <c r="AK2833" s="33" t="str">
        <f>IF(Dane!M2833&lt;&gt;"",Dane!M2833,"")</f>
        <v/>
      </c>
    </row>
    <row r="2834" spans="36:37" x14ac:dyDescent="0.35">
      <c r="AJ2834" s="33" t="str">
        <f t="shared" si="44"/>
        <v/>
      </c>
      <c r="AK2834" s="33" t="str">
        <f>IF(Dane!M2834&lt;&gt;"",Dane!M2834,"")</f>
        <v/>
      </c>
    </row>
    <row r="2835" spans="36:37" x14ac:dyDescent="0.35">
      <c r="AJ2835" s="33" t="str">
        <f t="shared" si="44"/>
        <v/>
      </c>
      <c r="AK2835" s="33" t="str">
        <f>IF(Dane!M2835&lt;&gt;"",Dane!M2835,"")</f>
        <v/>
      </c>
    </row>
    <row r="2836" spans="36:37" x14ac:dyDescent="0.35">
      <c r="AJ2836" s="33" t="str">
        <f t="shared" si="44"/>
        <v/>
      </c>
      <c r="AK2836" s="33" t="str">
        <f>IF(Dane!M2836&lt;&gt;"",Dane!M2836,"")</f>
        <v/>
      </c>
    </row>
    <row r="2837" spans="36:37" x14ac:dyDescent="0.35">
      <c r="AJ2837" s="33" t="str">
        <f t="shared" si="44"/>
        <v/>
      </c>
      <c r="AK2837" s="33" t="str">
        <f>IF(Dane!M2837&lt;&gt;"",Dane!M2837,"")</f>
        <v/>
      </c>
    </row>
    <row r="2838" spans="36:37" x14ac:dyDescent="0.35">
      <c r="AJ2838" s="33" t="str">
        <f t="shared" ref="AJ2838:AJ2901" si="45">IF(AK2838="styczeń",1,IF(AK2838="luty",2,IF(AK2838="marzec",3,IF(AK2838="kwiecień",4,IF(AK2838="maj",5,IF(AK2838="czerwiec",6,IF(AK2838="lipiec",7,IF(AK2838="sierpień",8,IF(AK2838="wrzesień",9,IF(AK2838="październik",10,IF(AK2838="listopad",11,IF(AK2838="listopad",12,""))))))))))))</f>
        <v/>
      </c>
      <c r="AK2838" s="33" t="str">
        <f>IF(Dane!M2838&lt;&gt;"",Dane!M2838,"")</f>
        <v/>
      </c>
    </row>
    <row r="2839" spans="36:37" x14ac:dyDescent="0.35">
      <c r="AJ2839" s="33" t="str">
        <f t="shared" si="45"/>
        <v/>
      </c>
      <c r="AK2839" s="33" t="str">
        <f>IF(Dane!M2839&lt;&gt;"",Dane!M2839,"")</f>
        <v/>
      </c>
    </row>
    <row r="2840" spans="36:37" x14ac:dyDescent="0.35">
      <c r="AJ2840" s="33" t="str">
        <f t="shared" si="45"/>
        <v/>
      </c>
      <c r="AK2840" s="33" t="str">
        <f>IF(Dane!M2840&lt;&gt;"",Dane!M2840,"")</f>
        <v/>
      </c>
    </row>
    <row r="2841" spans="36:37" x14ac:dyDescent="0.35">
      <c r="AJ2841" s="33" t="str">
        <f t="shared" si="45"/>
        <v/>
      </c>
      <c r="AK2841" s="33" t="str">
        <f>IF(Dane!M2841&lt;&gt;"",Dane!M2841,"")</f>
        <v/>
      </c>
    </row>
    <row r="2842" spans="36:37" x14ac:dyDescent="0.35">
      <c r="AJ2842" s="33" t="str">
        <f t="shared" si="45"/>
        <v/>
      </c>
      <c r="AK2842" s="33" t="str">
        <f>IF(Dane!M2842&lt;&gt;"",Dane!M2842,"")</f>
        <v/>
      </c>
    </row>
    <row r="2843" spans="36:37" x14ac:dyDescent="0.35">
      <c r="AJ2843" s="33" t="str">
        <f t="shared" si="45"/>
        <v/>
      </c>
      <c r="AK2843" s="33" t="str">
        <f>IF(Dane!M2843&lt;&gt;"",Dane!M2843,"")</f>
        <v/>
      </c>
    </row>
    <row r="2844" spans="36:37" x14ac:dyDescent="0.35">
      <c r="AJ2844" s="33" t="str">
        <f t="shared" si="45"/>
        <v/>
      </c>
      <c r="AK2844" s="33" t="str">
        <f>IF(Dane!M2844&lt;&gt;"",Dane!M2844,"")</f>
        <v/>
      </c>
    </row>
    <row r="2845" spans="36:37" x14ac:dyDescent="0.35">
      <c r="AJ2845" s="33" t="str">
        <f t="shared" si="45"/>
        <v/>
      </c>
      <c r="AK2845" s="33" t="str">
        <f>IF(Dane!M2845&lt;&gt;"",Dane!M2845,"")</f>
        <v/>
      </c>
    </row>
    <row r="2846" spans="36:37" x14ac:dyDescent="0.35">
      <c r="AJ2846" s="33" t="str">
        <f t="shared" si="45"/>
        <v/>
      </c>
      <c r="AK2846" s="33" t="str">
        <f>IF(Dane!M2846&lt;&gt;"",Dane!M2846,"")</f>
        <v/>
      </c>
    </row>
    <row r="2847" spans="36:37" x14ac:dyDescent="0.35">
      <c r="AJ2847" s="33" t="str">
        <f t="shared" si="45"/>
        <v/>
      </c>
      <c r="AK2847" s="33" t="str">
        <f>IF(Dane!M2847&lt;&gt;"",Dane!M2847,"")</f>
        <v/>
      </c>
    </row>
    <row r="2848" spans="36:37" x14ac:dyDescent="0.35">
      <c r="AJ2848" s="33" t="str">
        <f t="shared" si="45"/>
        <v/>
      </c>
      <c r="AK2848" s="33" t="str">
        <f>IF(Dane!M2848&lt;&gt;"",Dane!M2848,"")</f>
        <v/>
      </c>
    </row>
    <row r="2849" spans="36:37" x14ac:dyDescent="0.35">
      <c r="AJ2849" s="33" t="str">
        <f t="shared" si="45"/>
        <v/>
      </c>
      <c r="AK2849" s="33" t="str">
        <f>IF(Dane!M2849&lt;&gt;"",Dane!M2849,"")</f>
        <v/>
      </c>
    </row>
    <row r="2850" spans="36:37" x14ac:dyDescent="0.35">
      <c r="AJ2850" s="33" t="str">
        <f t="shared" si="45"/>
        <v/>
      </c>
      <c r="AK2850" s="33" t="str">
        <f>IF(Dane!M2850&lt;&gt;"",Dane!M2850,"")</f>
        <v/>
      </c>
    </row>
    <row r="2851" spans="36:37" x14ac:dyDescent="0.35">
      <c r="AJ2851" s="33" t="str">
        <f t="shared" si="45"/>
        <v/>
      </c>
      <c r="AK2851" s="33" t="str">
        <f>IF(Dane!M2851&lt;&gt;"",Dane!M2851,"")</f>
        <v/>
      </c>
    </row>
    <row r="2852" spans="36:37" x14ac:dyDescent="0.35">
      <c r="AJ2852" s="33" t="str">
        <f t="shared" si="45"/>
        <v/>
      </c>
      <c r="AK2852" s="33" t="str">
        <f>IF(Dane!M2852&lt;&gt;"",Dane!M2852,"")</f>
        <v/>
      </c>
    </row>
    <row r="2853" spans="36:37" x14ac:dyDescent="0.35">
      <c r="AJ2853" s="33" t="str">
        <f t="shared" si="45"/>
        <v/>
      </c>
      <c r="AK2853" s="33" t="str">
        <f>IF(Dane!M2853&lt;&gt;"",Dane!M2853,"")</f>
        <v/>
      </c>
    </row>
    <row r="2854" spans="36:37" x14ac:dyDescent="0.35">
      <c r="AJ2854" s="33" t="str">
        <f t="shared" si="45"/>
        <v/>
      </c>
      <c r="AK2854" s="33" t="str">
        <f>IF(Dane!M2854&lt;&gt;"",Dane!M2854,"")</f>
        <v/>
      </c>
    </row>
    <row r="2855" spans="36:37" x14ac:dyDescent="0.35">
      <c r="AJ2855" s="33" t="str">
        <f t="shared" si="45"/>
        <v/>
      </c>
      <c r="AK2855" s="33" t="str">
        <f>IF(Dane!M2855&lt;&gt;"",Dane!M2855,"")</f>
        <v/>
      </c>
    </row>
    <row r="2856" spans="36:37" x14ac:dyDescent="0.35">
      <c r="AJ2856" s="33" t="str">
        <f t="shared" si="45"/>
        <v/>
      </c>
      <c r="AK2856" s="33" t="str">
        <f>IF(Dane!M2856&lt;&gt;"",Dane!M2856,"")</f>
        <v/>
      </c>
    </row>
    <row r="2857" spans="36:37" x14ac:dyDescent="0.35">
      <c r="AJ2857" s="33" t="str">
        <f t="shared" si="45"/>
        <v/>
      </c>
      <c r="AK2857" s="33" t="str">
        <f>IF(Dane!M2857&lt;&gt;"",Dane!M2857,"")</f>
        <v/>
      </c>
    </row>
    <row r="2858" spans="36:37" x14ac:dyDescent="0.35">
      <c r="AJ2858" s="33" t="str">
        <f t="shared" si="45"/>
        <v/>
      </c>
      <c r="AK2858" s="33" t="str">
        <f>IF(Dane!M2858&lt;&gt;"",Dane!M2858,"")</f>
        <v/>
      </c>
    </row>
    <row r="2859" spans="36:37" x14ac:dyDescent="0.35">
      <c r="AJ2859" s="33" t="str">
        <f t="shared" si="45"/>
        <v/>
      </c>
      <c r="AK2859" s="33" t="str">
        <f>IF(Dane!M2859&lt;&gt;"",Dane!M2859,"")</f>
        <v/>
      </c>
    </row>
    <row r="2860" spans="36:37" x14ac:dyDescent="0.35">
      <c r="AJ2860" s="33" t="str">
        <f t="shared" si="45"/>
        <v/>
      </c>
      <c r="AK2860" s="33" t="str">
        <f>IF(Dane!M2860&lt;&gt;"",Dane!M2860,"")</f>
        <v/>
      </c>
    </row>
    <row r="2861" spans="36:37" x14ac:dyDescent="0.35">
      <c r="AJ2861" s="33" t="str">
        <f t="shared" si="45"/>
        <v/>
      </c>
      <c r="AK2861" s="33" t="str">
        <f>IF(Dane!M2861&lt;&gt;"",Dane!M2861,"")</f>
        <v/>
      </c>
    </row>
    <row r="2862" spans="36:37" x14ac:dyDescent="0.35">
      <c r="AJ2862" s="33" t="str">
        <f t="shared" si="45"/>
        <v/>
      </c>
      <c r="AK2862" s="33" t="str">
        <f>IF(Dane!M2862&lt;&gt;"",Dane!M2862,"")</f>
        <v/>
      </c>
    </row>
    <row r="2863" spans="36:37" x14ac:dyDescent="0.35">
      <c r="AJ2863" s="33" t="str">
        <f t="shared" si="45"/>
        <v/>
      </c>
      <c r="AK2863" s="33" t="str">
        <f>IF(Dane!M2863&lt;&gt;"",Dane!M2863,"")</f>
        <v/>
      </c>
    </row>
    <row r="2864" spans="36:37" x14ac:dyDescent="0.35">
      <c r="AJ2864" s="33" t="str">
        <f t="shared" si="45"/>
        <v/>
      </c>
      <c r="AK2864" s="33" t="str">
        <f>IF(Dane!M2864&lt;&gt;"",Dane!M2864,"")</f>
        <v/>
      </c>
    </row>
    <row r="2865" spans="36:37" x14ac:dyDescent="0.35">
      <c r="AJ2865" s="33" t="str">
        <f t="shared" si="45"/>
        <v/>
      </c>
      <c r="AK2865" s="33" t="str">
        <f>IF(Dane!M2865&lt;&gt;"",Dane!M2865,"")</f>
        <v/>
      </c>
    </row>
    <row r="2866" spans="36:37" x14ac:dyDescent="0.35">
      <c r="AJ2866" s="33" t="str">
        <f t="shared" si="45"/>
        <v/>
      </c>
      <c r="AK2866" s="33" t="str">
        <f>IF(Dane!M2866&lt;&gt;"",Dane!M2866,"")</f>
        <v/>
      </c>
    </row>
    <row r="2867" spans="36:37" x14ac:dyDescent="0.35">
      <c r="AJ2867" s="33" t="str">
        <f t="shared" si="45"/>
        <v/>
      </c>
      <c r="AK2867" s="33" t="str">
        <f>IF(Dane!M2867&lt;&gt;"",Dane!M2867,"")</f>
        <v/>
      </c>
    </row>
    <row r="2868" spans="36:37" x14ac:dyDescent="0.35">
      <c r="AJ2868" s="33" t="str">
        <f t="shared" si="45"/>
        <v/>
      </c>
      <c r="AK2868" s="33" t="str">
        <f>IF(Dane!M2868&lt;&gt;"",Dane!M2868,"")</f>
        <v/>
      </c>
    </row>
    <row r="2869" spans="36:37" x14ac:dyDescent="0.35">
      <c r="AJ2869" s="33" t="str">
        <f t="shared" si="45"/>
        <v/>
      </c>
      <c r="AK2869" s="33" t="str">
        <f>IF(Dane!M2869&lt;&gt;"",Dane!M2869,"")</f>
        <v/>
      </c>
    </row>
    <row r="2870" spans="36:37" x14ac:dyDescent="0.35">
      <c r="AJ2870" s="33" t="str">
        <f t="shared" si="45"/>
        <v/>
      </c>
      <c r="AK2870" s="33" t="str">
        <f>IF(Dane!M2870&lt;&gt;"",Dane!M2870,"")</f>
        <v/>
      </c>
    </row>
    <row r="2871" spans="36:37" x14ac:dyDescent="0.35">
      <c r="AJ2871" s="33" t="str">
        <f t="shared" si="45"/>
        <v/>
      </c>
      <c r="AK2871" s="33" t="str">
        <f>IF(Dane!M2871&lt;&gt;"",Dane!M2871,"")</f>
        <v/>
      </c>
    </row>
    <row r="2872" spans="36:37" x14ac:dyDescent="0.35">
      <c r="AJ2872" s="33" t="str">
        <f t="shared" si="45"/>
        <v/>
      </c>
      <c r="AK2872" s="33" t="str">
        <f>IF(Dane!M2872&lt;&gt;"",Dane!M2872,"")</f>
        <v/>
      </c>
    </row>
    <row r="2873" spans="36:37" x14ac:dyDescent="0.35">
      <c r="AJ2873" s="33" t="str">
        <f t="shared" si="45"/>
        <v/>
      </c>
      <c r="AK2873" s="33" t="str">
        <f>IF(Dane!M2873&lt;&gt;"",Dane!M2873,"")</f>
        <v/>
      </c>
    </row>
    <row r="2874" spans="36:37" x14ac:dyDescent="0.35">
      <c r="AJ2874" s="33" t="str">
        <f t="shared" si="45"/>
        <v/>
      </c>
      <c r="AK2874" s="33" t="str">
        <f>IF(Dane!M2874&lt;&gt;"",Dane!M2874,"")</f>
        <v/>
      </c>
    </row>
    <row r="2875" spans="36:37" x14ac:dyDescent="0.35">
      <c r="AJ2875" s="33" t="str">
        <f t="shared" si="45"/>
        <v/>
      </c>
      <c r="AK2875" s="33" t="str">
        <f>IF(Dane!M2875&lt;&gt;"",Dane!M2875,"")</f>
        <v/>
      </c>
    </row>
    <row r="2876" spans="36:37" x14ac:dyDescent="0.35">
      <c r="AJ2876" s="33" t="str">
        <f t="shared" si="45"/>
        <v/>
      </c>
      <c r="AK2876" s="33" t="str">
        <f>IF(Dane!M2876&lt;&gt;"",Dane!M2876,"")</f>
        <v/>
      </c>
    </row>
    <row r="2877" spans="36:37" x14ac:dyDescent="0.35">
      <c r="AJ2877" s="33" t="str">
        <f t="shared" si="45"/>
        <v/>
      </c>
      <c r="AK2877" s="33" t="str">
        <f>IF(Dane!M2877&lt;&gt;"",Dane!M2877,"")</f>
        <v/>
      </c>
    </row>
    <row r="2878" spans="36:37" x14ac:dyDescent="0.35">
      <c r="AJ2878" s="33" t="str">
        <f t="shared" si="45"/>
        <v/>
      </c>
      <c r="AK2878" s="33" t="str">
        <f>IF(Dane!M2878&lt;&gt;"",Dane!M2878,"")</f>
        <v/>
      </c>
    </row>
    <row r="2879" spans="36:37" x14ac:dyDescent="0.35">
      <c r="AJ2879" s="33" t="str">
        <f t="shared" si="45"/>
        <v/>
      </c>
      <c r="AK2879" s="33" t="str">
        <f>IF(Dane!M2879&lt;&gt;"",Dane!M2879,"")</f>
        <v/>
      </c>
    </row>
    <row r="2880" spans="36:37" x14ac:dyDescent="0.35">
      <c r="AJ2880" s="33" t="str">
        <f t="shared" si="45"/>
        <v/>
      </c>
      <c r="AK2880" s="33" t="str">
        <f>IF(Dane!M2880&lt;&gt;"",Dane!M2880,"")</f>
        <v/>
      </c>
    </row>
    <row r="2881" spans="36:37" x14ac:dyDescent="0.35">
      <c r="AJ2881" s="33" t="str">
        <f t="shared" si="45"/>
        <v/>
      </c>
      <c r="AK2881" s="33" t="str">
        <f>IF(Dane!M2881&lt;&gt;"",Dane!M2881,"")</f>
        <v/>
      </c>
    </row>
    <row r="2882" spans="36:37" x14ac:dyDescent="0.35">
      <c r="AJ2882" s="33" t="str">
        <f t="shared" si="45"/>
        <v/>
      </c>
      <c r="AK2882" s="33" t="str">
        <f>IF(Dane!M2882&lt;&gt;"",Dane!M2882,"")</f>
        <v/>
      </c>
    </row>
    <row r="2883" spans="36:37" x14ac:dyDescent="0.35">
      <c r="AJ2883" s="33" t="str">
        <f t="shared" si="45"/>
        <v/>
      </c>
      <c r="AK2883" s="33" t="str">
        <f>IF(Dane!M2883&lt;&gt;"",Dane!M2883,"")</f>
        <v/>
      </c>
    </row>
    <row r="2884" spans="36:37" x14ac:dyDescent="0.35">
      <c r="AJ2884" s="33" t="str">
        <f t="shared" si="45"/>
        <v/>
      </c>
      <c r="AK2884" s="33" t="str">
        <f>IF(Dane!M2884&lt;&gt;"",Dane!M2884,"")</f>
        <v/>
      </c>
    </row>
    <row r="2885" spans="36:37" x14ac:dyDescent="0.35">
      <c r="AJ2885" s="33" t="str">
        <f t="shared" si="45"/>
        <v/>
      </c>
      <c r="AK2885" s="33" t="str">
        <f>IF(Dane!M2885&lt;&gt;"",Dane!M2885,"")</f>
        <v/>
      </c>
    </row>
    <row r="2886" spans="36:37" x14ac:dyDescent="0.35">
      <c r="AJ2886" s="33" t="str">
        <f t="shared" si="45"/>
        <v/>
      </c>
      <c r="AK2886" s="33" t="str">
        <f>IF(Dane!M2886&lt;&gt;"",Dane!M2886,"")</f>
        <v/>
      </c>
    </row>
    <row r="2887" spans="36:37" x14ac:dyDescent="0.35">
      <c r="AJ2887" s="33" t="str">
        <f t="shared" si="45"/>
        <v/>
      </c>
      <c r="AK2887" s="33" t="str">
        <f>IF(Dane!M2887&lt;&gt;"",Dane!M2887,"")</f>
        <v/>
      </c>
    </row>
    <row r="2888" spans="36:37" x14ac:dyDescent="0.35">
      <c r="AJ2888" s="33" t="str">
        <f t="shared" si="45"/>
        <v/>
      </c>
      <c r="AK2888" s="33" t="str">
        <f>IF(Dane!M2888&lt;&gt;"",Dane!M2888,"")</f>
        <v/>
      </c>
    </row>
    <row r="2889" spans="36:37" x14ac:dyDescent="0.35">
      <c r="AJ2889" s="33" t="str">
        <f t="shared" si="45"/>
        <v/>
      </c>
      <c r="AK2889" s="33" t="str">
        <f>IF(Dane!M2889&lt;&gt;"",Dane!M2889,"")</f>
        <v/>
      </c>
    </row>
    <row r="2890" spans="36:37" x14ac:dyDescent="0.35">
      <c r="AJ2890" s="33" t="str">
        <f t="shared" si="45"/>
        <v/>
      </c>
      <c r="AK2890" s="33" t="str">
        <f>IF(Dane!M2890&lt;&gt;"",Dane!M2890,"")</f>
        <v/>
      </c>
    </row>
    <row r="2891" spans="36:37" x14ac:dyDescent="0.35">
      <c r="AJ2891" s="33" t="str">
        <f t="shared" si="45"/>
        <v/>
      </c>
      <c r="AK2891" s="33" t="str">
        <f>IF(Dane!M2891&lt;&gt;"",Dane!M2891,"")</f>
        <v/>
      </c>
    </row>
    <row r="2892" spans="36:37" x14ac:dyDescent="0.35">
      <c r="AJ2892" s="33" t="str">
        <f t="shared" si="45"/>
        <v/>
      </c>
      <c r="AK2892" s="33" t="str">
        <f>IF(Dane!M2892&lt;&gt;"",Dane!M2892,"")</f>
        <v/>
      </c>
    </row>
    <row r="2893" spans="36:37" x14ac:dyDescent="0.35">
      <c r="AJ2893" s="33" t="str">
        <f t="shared" si="45"/>
        <v/>
      </c>
      <c r="AK2893" s="33" t="str">
        <f>IF(Dane!M2893&lt;&gt;"",Dane!M2893,"")</f>
        <v/>
      </c>
    </row>
    <row r="2894" spans="36:37" x14ac:dyDescent="0.35">
      <c r="AJ2894" s="33" t="str">
        <f t="shared" si="45"/>
        <v/>
      </c>
      <c r="AK2894" s="33" t="str">
        <f>IF(Dane!M2894&lt;&gt;"",Dane!M2894,"")</f>
        <v/>
      </c>
    </row>
    <row r="2895" spans="36:37" x14ac:dyDescent="0.35">
      <c r="AJ2895" s="33" t="str">
        <f t="shared" si="45"/>
        <v/>
      </c>
      <c r="AK2895" s="33" t="str">
        <f>IF(Dane!M2895&lt;&gt;"",Dane!M2895,"")</f>
        <v/>
      </c>
    </row>
    <row r="2896" spans="36:37" x14ac:dyDescent="0.35">
      <c r="AJ2896" s="33" t="str">
        <f t="shared" si="45"/>
        <v/>
      </c>
      <c r="AK2896" s="33" t="str">
        <f>IF(Dane!M2896&lt;&gt;"",Dane!M2896,"")</f>
        <v/>
      </c>
    </row>
    <row r="2897" spans="36:37" x14ac:dyDescent="0.35">
      <c r="AJ2897" s="33" t="str">
        <f t="shared" si="45"/>
        <v/>
      </c>
      <c r="AK2897" s="33" t="str">
        <f>IF(Dane!M2897&lt;&gt;"",Dane!M2897,"")</f>
        <v/>
      </c>
    </row>
    <row r="2898" spans="36:37" x14ac:dyDescent="0.35">
      <c r="AJ2898" s="33" t="str">
        <f t="shared" si="45"/>
        <v/>
      </c>
      <c r="AK2898" s="33" t="str">
        <f>IF(Dane!M2898&lt;&gt;"",Dane!M2898,"")</f>
        <v/>
      </c>
    </row>
    <row r="2899" spans="36:37" x14ac:dyDescent="0.35">
      <c r="AJ2899" s="33" t="str">
        <f t="shared" si="45"/>
        <v/>
      </c>
      <c r="AK2899" s="33" t="str">
        <f>IF(Dane!M2899&lt;&gt;"",Dane!M2899,"")</f>
        <v/>
      </c>
    </row>
    <row r="2900" spans="36:37" x14ac:dyDescent="0.35">
      <c r="AJ2900" s="33" t="str">
        <f t="shared" si="45"/>
        <v/>
      </c>
      <c r="AK2900" s="33" t="str">
        <f>IF(Dane!M2900&lt;&gt;"",Dane!M2900,"")</f>
        <v/>
      </c>
    </row>
    <row r="2901" spans="36:37" x14ac:dyDescent="0.35">
      <c r="AJ2901" s="33" t="str">
        <f t="shared" si="45"/>
        <v/>
      </c>
      <c r="AK2901" s="33" t="str">
        <f>IF(Dane!M2901&lt;&gt;"",Dane!M2901,"")</f>
        <v/>
      </c>
    </row>
    <row r="2902" spans="36:37" x14ac:dyDescent="0.35">
      <c r="AJ2902" s="33" t="str">
        <f t="shared" ref="AJ2902:AJ2965" si="46">IF(AK2902="styczeń",1,IF(AK2902="luty",2,IF(AK2902="marzec",3,IF(AK2902="kwiecień",4,IF(AK2902="maj",5,IF(AK2902="czerwiec",6,IF(AK2902="lipiec",7,IF(AK2902="sierpień",8,IF(AK2902="wrzesień",9,IF(AK2902="październik",10,IF(AK2902="listopad",11,IF(AK2902="listopad",12,""))))))))))))</f>
        <v/>
      </c>
      <c r="AK2902" s="33" t="str">
        <f>IF(Dane!M2902&lt;&gt;"",Dane!M2902,"")</f>
        <v/>
      </c>
    </row>
    <row r="2903" spans="36:37" x14ac:dyDescent="0.35">
      <c r="AJ2903" s="33" t="str">
        <f t="shared" si="46"/>
        <v/>
      </c>
      <c r="AK2903" s="33" t="str">
        <f>IF(Dane!M2903&lt;&gt;"",Dane!M2903,"")</f>
        <v/>
      </c>
    </row>
    <row r="2904" spans="36:37" x14ac:dyDescent="0.35">
      <c r="AJ2904" s="33" t="str">
        <f t="shared" si="46"/>
        <v/>
      </c>
      <c r="AK2904" s="33" t="str">
        <f>IF(Dane!M2904&lt;&gt;"",Dane!M2904,"")</f>
        <v/>
      </c>
    </row>
    <row r="2905" spans="36:37" x14ac:dyDescent="0.35">
      <c r="AJ2905" s="33" t="str">
        <f t="shared" si="46"/>
        <v/>
      </c>
      <c r="AK2905" s="33" t="str">
        <f>IF(Dane!M2905&lt;&gt;"",Dane!M2905,"")</f>
        <v/>
      </c>
    </row>
    <row r="2906" spans="36:37" x14ac:dyDescent="0.35">
      <c r="AJ2906" s="33" t="str">
        <f t="shared" si="46"/>
        <v/>
      </c>
      <c r="AK2906" s="33" t="str">
        <f>IF(Dane!M2906&lt;&gt;"",Dane!M2906,"")</f>
        <v/>
      </c>
    </row>
    <row r="2907" spans="36:37" x14ac:dyDescent="0.35">
      <c r="AJ2907" s="33" t="str">
        <f t="shared" si="46"/>
        <v/>
      </c>
      <c r="AK2907" s="33" t="str">
        <f>IF(Dane!M2907&lt;&gt;"",Dane!M2907,"")</f>
        <v/>
      </c>
    </row>
    <row r="2908" spans="36:37" x14ac:dyDescent="0.35">
      <c r="AJ2908" s="33" t="str">
        <f t="shared" si="46"/>
        <v/>
      </c>
      <c r="AK2908" s="33" t="str">
        <f>IF(Dane!M2908&lt;&gt;"",Dane!M2908,"")</f>
        <v/>
      </c>
    </row>
    <row r="2909" spans="36:37" x14ac:dyDescent="0.35">
      <c r="AJ2909" s="33" t="str">
        <f t="shared" si="46"/>
        <v/>
      </c>
      <c r="AK2909" s="33" t="str">
        <f>IF(Dane!M2909&lt;&gt;"",Dane!M2909,"")</f>
        <v/>
      </c>
    </row>
    <row r="2910" spans="36:37" x14ac:dyDescent="0.35">
      <c r="AJ2910" s="33" t="str">
        <f t="shared" si="46"/>
        <v/>
      </c>
      <c r="AK2910" s="33" t="str">
        <f>IF(Dane!M2910&lt;&gt;"",Dane!M2910,"")</f>
        <v/>
      </c>
    </row>
    <row r="2911" spans="36:37" x14ac:dyDescent="0.35">
      <c r="AJ2911" s="33" t="str">
        <f t="shared" si="46"/>
        <v/>
      </c>
      <c r="AK2911" s="33" t="str">
        <f>IF(Dane!M2911&lt;&gt;"",Dane!M2911,"")</f>
        <v/>
      </c>
    </row>
    <row r="2912" spans="36:37" x14ac:dyDescent="0.35">
      <c r="AJ2912" s="33" t="str">
        <f t="shared" si="46"/>
        <v/>
      </c>
      <c r="AK2912" s="33" t="str">
        <f>IF(Dane!M2912&lt;&gt;"",Dane!M2912,"")</f>
        <v/>
      </c>
    </row>
    <row r="2913" spans="36:37" x14ac:dyDescent="0.35">
      <c r="AJ2913" s="33" t="str">
        <f t="shared" si="46"/>
        <v/>
      </c>
      <c r="AK2913" s="33" t="str">
        <f>IF(Dane!M2913&lt;&gt;"",Dane!M2913,"")</f>
        <v/>
      </c>
    </row>
    <row r="2914" spans="36:37" x14ac:dyDescent="0.35">
      <c r="AJ2914" s="33" t="str">
        <f t="shared" si="46"/>
        <v/>
      </c>
      <c r="AK2914" s="33" t="str">
        <f>IF(Dane!M2914&lt;&gt;"",Dane!M2914,"")</f>
        <v/>
      </c>
    </row>
    <row r="2915" spans="36:37" x14ac:dyDescent="0.35">
      <c r="AJ2915" s="33" t="str">
        <f t="shared" si="46"/>
        <v/>
      </c>
      <c r="AK2915" s="33" t="str">
        <f>IF(Dane!M2915&lt;&gt;"",Dane!M2915,"")</f>
        <v/>
      </c>
    </row>
    <row r="2916" spans="36:37" x14ac:dyDescent="0.35">
      <c r="AJ2916" s="33" t="str">
        <f t="shared" si="46"/>
        <v/>
      </c>
      <c r="AK2916" s="33" t="str">
        <f>IF(Dane!M2916&lt;&gt;"",Dane!M2916,"")</f>
        <v/>
      </c>
    </row>
    <row r="2917" spans="36:37" x14ac:dyDescent="0.35">
      <c r="AJ2917" s="33" t="str">
        <f t="shared" si="46"/>
        <v/>
      </c>
      <c r="AK2917" s="33" t="str">
        <f>IF(Dane!M2917&lt;&gt;"",Dane!M2917,"")</f>
        <v/>
      </c>
    </row>
    <row r="2918" spans="36:37" x14ac:dyDescent="0.35">
      <c r="AJ2918" s="33" t="str">
        <f t="shared" si="46"/>
        <v/>
      </c>
      <c r="AK2918" s="33" t="str">
        <f>IF(Dane!M2918&lt;&gt;"",Dane!M2918,"")</f>
        <v/>
      </c>
    </row>
    <row r="2919" spans="36:37" x14ac:dyDescent="0.35">
      <c r="AJ2919" s="33" t="str">
        <f t="shared" si="46"/>
        <v/>
      </c>
      <c r="AK2919" s="33" t="str">
        <f>IF(Dane!M2919&lt;&gt;"",Dane!M2919,"")</f>
        <v/>
      </c>
    </row>
    <row r="2920" spans="36:37" x14ac:dyDescent="0.35">
      <c r="AJ2920" s="33" t="str">
        <f t="shared" si="46"/>
        <v/>
      </c>
      <c r="AK2920" s="33" t="str">
        <f>IF(Dane!M2920&lt;&gt;"",Dane!M2920,"")</f>
        <v/>
      </c>
    </row>
    <row r="2921" spans="36:37" x14ac:dyDescent="0.35">
      <c r="AJ2921" s="33" t="str">
        <f t="shared" si="46"/>
        <v/>
      </c>
      <c r="AK2921" s="33" t="str">
        <f>IF(Dane!M2921&lt;&gt;"",Dane!M2921,"")</f>
        <v/>
      </c>
    </row>
    <row r="2922" spans="36:37" x14ac:dyDescent="0.35">
      <c r="AJ2922" s="33" t="str">
        <f t="shared" si="46"/>
        <v/>
      </c>
      <c r="AK2922" s="33" t="str">
        <f>IF(Dane!M2922&lt;&gt;"",Dane!M2922,"")</f>
        <v/>
      </c>
    </row>
    <row r="2923" spans="36:37" x14ac:dyDescent="0.35">
      <c r="AJ2923" s="33" t="str">
        <f t="shared" si="46"/>
        <v/>
      </c>
      <c r="AK2923" s="33" t="str">
        <f>IF(Dane!M2923&lt;&gt;"",Dane!M2923,"")</f>
        <v/>
      </c>
    </row>
    <row r="2924" spans="36:37" x14ac:dyDescent="0.35">
      <c r="AJ2924" s="33" t="str">
        <f t="shared" si="46"/>
        <v/>
      </c>
      <c r="AK2924" s="33" t="str">
        <f>IF(Dane!M2924&lt;&gt;"",Dane!M2924,"")</f>
        <v/>
      </c>
    </row>
    <row r="2925" spans="36:37" x14ac:dyDescent="0.35">
      <c r="AJ2925" s="33" t="str">
        <f t="shared" si="46"/>
        <v/>
      </c>
      <c r="AK2925" s="33" t="str">
        <f>IF(Dane!M2925&lt;&gt;"",Dane!M2925,"")</f>
        <v/>
      </c>
    </row>
    <row r="2926" spans="36:37" x14ac:dyDescent="0.35">
      <c r="AJ2926" s="33" t="str">
        <f t="shared" si="46"/>
        <v/>
      </c>
      <c r="AK2926" s="33" t="str">
        <f>IF(Dane!M2926&lt;&gt;"",Dane!M2926,"")</f>
        <v/>
      </c>
    </row>
    <row r="2927" spans="36:37" x14ac:dyDescent="0.35">
      <c r="AJ2927" s="33" t="str">
        <f t="shared" si="46"/>
        <v/>
      </c>
      <c r="AK2927" s="33" t="str">
        <f>IF(Dane!M2927&lt;&gt;"",Dane!M2927,"")</f>
        <v/>
      </c>
    </row>
    <row r="2928" spans="36:37" x14ac:dyDescent="0.35">
      <c r="AJ2928" s="33" t="str">
        <f t="shared" si="46"/>
        <v/>
      </c>
      <c r="AK2928" s="33" t="str">
        <f>IF(Dane!M2928&lt;&gt;"",Dane!M2928,"")</f>
        <v/>
      </c>
    </row>
    <row r="2929" spans="36:37" x14ac:dyDescent="0.35">
      <c r="AJ2929" s="33" t="str">
        <f t="shared" si="46"/>
        <v/>
      </c>
      <c r="AK2929" s="33" t="str">
        <f>IF(Dane!M2929&lt;&gt;"",Dane!M2929,"")</f>
        <v/>
      </c>
    </row>
    <row r="2930" spans="36:37" x14ac:dyDescent="0.35">
      <c r="AJ2930" s="33" t="str">
        <f t="shared" si="46"/>
        <v/>
      </c>
      <c r="AK2930" s="33" t="str">
        <f>IF(Dane!M2930&lt;&gt;"",Dane!M2930,"")</f>
        <v/>
      </c>
    </row>
    <row r="2931" spans="36:37" x14ac:dyDescent="0.35">
      <c r="AJ2931" s="33" t="str">
        <f t="shared" si="46"/>
        <v/>
      </c>
      <c r="AK2931" s="33" t="str">
        <f>IF(Dane!M2931&lt;&gt;"",Dane!M2931,"")</f>
        <v/>
      </c>
    </row>
    <row r="2932" spans="36:37" x14ac:dyDescent="0.35">
      <c r="AJ2932" s="33" t="str">
        <f t="shared" si="46"/>
        <v/>
      </c>
      <c r="AK2932" s="33" t="str">
        <f>IF(Dane!M2932&lt;&gt;"",Dane!M2932,"")</f>
        <v/>
      </c>
    </row>
    <row r="2933" spans="36:37" x14ac:dyDescent="0.35">
      <c r="AJ2933" s="33" t="str">
        <f t="shared" si="46"/>
        <v/>
      </c>
      <c r="AK2933" s="33" t="str">
        <f>IF(Dane!M2933&lt;&gt;"",Dane!M2933,"")</f>
        <v/>
      </c>
    </row>
    <row r="2934" spans="36:37" x14ac:dyDescent="0.35">
      <c r="AJ2934" s="33" t="str">
        <f t="shared" si="46"/>
        <v/>
      </c>
      <c r="AK2934" s="33" t="str">
        <f>IF(Dane!M2934&lt;&gt;"",Dane!M2934,"")</f>
        <v/>
      </c>
    </row>
    <row r="2935" spans="36:37" x14ac:dyDescent="0.35">
      <c r="AJ2935" s="33" t="str">
        <f t="shared" si="46"/>
        <v/>
      </c>
      <c r="AK2935" s="33" t="str">
        <f>IF(Dane!M2935&lt;&gt;"",Dane!M2935,"")</f>
        <v/>
      </c>
    </row>
    <row r="2936" spans="36:37" x14ac:dyDescent="0.35">
      <c r="AJ2936" s="33" t="str">
        <f t="shared" si="46"/>
        <v/>
      </c>
      <c r="AK2936" s="33" t="str">
        <f>IF(Dane!M2936&lt;&gt;"",Dane!M2936,"")</f>
        <v/>
      </c>
    </row>
    <row r="2937" spans="36:37" x14ac:dyDescent="0.35">
      <c r="AJ2937" s="33" t="str">
        <f t="shared" si="46"/>
        <v/>
      </c>
      <c r="AK2937" s="33" t="str">
        <f>IF(Dane!M2937&lt;&gt;"",Dane!M2937,"")</f>
        <v/>
      </c>
    </row>
    <row r="2938" spans="36:37" x14ac:dyDescent="0.35">
      <c r="AJ2938" s="33" t="str">
        <f t="shared" si="46"/>
        <v/>
      </c>
      <c r="AK2938" s="33" t="str">
        <f>IF(Dane!M2938&lt;&gt;"",Dane!M2938,"")</f>
        <v/>
      </c>
    </row>
    <row r="2939" spans="36:37" x14ac:dyDescent="0.35">
      <c r="AJ2939" s="33" t="str">
        <f t="shared" si="46"/>
        <v/>
      </c>
      <c r="AK2939" s="33" t="str">
        <f>IF(Dane!M2939&lt;&gt;"",Dane!M2939,"")</f>
        <v/>
      </c>
    </row>
    <row r="2940" spans="36:37" x14ac:dyDescent="0.35">
      <c r="AJ2940" s="33" t="str">
        <f t="shared" si="46"/>
        <v/>
      </c>
      <c r="AK2940" s="33" t="str">
        <f>IF(Dane!M2940&lt;&gt;"",Dane!M2940,"")</f>
        <v/>
      </c>
    </row>
    <row r="2941" spans="36:37" x14ac:dyDescent="0.35">
      <c r="AJ2941" s="33" t="str">
        <f t="shared" si="46"/>
        <v/>
      </c>
      <c r="AK2941" s="33" t="str">
        <f>IF(Dane!M2941&lt;&gt;"",Dane!M2941,"")</f>
        <v/>
      </c>
    </row>
    <row r="2942" spans="36:37" x14ac:dyDescent="0.35">
      <c r="AJ2942" s="33" t="str">
        <f t="shared" si="46"/>
        <v/>
      </c>
      <c r="AK2942" s="33" t="str">
        <f>IF(Dane!M2942&lt;&gt;"",Dane!M2942,"")</f>
        <v/>
      </c>
    </row>
    <row r="2943" spans="36:37" x14ac:dyDescent="0.35">
      <c r="AJ2943" s="33" t="str">
        <f t="shared" si="46"/>
        <v/>
      </c>
      <c r="AK2943" s="33" t="str">
        <f>IF(Dane!M2943&lt;&gt;"",Dane!M2943,"")</f>
        <v/>
      </c>
    </row>
    <row r="2944" spans="36:37" x14ac:dyDescent="0.35">
      <c r="AJ2944" s="33" t="str">
        <f t="shared" si="46"/>
        <v/>
      </c>
      <c r="AK2944" s="33" t="str">
        <f>IF(Dane!M2944&lt;&gt;"",Dane!M2944,"")</f>
        <v/>
      </c>
    </row>
    <row r="2945" spans="36:37" x14ac:dyDescent="0.35">
      <c r="AJ2945" s="33" t="str">
        <f t="shared" si="46"/>
        <v/>
      </c>
      <c r="AK2945" s="33" t="str">
        <f>IF(Dane!M2945&lt;&gt;"",Dane!M2945,"")</f>
        <v/>
      </c>
    </row>
    <row r="2946" spans="36:37" x14ac:dyDescent="0.35">
      <c r="AJ2946" s="33" t="str">
        <f t="shared" si="46"/>
        <v/>
      </c>
      <c r="AK2946" s="33" t="str">
        <f>IF(Dane!M2946&lt;&gt;"",Dane!M2946,"")</f>
        <v/>
      </c>
    </row>
    <row r="2947" spans="36:37" x14ac:dyDescent="0.35">
      <c r="AJ2947" s="33" t="str">
        <f t="shared" si="46"/>
        <v/>
      </c>
      <c r="AK2947" s="33" t="str">
        <f>IF(Dane!M2947&lt;&gt;"",Dane!M2947,"")</f>
        <v/>
      </c>
    </row>
    <row r="2948" spans="36:37" x14ac:dyDescent="0.35">
      <c r="AJ2948" s="33" t="str">
        <f t="shared" si="46"/>
        <v/>
      </c>
      <c r="AK2948" s="33" t="str">
        <f>IF(Dane!M2948&lt;&gt;"",Dane!M2948,"")</f>
        <v/>
      </c>
    </row>
    <row r="2949" spans="36:37" x14ac:dyDescent="0.35">
      <c r="AJ2949" s="33" t="str">
        <f t="shared" si="46"/>
        <v/>
      </c>
      <c r="AK2949" s="33" t="str">
        <f>IF(Dane!M2949&lt;&gt;"",Dane!M2949,"")</f>
        <v/>
      </c>
    </row>
    <row r="2950" spans="36:37" x14ac:dyDescent="0.35">
      <c r="AJ2950" s="33" t="str">
        <f t="shared" si="46"/>
        <v/>
      </c>
      <c r="AK2950" s="33" t="str">
        <f>IF(Dane!M2950&lt;&gt;"",Dane!M2950,"")</f>
        <v/>
      </c>
    </row>
    <row r="2951" spans="36:37" x14ac:dyDescent="0.35">
      <c r="AJ2951" s="33" t="str">
        <f t="shared" si="46"/>
        <v/>
      </c>
      <c r="AK2951" s="33" t="str">
        <f>IF(Dane!M2951&lt;&gt;"",Dane!M2951,"")</f>
        <v/>
      </c>
    </row>
    <row r="2952" spans="36:37" x14ac:dyDescent="0.35">
      <c r="AJ2952" s="33" t="str">
        <f t="shared" si="46"/>
        <v/>
      </c>
      <c r="AK2952" s="33" t="str">
        <f>IF(Dane!M2952&lt;&gt;"",Dane!M2952,"")</f>
        <v/>
      </c>
    </row>
    <row r="2953" spans="36:37" x14ac:dyDescent="0.35">
      <c r="AJ2953" s="33" t="str">
        <f t="shared" si="46"/>
        <v/>
      </c>
      <c r="AK2953" s="33" t="str">
        <f>IF(Dane!M2953&lt;&gt;"",Dane!M2953,"")</f>
        <v/>
      </c>
    </row>
    <row r="2954" spans="36:37" x14ac:dyDescent="0.35">
      <c r="AJ2954" s="33" t="str">
        <f t="shared" si="46"/>
        <v/>
      </c>
      <c r="AK2954" s="33" t="str">
        <f>IF(Dane!M2954&lt;&gt;"",Dane!M2954,"")</f>
        <v/>
      </c>
    </row>
    <row r="2955" spans="36:37" x14ac:dyDescent="0.35">
      <c r="AJ2955" s="33" t="str">
        <f t="shared" si="46"/>
        <v/>
      </c>
      <c r="AK2955" s="33" t="str">
        <f>IF(Dane!M2955&lt;&gt;"",Dane!M2955,"")</f>
        <v/>
      </c>
    </row>
    <row r="2956" spans="36:37" x14ac:dyDescent="0.35">
      <c r="AJ2956" s="33" t="str">
        <f t="shared" si="46"/>
        <v/>
      </c>
      <c r="AK2956" s="33" t="str">
        <f>IF(Dane!M2956&lt;&gt;"",Dane!M2956,"")</f>
        <v/>
      </c>
    </row>
    <row r="2957" spans="36:37" x14ac:dyDescent="0.35">
      <c r="AJ2957" s="33" t="str">
        <f t="shared" si="46"/>
        <v/>
      </c>
      <c r="AK2957" s="33" t="str">
        <f>IF(Dane!M2957&lt;&gt;"",Dane!M2957,"")</f>
        <v/>
      </c>
    </row>
    <row r="2958" spans="36:37" x14ac:dyDescent="0.35">
      <c r="AJ2958" s="33" t="str">
        <f t="shared" si="46"/>
        <v/>
      </c>
      <c r="AK2958" s="33" t="str">
        <f>IF(Dane!M2958&lt;&gt;"",Dane!M2958,"")</f>
        <v/>
      </c>
    </row>
    <row r="2959" spans="36:37" x14ac:dyDescent="0.35">
      <c r="AJ2959" s="33" t="str">
        <f t="shared" si="46"/>
        <v/>
      </c>
      <c r="AK2959" s="33" t="str">
        <f>IF(Dane!M2959&lt;&gt;"",Dane!M2959,"")</f>
        <v/>
      </c>
    </row>
    <row r="2960" spans="36:37" x14ac:dyDescent="0.35">
      <c r="AJ2960" s="33" t="str">
        <f t="shared" si="46"/>
        <v/>
      </c>
      <c r="AK2960" s="33" t="str">
        <f>IF(Dane!M2960&lt;&gt;"",Dane!M2960,"")</f>
        <v/>
      </c>
    </row>
    <row r="2961" spans="36:37" x14ac:dyDescent="0.35">
      <c r="AJ2961" s="33" t="str">
        <f t="shared" si="46"/>
        <v/>
      </c>
      <c r="AK2961" s="33" t="str">
        <f>IF(Dane!M2961&lt;&gt;"",Dane!M2961,"")</f>
        <v/>
      </c>
    </row>
    <row r="2962" spans="36:37" x14ac:dyDescent="0.35">
      <c r="AJ2962" s="33" t="str">
        <f t="shared" si="46"/>
        <v/>
      </c>
      <c r="AK2962" s="33" t="str">
        <f>IF(Dane!M2962&lt;&gt;"",Dane!M2962,"")</f>
        <v/>
      </c>
    </row>
    <row r="2963" spans="36:37" x14ac:dyDescent="0.35">
      <c r="AJ2963" s="33" t="str">
        <f t="shared" si="46"/>
        <v/>
      </c>
      <c r="AK2963" s="33" t="str">
        <f>IF(Dane!M2963&lt;&gt;"",Dane!M2963,"")</f>
        <v/>
      </c>
    </row>
    <row r="2964" spans="36:37" x14ac:dyDescent="0.35">
      <c r="AJ2964" s="33" t="str">
        <f t="shared" si="46"/>
        <v/>
      </c>
      <c r="AK2964" s="33" t="str">
        <f>IF(Dane!M2964&lt;&gt;"",Dane!M2964,"")</f>
        <v/>
      </c>
    </row>
    <row r="2965" spans="36:37" x14ac:dyDescent="0.35">
      <c r="AJ2965" s="33" t="str">
        <f t="shared" si="46"/>
        <v/>
      </c>
      <c r="AK2965" s="33" t="str">
        <f>IF(Dane!M2965&lt;&gt;"",Dane!M2965,"")</f>
        <v/>
      </c>
    </row>
    <row r="2966" spans="36:37" x14ac:dyDescent="0.35">
      <c r="AJ2966" s="33" t="str">
        <f t="shared" ref="AJ2966:AJ3029" si="47">IF(AK2966="styczeń",1,IF(AK2966="luty",2,IF(AK2966="marzec",3,IF(AK2966="kwiecień",4,IF(AK2966="maj",5,IF(AK2966="czerwiec",6,IF(AK2966="lipiec",7,IF(AK2966="sierpień",8,IF(AK2966="wrzesień",9,IF(AK2966="październik",10,IF(AK2966="listopad",11,IF(AK2966="listopad",12,""))))))))))))</f>
        <v/>
      </c>
      <c r="AK2966" s="33" t="str">
        <f>IF(Dane!M2966&lt;&gt;"",Dane!M2966,"")</f>
        <v/>
      </c>
    </row>
    <row r="2967" spans="36:37" x14ac:dyDescent="0.35">
      <c r="AJ2967" s="33" t="str">
        <f t="shared" si="47"/>
        <v/>
      </c>
      <c r="AK2967" s="33" t="str">
        <f>IF(Dane!M2967&lt;&gt;"",Dane!M2967,"")</f>
        <v/>
      </c>
    </row>
    <row r="2968" spans="36:37" x14ac:dyDescent="0.35">
      <c r="AJ2968" s="33" t="str">
        <f t="shared" si="47"/>
        <v/>
      </c>
      <c r="AK2968" s="33" t="str">
        <f>IF(Dane!M2968&lt;&gt;"",Dane!M2968,"")</f>
        <v/>
      </c>
    </row>
    <row r="2969" spans="36:37" x14ac:dyDescent="0.35">
      <c r="AJ2969" s="33" t="str">
        <f t="shared" si="47"/>
        <v/>
      </c>
      <c r="AK2969" s="33" t="str">
        <f>IF(Dane!M2969&lt;&gt;"",Dane!M2969,"")</f>
        <v/>
      </c>
    </row>
    <row r="2970" spans="36:37" x14ac:dyDescent="0.35">
      <c r="AJ2970" s="33" t="str">
        <f t="shared" si="47"/>
        <v/>
      </c>
      <c r="AK2970" s="33" t="str">
        <f>IF(Dane!M2970&lt;&gt;"",Dane!M2970,"")</f>
        <v/>
      </c>
    </row>
    <row r="2971" spans="36:37" x14ac:dyDescent="0.35">
      <c r="AJ2971" s="33" t="str">
        <f t="shared" si="47"/>
        <v/>
      </c>
      <c r="AK2971" s="33" t="str">
        <f>IF(Dane!M2971&lt;&gt;"",Dane!M2971,"")</f>
        <v/>
      </c>
    </row>
    <row r="2972" spans="36:37" x14ac:dyDescent="0.35">
      <c r="AJ2972" s="33" t="str">
        <f t="shared" si="47"/>
        <v/>
      </c>
      <c r="AK2972" s="33" t="str">
        <f>IF(Dane!M2972&lt;&gt;"",Dane!M2972,"")</f>
        <v/>
      </c>
    </row>
    <row r="2973" spans="36:37" x14ac:dyDescent="0.35">
      <c r="AJ2973" s="33" t="str">
        <f t="shared" si="47"/>
        <v/>
      </c>
      <c r="AK2973" s="33" t="str">
        <f>IF(Dane!M2973&lt;&gt;"",Dane!M2973,"")</f>
        <v/>
      </c>
    </row>
    <row r="2974" spans="36:37" x14ac:dyDescent="0.35">
      <c r="AJ2974" s="33" t="str">
        <f t="shared" si="47"/>
        <v/>
      </c>
      <c r="AK2974" s="33" t="str">
        <f>IF(Dane!M2974&lt;&gt;"",Dane!M2974,"")</f>
        <v/>
      </c>
    </row>
    <row r="2975" spans="36:37" x14ac:dyDescent="0.35">
      <c r="AJ2975" s="33" t="str">
        <f t="shared" si="47"/>
        <v/>
      </c>
      <c r="AK2975" s="33" t="str">
        <f>IF(Dane!M2975&lt;&gt;"",Dane!M2975,"")</f>
        <v/>
      </c>
    </row>
    <row r="2976" spans="36:37" x14ac:dyDescent="0.35">
      <c r="AJ2976" s="33" t="str">
        <f t="shared" si="47"/>
        <v/>
      </c>
      <c r="AK2976" s="33" t="str">
        <f>IF(Dane!M2976&lt;&gt;"",Dane!M2976,"")</f>
        <v/>
      </c>
    </row>
    <row r="2977" spans="36:37" x14ac:dyDescent="0.35">
      <c r="AJ2977" s="33" t="str">
        <f t="shared" si="47"/>
        <v/>
      </c>
      <c r="AK2977" s="33" t="str">
        <f>IF(Dane!M2977&lt;&gt;"",Dane!M2977,"")</f>
        <v/>
      </c>
    </row>
    <row r="2978" spans="36:37" x14ac:dyDescent="0.35">
      <c r="AJ2978" s="33" t="str">
        <f t="shared" si="47"/>
        <v/>
      </c>
      <c r="AK2978" s="33" t="str">
        <f>IF(Dane!M2978&lt;&gt;"",Dane!M2978,"")</f>
        <v/>
      </c>
    </row>
    <row r="2979" spans="36:37" x14ac:dyDescent="0.35">
      <c r="AJ2979" s="33" t="str">
        <f t="shared" si="47"/>
        <v/>
      </c>
      <c r="AK2979" s="33" t="str">
        <f>IF(Dane!M2979&lt;&gt;"",Dane!M2979,"")</f>
        <v/>
      </c>
    </row>
    <row r="2980" spans="36:37" x14ac:dyDescent="0.35">
      <c r="AJ2980" s="33" t="str">
        <f t="shared" si="47"/>
        <v/>
      </c>
      <c r="AK2980" s="33" t="str">
        <f>IF(Dane!M2980&lt;&gt;"",Dane!M2980,"")</f>
        <v/>
      </c>
    </row>
    <row r="2981" spans="36:37" x14ac:dyDescent="0.35">
      <c r="AJ2981" s="33" t="str">
        <f t="shared" si="47"/>
        <v/>
      </c>
      <c r="AK2981" s="33" t="str">
        <f>IF(Dane!M2981&lt;&gt;"",Dane!M2981,"")</f>
        <v/>
      </c>
    </row>
    <row r="2982" spans="36:37" x14ac:dyDescent="0.35">
      <c r="AJ2982" s="33" t="str">
        <f t="shared" si="47"/>
        <v/>
      </c>
      <c r="AK2982" s="33" t="str">
        <f>IF(Dane!M2982&lt;&gt;"",Dane!M2982,"")</f>
        <v/>
      </c>
    </row>
    <row r="2983" spans="36:37" x14ac:dyDescent="0.35">
      <c r="AJ2983" s="33" t="str">
        <f t="shared" si="47"/>
        <v/>
      </c>
      <c r="AK2983" s="33" t="str">
        <f>IF(Dane!M2983&lt;&gt;"",Dane!M2983,"")</f>
        <v/>
      </c>
    </row>
    <row r="2984" spans="36:37" x14ac:dyDescent="0.35">
      <c r="AJ2984" s="33" t="str">
        <f t="shared" si="47"/>
        <v/>
      </c>
      <c r="AK2984" s="33" t="str">
        <f>IF(Dane!M2984&lt;&gt;"",Dane!M2984,"")</f>
        <v/>
      </c>
    </row>
    <row r="2985" spans="36:37" x14ac:dyDescent="0.35">
      <c r="AJ2985" s="33" t="str">
        <f t="shared" si="47"/>
        <v/>
      </c>
      <c r="AK2985" s="33" t="str">
        <f>IF(Dane!M2985&lt;&gt;"",Dane!M2985,"")</f>
        <v/>
      </c>
    </row>
    <row r="2986" spans="36:37" x14ac:dyDescent="0.35">
      <c r="AJ2986" s="33" t="str">
        <f t="shared" si="47"/>
        <v/>
      </c>
      <c r="AK2986" s="33" t="str">
        <f>IF(Dane!M2986&lt;&gt;"",Dane!M2986,"")</f>
        <v/>
      </c>
    </row>
    <row r="2987" spans="36:37" x14ac:dyDescent="0.35">
      <c r="AJ2987" s="33" t="str">
        <f t="shared" si="47"/>
        <v/>
      </c>
      <c r="AK2987" s="33" t="str">
        <f>IF(Dane!M2987&lt;&gt;"",Dane!M2987,"")</f>
        <v/>
      </c>
    </row>
    <row r="2988" spans="36:37" x14ac:dyDescent="0.35">
      <c r="AJ2988" s="33" t="str">
        <f t="shared" si="47"/>
        <v/>
      </c>
      <c r="AK2988" s="33" t="str">
        <f>IF(Dane!M2988&lt;&gt;"",Dane!M2988,"")</f>
        <v/>
      </c>
    </row>
    <row r="2989" spans="36:37" x14ac:dyDescent="0.35">
      <c r="AJ2989" s="33" t="str">
        <f t="shared" si="47"/>
        <v/>
      </c>
      <c r="AK2989" s="33" t="str">
        <f>IF(Dane!M2989&lt;&gt;"",Dane!M2989,"")</f>
        <v/>
      </c>
    </row>
    <row r="2990" spans="36:37" x14ac:dyDescent="0.35">
      <c r="AJ2990" s="33" t="str">
        <f t="shared" si="47"/>
        <v/>
      </c>
      <c r="AK2990" s="33" t="str">
        <f>IF(Dane!M2990&lt;&gt;"",Dane!M2990,"")</f>
        <v/>
      </c>
    </row>
    <row r="2991" spans="36:37" x14ac:dyDescent="0.35">
      <c r="AJ2991" s="33" t="str">
        <f t="shared" si="47"/>
        <v/>
      </c>
      <c r="AK2991" s="33" t="str">
        <f>IF(Dane!M2991&lt;&gt;"",Dane!M2991,"")</f>
        <v/>
      </c>
    </row>
    <row r="2992" spans="36:37" x14ac:dyDescent="0.35">
      <c r="AJ2992" s="33" t="str">
        <f t="shared" si="47"/>
        <v/>
      </c>
      <c r="AK2992" s="33" t="str">
        <f>IF(Dane!M2992&lt;&gt;"",Dane!M2992,"")</f>
        <v/>
      </c>
    </row>
    <row r="2993" spans="36:37" x14ac:dyDescent="0.35">
      <c r="AJ2993" s="33" t="str">
        <f t="shared" si="47"/>
        <v/>
      </c>
      <c r="AK2993" s="33" t="str">
        <f>IF(Dane!M2993&lt;&gt;"",Dane!M2993,"")</f>
        <v/>
      </c>
    </row>
    <row r="2994" spans="36:37" x14ac:dyDescent="0.35">
      <c r="AJ2994" s="33" t="str">
        <f t="shared" si="47"/>
        <v/>
      </c>
      <c r="AK2994" s="33" t="str">
        <f>IF(Dane!M2994&lt;&gt;"",Dane!M2994,"")</f>
        <v/>
      </c>
    </row>
    <row r="2995" spans="36:37" x14ac:dyDescent="0.35">
      <c r="AJ2995" s="33" t="str">
        <f t="shared" si="47"/>
        <v/>
      </c>
      <c r="AK2995" s="33" t="str">
        <f>IF(Dane!M2995&lt;&gt;"",Dane!M2995,"")</f>
        <v/>
      </c>
    </row>
    <row r="2996" spans="36:37" x14ac:dyDescent="0.35">
      <c r="AJ2996" s="33" t="str">
        <f t="shared" si="47"/>
        <v/>
      </c>
      <c r="AK2996" s="33" t="str">
        <f>IF(Dane!M2996&lt;&gt;"",Dane!M2996,"")</f>
        <v/>
      </c>
    </row>
    <row r="2997" spans="36:37" x14ac:dyDescent="0.35">
      <c r="AJ2997" s="33" t="str">
        <f t="shared" si="47"/>
        <v/>
      </c>
      <c r="AK2997" s="33" t="str">
        <f>IF(Dane!M2997&lt;&gt;"",Dane!M2997,"")</f>
        <v/>
      </c>
    </row>
    <row r="2998" spans="36:37" x14ac:dyDescent="0.35">
      <c r="AJ2998" s="33" t="str">
        <f t="shared" si="47"/>
        <v/>
      </c>
      <c r="AK2998" s="33" t="str">
        <f>IF(Dane!M2998&lt;&gt;"",Dane!M2998,"")</f>
        <v/>
      </c>
    </row>
    <row r="2999" spans="36:37" x14ac:dyDescent="0.35">
      <c r="AJ2999" s="33" t="str">
        <f t="shared" si="47"/>
        <v/>
      </c>
      <c r="AK2999" s="33" t="str">
        <f>IF(Dane!M2999&lt;&gt;"",Dane!M2999,"")</f>
        <v/>
      </c>
    </row>
    <row r="3000" spans="36:37" x14ac:dyDescent="0.35">
      <c r="AJ3000" s="33" t="str">
        <f t="shared" si="47"/>
        <v/>
      </c>
      <c r="AK3000" s="33" t="str">
        <f>IF(Dane!M3000&lt;&gt;"",Dane!M3000,"")</f>
        <v/>
      </c>
    </row>
    <row r="3001" spans="36:37" x14ac:dyDescent="0.35">
      <c r="AJ3001" s="33" t="str">
        <f t="shared" si="47"/>
        <v/>
      </c>
      <c r="AK3001" s="33" t="str">
        <f>IF(Dane!M3001&lt;&gt;"",Dane!M3001,"")</f>
        <v/>
      </c>
    </row>
    <row r="3002" spans="36:37" x14ac:dyDescent="0.35">
      <c r="AJ3002" s="33" t="str">
        <f t="shared" si="47"/>
        <v/>
      </c>
      <c r="AK3002" s="33" t="str">
        <f>IF(Dane!M3002&lt;&gt;"",Dane!M3002,"")</f>
        <v/>
      </c>
    </row>
    <row r="3003" spans="36:37" x14ac:dyDescent="0.35">
      <c r="AJ3003" s="33" t="str">
        <f t="shared" si="47"/>
        <v/>
      </c>
      <c r="AK3003" s="33" t="str">
        <f>IF(Dane!M3003&lt;&gt;"",Dane!M3003,"")</f>
        <v/>
      </c>
    </row>
    <row r="3004" spans="36:37" x14ac:dyDescent="0.35">
      <c r="AJ3004" s="33" t="str">
        <f t="shared" si="47"/>
        <v/>
      </c>
      <c r="AK3004" s="33" t="str">
        <f>IF(Dane!M3004&lt;&gt;"",Dane!M3004,"")</f>
        <v/>
      </c>
    </row>
    <row r="3005" spans="36:37" x14ac:dyDescent="0.35">
      <c r="AJ3005" s="33" t="str">
        <f t="shared" si="47"/>
        <v/>
      </c>
      <c r="AK3005" s="33" t="str">
        <f>IF(Dane!M3005&lt;&gt;"",Dane!M3005,"")</f>
        <v/>
      </c>
    </row>
    <row r="3006" spans="36:37" x14ac:dyDescent="0.35">
      <c r="AJ3006" s="33" t="str">
        <f t="shared" si="47"/>
        <v/>
      </c>
      <c r="AK3006" s="33" t="str">
        <f>IF(Dane!M3006&lt;&gt;"",Dane!M3006,"")</f>
        <v/>
      </c>
    </row>
    <row r="3007" spans="36:37" x14ac:dyDescent="0.35">
      <c r="AJ3007" s="33" t="str">
        <f t="shared" si="47"/>
        <v/>
      </c>
      <c r="AK3007" s="33" t="str">
        <f>IF(Dane!M3007&lt;&gt;"",Dane!M3007,"")</f>
        <v/>
      </c>
    </row>
    <row r="3008" spans="36:37" x14ac:dyDescent="0.35">
      <c r="AJ3008" s="33" t="str">
        <f t="shared" si="47"/>
        <v/>
      </c>
      <c r="AK3008" s="33" t="str">
        <f>IF(Dane!M3008&lt;&gt;"",Dane!M3008,"")</f>
        <v/>
      </c>
    </row>
    <row r="3009" spans="36:37" x14ac:dyDescent="0.35">
      <c r="AJ3009" s="33" t="str">
        <f t="shared" si="47"/>
        <v/>
      </c>
      <c r="AK3009" s="33" t="str">
        <f>IF(Dane!M3009&lt;&gt;"",Dane!M3009,"")</f>
        <v/>
      </c>
    </row>
    <row r="3010" spans="36:37" x14ac:dyDescent="0.35">
      <c r="AJ3010" s="33" t="str">
        <f t="shared" si="47"/>
        <v/>
      </c>
      <c r="AK3010" s="33" t="str">
        <f>IF(Dane!M3010&lt;&gt;"",Dane!M3010,"")</f>
        <v/>
      </c>
    </row>
    <row r="3011" spans="36:37" x14ac:dyDescent="0.35">
      <c r="AJ3011" s="33" t="str">
        <f t="shared" si="47"/>
        <v/>
      </c>
      <c r="AK3011" s="33" t="str">
        <f>IF(Dane!M3011&lt;&gt;"",Dane!M3011,"")</f>
        <v/>
      </c>
    </row>
    <row r="3012" spans="36:37" x14ac:dyDescent="0.35">
      <c r="AJ3012" s="33" t="str">
        <f t="shared" si="47"/>
        <v/>
      </c>
      <c r="AK3012" s="33" t="str">
        <f>IF(Dane!M3012&lt;&gt;"",Dane!M3012,"")</f>
        <v/>
      </c>
    </row>
    <row r="3013" spans="36:37" x14ac:dyDescent="0.35">
      <c r="AJ3013" s="33" t="str">
        <f t="shared" si="47"/>
        <v/>
      </c>
      <c r="AK3013" s="33" t="str">
        <f>IF(Dane!M3013&lt;&gt;"",Dane!M3013,"")</f>
        <v/>
      </c>
    </row>
    <row r="3014" spans="36:37" x14ac:dyDescent="0.35">
      <c r="AJ3014" s="33" t="str">
        <f t="shared" si="47"/>
        <v/>
      </c>
      <c r="AK3014" s="33" t="str">
        <f>IF(Dane!M3014&lt;&gt;"",Dane!M3014,"")</f>
        <v/>
      </c>
    </row>
    <row r="3015" spans="36:37" x14ac:dyDescent="0.35">
      <c r="AJ3015" s="33" t="str">
        <f t="shared" si="47"/>
        <v/>
      </c>
      <c r="AK3015" s="33" t="str">
        <f>IF(Dane!M3015&lt;&gt;"",Dane!M3015,"")</f>
        <v/>
      </c>
    </row>
    <row r="3016" spans="36:37" x14ac:dyDescent="0.35">
      <c r="AJ3016" s="33" t="str">
        <f t="shared" si="47"/>
        <v/>
      </c>
      <c r="AK3016" s="33" t="str">
        <f>IF(Dane!M3016&lt;&gt;"",Dane!M3016,"")</f>
        <v/>
      </c>
    </row>
    <row r="3017" spans="36:37" x14ac:dyDescent="0.35">
      <c r="AJ3017" s="33" t="str">
        <f t="shared" si="47"/>
        <v/>
      </c>
      <c r="AK3017" s="33" t="str">
        <f>IF(Dane!M3017&lt;&gt;"",Dane!M3017,"")</f>
        <v/>
      </c>
    </row>
    <row r="3018" spans="36:37" x14ac:dyDescent="0.35">
      <c r="AJ3018" s="33" t="str">
        <f t="shared" si="47"/>
        <v/>
      </c>
      <c r="AK3018" s="33" t="str">
        <f>IF(Dane!M3018&lt;&gt;"",Dane!M3018,"")</f>
        <v/>
      </c>
    </row>
    <row r="3019" spans="36:37" x14ac:dyDescent="0.35">
      <c r="AJ3019" s="33" t="str">
        <f t="shared" si="47"/>
        <v/>
      </c>
      <c r="AK3019" s="33" t="str">
        <f>IF(Dane!M3019&lt;&gt;"",Dane!M3019,"")</f>
        <v/>
      </c>
    </row>
    <row r="3020" spans="36:37" x14ac:dyDescent="0.35">
      <c r="AJ3020" s="33" t="str">
        <f t="shared" si="47"/>
        <v/>
      </c>
      <c r="AK3020" s="33" t="str">
        <f>IF(Dane!M3020&lt;&gt;"",Dane!M3020,"")</f>
        <v/>
      </c>
    </row>
    <row r="3021" spans="36:37" x14ac:dyDescent="0.35">
      <c r="AJ3021" s="33" t="str">
        <f t="shared" si="47"/>
        <v/>
      </c>
      <c r="AK3021" s="33" t="str">
        <f>IF(Dane!M3021&lt;&gt;"",Dane!M3021,"")</f>
        <v/>
      </c>
    </row>
    <row r="3022" spans="36:37" x14ac:dyDescent="0.35">
      <c r="AJ3022" s="33" t="str">
        <f t="shared" si="47"/>
        <v/>
      </c>
      <c r="AK3022" s="33" t="str">
        <f>IF(Dane!M3022&lt;&gt;"",Dane!M3022,"")</f>
        <v/>
      </c>
    </row>
    <row r="3023" spans="36:37" x14ac:dyDescent="0.35">
      <c r="AJ3023" s="33" t="str">
        <f t="shared" si="47"/>
        <v/>
      </c>
      <c r="AK3023" s="33" t="str">
        <f>IF(Dane!M3023&lt;&gt;"",Dane!M3023,"")</f>
        <v/>
      </c>
    </row>
    <row r="3024" spans="36:37" x14ac:dyDescent="0.35">
      <c r="AJ3024" s="33" t="str">
        <f t="shared" si="47"/>
        <v/>
      </c>
      <c r="AK3024" s="33" t="str">
        <f>IF(Dane!M3024&lt;&gt;"",Dane!M3024,"")</f>
        <v/>
      </c>
    </row>
    <row r="3025" spans="36:37" x14ac:dyDescent="0.35">
      <c r="AJ3025" s="33" t="str">
        <f t="shared" si="47"/>
        <v/>
      </c>
      <c r="AK3025" s="33" t="str">
        <f>IF(Dane!M3025&lt;&gt;"",Dane!M3025,"")</f>
        <v/>
      </c>
    </row>
    <row r="3026" spans="36:37" x14ac:dyDescent="0.35">
      <c r="AJ3026" s="33" t="str">
        <f t="shared" si="47"/>
        <v/>
      </c>
      <c r="AK3026" s="33" t="str">
        <f>IF(Dane!M3026&lt;&gt;"",Dane!M3026,"")</f>
        <v/>
      </c>
    </row>
    <row r="3027" spans="36:37" x14ac:dyDescent="0.35">
      <c r="AJ3027" s="33" t="str">
        <f t="shared" si="47"/>
        <v/>
      </c>
      <c r="AK3027" s="33" t="str">
        <f>IF(Dane!M3027&lt;&gt;"",Dane!M3027,"")</f>
        <v/>
      </c>
    </row>
    <row r="3028" spans="36:37" x14ac:dyDescent="0.35">
      <c r="AJ3028" s="33" t="str">
        <f t="shared" si="47"/>
        <v/>
      </c>
      <c r="AK3028" s="33" t="str">
        <f>IF(Dane!M3028&lt;&gt;"",Dane!M3028,"")</f>
        <v/>
      </c>
    </row>
    <row r="3029" spans="36:37" x14ac:dyDescent="0.35">
      <c r="AJ3029" s="33" t="str">
        <f t="shared" si="47"/>
        <v/>
      </c>
      <c r="AK3029" s="33" t="str">
        <f>IF(Dane!M3029&lt;&gt;"",Dane!M3029,"")</f>
        <v/>
      </c>
    </row>
    <row r="3030" spans="36:37" x14ac:dyDescent="0.35">
      <c r="AJ3030" s="33" t="str">
        <f t="shared" ref="AJ3030:AJ3093" si="48">IF(AK3030="styczeń",1,IF(AK3030="luty",2,IF(AK3030="marzec",3,IF(AK3030="kwiecień",4,IF(AK3030="maj",5,IF(AK3030="czerwiec",6,IF(AK3030="lipiec",7,IF(AK3030="sierpień",8,IF(AK3030="wrzesień",9,IF(AK3030="październik",10,IF(AK3030="listopad",11,IF(AK3030="listopad",12,""))))))))))))</f>
        <v/>
      </c>
      <c r="AK3030" s="33" t="str">
        <f>IF(Dane!M3030&lt;&gt;"",Dane!M3030,"")</f>
        <v/>
      </c>
    </row>
    <row r="3031" spans="36:37" x14ac:dyDescent="0.35">
      <c r="AJ3031" s="33" t="str">
        <f t="shared" si="48"/>
        <v/>
      </c>
      <c r="AK3031" s="33" t="str">
        <f>IF(Dane!M3031&lt;&gt;"",Dane!M3031,"")</f>
        <v/>
      </c>
    </row>
    <row r="3032" spans="36:37" x14ac:dyDescent="0.35">
      <c r="AJ3032" s="33" t="str">
        <f t="shared" si="48"/>
        <v/>
      </c>
      <c r="AK3032" s="33" t="str">
        <f>IF(Dane!M3032&lt;&gt;"",Dane!M3032,"")</f>
        <v/>
      </c>
    </row>
    <row r="3033" spans="36:37" x14ac:dyDescent="0.35">
      <c r="AJ3033" s="33" t="str">
        <f t="shared" si="48"/>
        <v/>
      </c>
      <c r="AK3033" s="33" t="str">
        <f>IF(Dane!M3033&lt;&gt;"",Dane!M3033,"")</f>
        <v/>
      </c>
    </row>
    <row r="3034" spans="36:37" x14ac:dyDescent="0.35">
      <c r="AJ3034" s="33" t="str">
        <f t="shared" si="48"/>
        <v/>
      </c>
      <c r="AK3034" s="33" t="str">
        <f>IF(Dane!M3034&lt;&gt;"",Dane!M3034,"")</f>
        <v/>
      </c>
    </row>
    <row r="3035" spans="36:37" x14ac:dyDescent="0.35">
      <c r="AJ3035" s="33" t="str">
        <f t="shared" si="48"/>
        <v/>
      </c>
      <c r="AK3035" s="33" t="str">
        <f>IF(Dane!M3035&lt;&gt;"",Dane!M3035,"")</f>
        <v/>
      </c>
    </row>
    <row r="3036" spans="36:37" x14ac:dyDescent="0.35">
      <c r="AJ3036" s="33" t="str">
        <f t="shared" si="48"/>
        <v/>
      </c>
      <c r="AK3036" s="33" t="str">
        <f>IF(Dane!M3036&lt;&gt;"",Dane!M3036,"")</f>
        <v/>
      </c>
    </row>
    <row r="3037" spans="36:37" x14ac:dyDescent="0.35">
      <c r="AJ3037" s="33" t="str">
        <f t="shared" si="48"/>
        <v/>
      </c>
      <c r="AK3037" s="33" t="str">
        <f>IF(Dane!M3037&lt;&gt;"",Dane!M3037,"")</f>
        <v/>
      </c>
    </row>
    <row r="3038" spans="36:37" x14ac:dyDescent="0.35">
      <c r="AJ3038" s="33" t="str">
        <f t="shared" si="48"/>
        <v/>
      </c>
      <c r="AK3038" s="33" t="str">
        <f>IF(Dane!M3038&lt;&gt;"",Dane!M3038,"")</f>
        <v/>
      </c>
    </row>
    <row r="3039" spans="36:37" x14ac:dyDescent="0.35">
      <c r="AJ3039" s="33" t="str">
        <f t="shared" si="48"/>
        <v/>
      </c>
      <c r="AK3039" s="33" t="str">
        <f>IF(Dane!M3039&lt;&gt;"",Dane!M3039,"")</f>
        <v/>
      </c>
    </row>
    <row r="3040" spans="36:37" x14ac:dyDescent="0.35">
      <c r="AJ3040" s="33" t="str">
        <f t="shared" si="48"/>
        <v/>
      </c>
      <c r="AK3040" s="33" t="str">
        <f>IF(Dane!M3040&lt;&gt;"",Dane!M3040,"")</f>
        <v/>
      </c>
    </row>
    <row r="3041" spans="36:37" x14ac:dyDescent="0.35">
      <c r="AJ3041" s="33" t="str">
        <f t="shared" si="48"/>
        <v/>
      </c>
      <c r="AK3041" s="33" t="str">
        <f>IF(Dane!M3041&lt;&gt;"",Dane!M3041,"")</f>
        <v/>
      </c>
    </row>
    <row r="3042" spans="36:37" x14ac:dyDescent="0.35">
      <c r="AJ3042" s="33" t="str">
        <f t="shared" si="48"/>
        <v/>
      </c>
      <c r="AK3042" s="33" t="str">
        <f>IF(Dane!M3042&lt;&gt;"",Dane!M3042,"")</f>
        <v/>
      </c>
    </row>
    <row r="3043" spans="36:37" x14ac:dyDescent="0.35">
      <c r="AJ3043" s="33" t="str">
        <f t="shared" si="48"/>
        <v/>
      </c>
      <c r="AK3043" s="33" t="str">
        <f>IF(Dane!M3043&lt;&gt;"",Dane!M3043,"")</f>
        <v/>
      </c>
    </row>
    <row r="3044" spans="36:37" x14ac:dyDescent="0.35">
      <c r="AJ3044" s="33" t="str">
        <f t="shared" si="48"/>
        <v/>
      </c>
      <c r="AK3044" s="33" t="str">
        <f>IF(Dane!M3044&lt;&gt;"",Dane!M3044,"")</f>
        <v/>
      </c>
    </row>
    <row r="3045" spans="36:37" x14ac:dyDescent="0.35">
      <c r="AJ3045" s="33" t="str">
        <f t="shared" si="48"/>
        <v/>
      </c>
      <c r="AK3045" s="33" t="str">
        <f>IF(Dane!M3045&lt;&gt;"",Dane!M3045,"")</f>
        <v/>
      </c>
    </row>
    <row r="3046" spans="36:37" x14ac:dyDescent="0.35">
      <c r="AJ3046" s="33" t="str">
        <f t="shared" si="48"/>
        <v/>
      </c>
      <c r="AK3046" s="33" t="str">
        <f>IF(Dane!M3046&lt;&gt;"",Dane!M3046,"")</f>
        <v/>
      </c>
    </row>
    <row r="3047" spans="36:37" x14ac:dyDescent="0.35">
      <c r="AJ3047" s="33" t="str">
        <f t="shared" si="48"/>
        <v/>
      </c>
      <c r="AK3047" s="33" t="str">
        <f>IF(Dane!M3047&lt;&gt;"",Dane!M3047,"")</f>
        <v/>
      </c>
    </row>
    <row r="3048" spans="36:37" x14ac:dyDescent="0.35">
      <c r="AJ3048" s="33" t="str">
        <f t="shared" si="48"/>
        <v/>
      </c>
      <c r="AK3048" s="33" t="str">
        <f>IF(Dane!M3048&lt;&gt;"",Dane!M3048,"")</f>
        <v/>
      </c>
    </row>
    <row r="3049" spans="36:37" x14ac:dyDescent="0.35">
      <c r="AJ3049" s="33" t="str">
        <f t="shared" si="48"/>
        <v/>
      </c>
      <c r="AK3049" s="33" t="str">
        <f>IF(Dane!M3049&lt;&gt;"",Dane!M3049,"")</f>
        <v/>
      </c>
    </row>
    <row r="3050" spans="36:37" x14ac:dyDescent="0.35">
      <c r="AJ3050" s="33" t="str">
        <f t="shared" si="48"/>
        <v/>
      </c>
      <c r="AK3050" s="33" t="str">
        <f>IF(Dane!M3050&lt;&gt;"",Dane!M3050,"")</f>
        <v/>
      </c>
    </row>
    <row r="3051" spans="36:37" x14ac:dyDescent="0.35">
      <c r="AJ3051" s="33" t="str">
        <f t="shared" si="48"/>
        <v/>
      </c>
      <c r="AK3051" s="33" t="str">
        <f>IF(Dane!M3051&lt;&gt;"",Dane!M3051,"")</f>
        <v/>
      </c>
    </row>
    <row r="3052" spans="36:37" x14ac:dyDescent="0.35">
      <c r="AJ3052" s="33" t="str">
        <f t="shared" si="48"/>
        <v/>
      </c>
      <c r="AK3052" s="33" t="str">
        <f>IF(Dane!M3052&lt;&gt;"",Dane!M3052,"")</f>
        <v/>
      </c>
    </row>
    <row r="3053" spans="36:37" x14ac:dyDescent="0.35">
      <c r="AJ3053" s="33" t="str">
        <f t="shared" si="48"/>
        <v/>
      </c>
      <c r="AK3053" s="33" t="str">
        <f>IF(Dane!M3053&lt;&gt;"",Dane!M3053,"")</f>
        <v/>
      </c>
    </row>
    <row r="3054" spans="36:37" x14ac:dyDescent="0.35">
      <c r="AJ3054" s="33" t="str">
        <f t="shared" si="48"/>
        <v/>
      </c>
      <c r="AK3054" s="33" t="str">
        <f>IF(Dane!M3054&lt;&gt;"",Dane!M3054,"")</f>
        <v/>
      </c>
    </row>
    <row r="3055" spans="36:37" x14ac:dyDescent="0.35">
      <c r="AJ3055" s="33" t="str">
        <f t="shared" si="48"/>
        <v/>
      </c>
      <c r="AK3055" s="33" t="str">
        <f>IF(Dane!M3055&lt;&gt;"",Dane!M3055,"")</f>
        <v/>
      </c>
    </row>
    <row r="3056" spans="36:37" x14ac:dyDescent="0.35">
      <c r="AJ3056" s="33" t="str">
        <f t="shared" si="48"/>
        <v/>
      </c>
      <c r="AK3056" s="33" t="str">
        <f>IF(Dane!M3056&lt;&gt;"",Dane!M3056,"")</f>
        <v/>
      </c>
    </row>
    <row r="3057" spans="36:37" x14ac:dyDescent="0.35">
      <c r="AJ3057" s="33" t="str">
        <f t="shared" si="48"/>
        <v/>
      </c>
      <c r="AK3057" s="33" t="str">
        <f>IF(Dane!M3057&lt;&gt;"",Dane!M3057,"")</f>
        <v/>
      </c>
    </row>
    <row r="3058" spans="36:37" x14ac:dyDescent="0.35">
      <c r="AJ3058" s="33" t="str">
        <f t="shared" si="48"/>
        <v/>
      </c>
      <c r="AK3058" s="33" t="str">
        <f>IF(Dane!M3058&lt;&gt;"",Dane!M3058,"")</f>
        <v/>
      </c>
    </row>
    <row r="3059" spans="36:37" x14ac:dyDescent="0.35">
      <c r="AJ3059" s="33" t="str">
        <f t="shared" si="48"/>
        <v/>
      </c>
      <c r="AK3059" s="33" t="str">
        <f>IF(Dane!M3059&lt;&gt;"",Dane!M3059,"")</f>
        <v/>
      </c>
    </row>
    <row r="3060" spans="36:37" x14ac:dyDescent="0.35">
      <c r="AJ3060" s="33" t="str">
        <f t="shared" si="48"/>
        <v/>
      </c>
      <c r="AK3060" s="33" t="str">
        <f>IF(Dane!M3060&lt;&gt;"",Dane!M3060,"")</f>
        <v/>
      </c>
    </row>
    <row r="3061" spans="36:37" x14ac:dyDescent="0.35">
      <c r="AJ3061" s="33" t="str">
        <f t="shared" si="48"/>
        <v/>
      </c>
      <c r="AK3061" s="33" t="str">
        <f>IF(Dane!M3061&lt;&gt;"",Dane!M3061,"")</f>
        <v/>
      </c>
    </row>
    <row r="3062" spans="36:37" x14ac:dyDescent="0.35">
      <c r="AJ3062" s="33" t="str">
        <f t="shared" si="48"/>
        <v/>
      </c>
      <c r="AK3062" s="33" t="str">
        <f>IF(Dane!M3062&lt;&gt;"",Dane!M3062,"")</f>
        <v/>
      </c>
    </row>
    <row r="3063" spans="36:37" x14ac:dyDescent="0.35">
      <c r="AJ3063" s="33" t="str">
        <f t="shared" si="48"/>
        <v/>
      </c>
      <c r="AK3063" s="33" t="str">
        <f>IF(Dane!M3063&lt;&gt;"",Dane!M3063,"")</f>
        <v/>
      </c>
    </row>
    <row r="3064" spans="36:37" x14ac:dyDescent="0.35">
      <c r="AJ3064" s="33" t="str">
        <f t="shared" si="48"/>
        <v/>
      </c>
      <c r="AK3064" s="33" t="str">
        <f>IF(Dane!M3064&lt;&gt;"",Dane!M3064,"")</f>
        <v/>
      </c>
    </row>
    <row r="3065" spans="36:37" x14ac:dyDescent="0.35">
      <c r="AJ3065" s="33" t="str">
        <f t="shared" si="48"/>
        <v/>
      </c>
      <c r="AK3065" s="33" t="str">
        <f>IF(Dane!M3065&lt;&gt;"",Dane!M3065,"")</f>
        <v/>
      </c>
    </row>
    <row r="3066" spans="36:37" x14ac:dyDescent="0.35">
      <c r="AJ3066" s="33" t="str">
        <f t="shared" si="48"/>
        <v/>
      </c>
      <c r="AK3066" s="33" t="str">
        <f>IF(Dane!M3066&lt;&gt;"",Dane!M3066,"")</f>
        <v/>
      </c>
    </row>
    <row r="3067" spans="36:37" x14ac:dyDescent="0.35">
      <c r="AJ3067" s="33" t="str">
        <f t="shared" si="48"/>
        <v/>
      </c>
      <c r="AK3067" s="33" t="str">
        <f>IF(Dane!M3067&lt;&gt;"",Dane!M3067,"")</f>
        <v/>
      </c>
    </row>
    <row r="3068" spans="36:37" x14ac:dyDescent="0.35">
      <c r="AJ3068" s="33" t="str">
        <f t="shared" si="48"/>
        <v/>
      </c>
      <c r="AK3068" s="33" t="str">
        <f>IF(Dane!M3068&lt;&gt;"",Dane!M3068,"")</f>
        <v/>
      </c>
    </row>
    <row r="3069" spans="36:37" x14ac:dyDescent="0.35">
      <c r="AJ3069" s="33" t="str">
        <f t="shared" si="48"/>
        <v/>
      </c>
      <c r="AK3069" s="33" t="str">
        <f>IF(Dane!M3069&lt;&gt;"",Dane!M3069,"")</f>
        <v/>
      </c>
    </row>
    <row r="3070" spans="36:37" x14ac:dyDescent="0.35">
      <c r="AJ3070" s="33" t="str">
        <f t="shared" si="48"/>
        <v/>
      </c>
      <c r="AK3070" s="33" t="str">
        <f>IF(Dane!M3070&lt;&gt;"",Dane!M3070,"")</f>
        <v/>
      </c>
    </row>
    <row r="3071" spans="36:37" x14ac:dyDescent="0.35">
      <c r="AJ3071" s="33" t="str">
        <f t="shared" si="48"/>
        <v/>
      </c>
      <c r="AK3071" s="33" t="str">
        <f>IF(Dane!M3071&lt;&gt;"",Dane!M3071,"")</f>
        <v/>
      </c>
    </row>
    <row r="3072" spans="36:37" x14ac:dyDescent="0.35">
      <c r="AJ3072" s="33" t="str">
        <f t="shared" si="48"/>
        <v/>
      </c>
      <c r="AK3072" s="33" t="str">
        <f>IF(Dane!M3072&lt;&gt;"",Dane!M3072,"")</f>
        <v/>
      </c>
    </row>
    <row r="3073" spans="36:37" x14ac:dyDescent="0.35">
      <c r="AJ3073" s="33" t="str">
        <f t="shared" si="48"/>
        <v/>
      </c>
      <c r="AK3073" s="33" t="str">
        <f>IF(Dane!M3073&lt;&gt;"",Dane!M3073,"")</f>
        <v/>
      </c>
    </row>
    <row r="3074" spans="36:37" x14ac:dyDescent="0.35">
      <c r="AJ3074" s="33" t="str">
        <f t="shared" si="48"/>
        <v/>
      </c>
      <c r="AK3074" s="33" t="str">
        <f>IF(Dane!M3074&lt;&gt;"",Dane!M3074,"")</f>
        <v/>
      </c>
    </row>
    <row r="3075" spans="36:37" x14ac:dyDescent="0.35">
      <c r="AJ3075" s="33" t="str">
        <f t="shared" si="48"/>
        <v/>
      </c>
      <c r="AK3075" s="33" t="str">
        <f>IF(Dane!M3075&lt;&gt;"",Dane!M3075,"")</f>
        <v/>
      </c>
    </row>
    <row r="3076" spans="36:37" x14ac:dyDescent="0.35">
      <c r="AJ3076" s="33" t="str">
        <f t="shared" si="48"/>
        <v/>
      </c>
      <c r="AK3076" s="33" t="str">
        <f>IF(Dane!M3076&lt;&gt;"",Dane!M3076,"")</f>
        <v/>
      </c>
    </row>
    <row r="3077" spans="36:37" x14ac:dyDescent="0.35">
      <c r="AJ3077" s="33" t="str">
        <f t="shared" si="48"/>
        <v/>
      </c>
      <c r="AK3077" s="33" t="str">
        <f>IF(Dane!M3077&lt;&gt;"",Dane!M3077,"")</f>
        <v/>
      </c>
    </row>
    <row r="3078" spans="36:37" x14ac:dyDescent="0.35">
      <c r="AJ3078" s="33" t="str">
        <f t="shared" si="48"/>
        <v/>
      </c>
      <c r="AK3078" s="33" t="str">
        <f>IF(Dane!M3078&lt;&gt;"",Dane!M3078,"")</f>
        <v/>
      </c>
    </row>
    <row r="3079" spans="36:37" x14ac:dyDescent="0.35">
      <c r="AJ3079" s="33" t="str">
        <f t="shared" si="48"/>
        <v/>
      </c>
      <c r="AK3079" s="33" t="str">
        <f>IF(Dane!M3079&lt;&gt;"",Dane!M3079,"")</f>
        <v/>
      </c>
    </row>
    <row r="3080" spans="36:37" x14ac:dyDescent="0.35">
      <c r="AJ3080" s="33" t="str">
        <f t="shared" si="48"/>
        <v/>
      </c>
      <c r="AK3080" s="33" t="str">
        <f>IF(Dane!M3080&lt;&gt;"",Dane!M3080,"")</f>
        <v/>
      </c>
    </row>
    <row r="3081" spans="36:37" x14ac:dyDescent="0.35">
      <c r="AJ3081" s="33" t="str">
        <f t="shared" si="48"/>
        <v/>
      </c>
      <c r="AK3081" s="33" t="str">
        <f>IF(Dane!M3081&lt;&gt;"",Dane!M3081,"")</f>
        <v/>
      </c>
    </row>
    <row r="3082" spans="36:37" x14ac:dyDescent="0.35">
      <c r="AJ3082" s="33" t="str">
        <f t="shared" si="48"/>
        <v/>
      </c>
      <c r="AK3082" s="33" t="str">
        <f>IF(Dane!M3082&lt;&gt;"",Dane!M3082,"")</f>
        <v/>
      </c>
    </row>
    <row r="3083" spans="36:37" x14ac:dyDescent="0.35">
      <c r="AJ3083" s="33" t="str">
        <f t="shared" si="48"/>
        <v/>
      </c>
      <c r="AK3083" s="33" t="str">
        <f>IF(Dane!M3083&lt;&gt;"",Dane!M3083,"")</f>
        <v/>
      </c>
    </row>
    <row r="3084" spans="36:37" x14ac:dyDescent="0.35">
      <c r="AJ3084" s="33" t="str">
        <f t="shared" si="48"/>
        <v/>
      </c>
      <c r="AK3084" s="33" t="str">
        <f>IF(Dane!M3084&lt;&gt;"",Dane!M3084,"")</f>
        <v/>
      </c>
    </row>
    <row r="3085" spans="36:37" x14ac:dyDescent="0.35">
      <c r="AJ3085" s="33" t="str">
        <f t="shared" si="48"/>
        <v/>
      </c>
      <c r="AK3085" s="33" t="str">
        <f>IF(Dane!M3085&lt;&gt;"",Dane!M3085,"")</f>
        <v/>
      </c>
    </row>
    <row r="3086" spans="36:37" x14ac:dyDescent="0.35">
      <c r="AJ3086" s="33" t="str">
        <f t="shared" si="48"/>
        <v/>
      </c>
      <c r="AK3086" s="33" t="str">
        <f>IF(Dane!M3086&lt;&gt;"",Dane!M3086,"")</f>
        <v/>
      </c>
    </row>
    <row r="3087" spans="36:37" x14ac:dyDescent="0.35">
      <c r="AJ3087" s="33" t="str">
        <f t="shared" si="48"/>
        <v/>
      </c>
      <c r="AK3087" s="33" t="str">
        <f>IF(Dane!M3087&lt;&gt;"",Dane!M3087,"")</f>
        <v/>
      </c>
    </row>
    <row r="3088" spans="36:37" x14ac:dyDescent="0.35">
      <c r="AJ3088" s="33" t="str">
        <f t="shared" si="48"/>
        <v/>
      </c>
      <c r="AK3088" s="33" t="str">
        <f>IF(Dane!M3088&lt;&gt;"",Dane!M3088,"")</f>
        <v/>
      </c>
    </row>
    <row r="3089" spans="36:37" x14ac:dyDescent="0.35">
      <c r="AJ3089" s="33" t="str">
        <f t="shared" si="48"/>
        <v/>
      </c>
      <c r="AK3089" s="33" t="str">
        <f>IF(Dane!M3089&lt;&gt;"",Dane!M3089,"")</f>
        <v/>
      </c>
    </row>
    <row r="3090" spans="36:37" x14ac:dyDescent="0.35">
      <c r="AJ3090" s="33" t="str">
        <f t="shared" si="48"/>
        <v/>
      </c>
      <c r="AK3090" s="33" t="str">
        <f>IF(Dane!M3090&lt;&gt;"",Dane!M3090,"")</f>
        <v/>
      </c>
    </row>
    <row r="3091" spans="36:37" x14ac:dyDescent="0.35">
      <c r="AJ3091" s="33" t="str">
        <f t="shared" si="48"/>
        <v/>
      </c>
      <c r="AK3091" s="33" t="str">
        <f>IF(Dane!M3091&lt;&gt;"",Dane!M3091,"")</f>
        <v/>
      </c>
    </row>
    <row r="3092" spans="36:37" x14ac:dyDescent="0.35">
      <c r="AJ3092" s="33" t="str">
        <f t="shared" si="48"/>
        <v/>
      </c>
      <c r="AK3092" s="33" t="str">
        <f>IF(Dane!M3092&lt;&gt;"",Dane!M3092,"")</f>
        <v/>
      </c>
    </row>
    <row r="3093" spans="36:37" x14ac:dyDescent="0.35">
      <c r="AJ3093" s="33" t="str">
        <f t="shared" si="48"/>
        <v/>
      </c>
      <c r="AK3093" s="33" t="str">
        <f>IF(Dane!M3093&lt;&gt;"",Dane!M3093,"")</f>
        <v/>
      </c>
    </row>
    <row r="3094" spans="36:37" x14ac:dyDescent="0.35">
      <c r="AJ3094" s="33" t="str">
        <f t="shared" ref="AJ3094:AJ3157" si="49">IF(AK3094="styczeń",1,IF(AK3094="luty",2,IF(AK3094="marzec",3,IF(AK3094="kwiecień",4,IF(AK3094="maj",5,IF(AK3094="czerwiec",6,IF(AK3094="lipiec",7,IF(AK3094="sierpień",8,IF(AK3094="wrzesień",9,IF(AK3094="październik",10,IF(AK3094="listopad",11,IF(AK3094="listopad",12,""))))))))))))</f>
        <v/>
      </c>
      <c r="AK3094" s="33" t="str">
        <f>IF(Dane!M3094&lt;&gt;"",Dane!M3094,"")</f>
        <v/>
      </c>
    </row>
    <row r="3095" spans="36:37" x14ac:dyDescent="0.35">
      <c r="AJ3095" s="33" t="str">
        <f t="shared" si="49"/>
        <v/>
      </c>
      <c r="AK3095" s="33" t="str">
        <f>IF(Dane!M3095&lt;&gt;"",Dane!M3095,"")</f>
        <v/>
      </c>
    </row>
    <row r="3096" spans="36:37" x14ac:dyDescent="0.35">
      <c r="AJ3096" s="33" t="str">
        <f t="shared" si="49"/>
        <v/>
      </c>
      <c r="AK3096" s="33" t="str">
        <f>IF(Dane!M3096&lt;&gt;"",Dane!M3096,"")</f>
        <v/>
      </c>
    </row>
    <row r="3097" spans="36:37" x14ac:dyDescent="0.35">
      <c r="AJ3097" s="33" t="str">
        <f t="shared" si="49"/>
        <v/>
      </c>
      <c r="AK3097" s="33" t="str">
        <f>IF(Dane!M3097&lt;&gt;"",Dane!M3097,"")</f>
        <v/>
      </c>
    </row>
    <row r="3098" spans="36:37" x14ac:dyDescent="0.35">
      <c r="AJ3098" s="33" t="str">
        <f t="shared" si="49"/>
        <v/>
      </c>
      <c r="AK3098" s="33" t="str">
        <f>IF(Dane!M3098&lt;&gt;"",Dane!M3098,"")</f>
        <v/>
      </c>
    </row>
    <row r="3099" spans="36:37" x14ac:dyDescent="0.35">
      <c r="AJ3099" s="33" t="str">
        <f t="shared" si="49"/>
        <v/>
      </c>
      <c r="AK3099" s="33" t="str">
        <f>IF(Dane!M3099&lt;&gt;"",Dane!M3099,"")</f>
        <v/>
      </c>
    </row>
    <row r="3100" spans="36:37" x14ac:dyDescent="0.35">
      <c r="AJ3100" s="33" t="str">
        <f t="shared" si="49"/>
        <v/>
      </c>
      <c r="AK3100" s="33" t="str">
        <f>IF(Dane!M3100&lt;&gt;"",Dane!M3100,"")</f>
        <v/>
      </c>
    </row>
    <row r="3101" spans="36:37" x14ac:dyDescent="0.35">
      <c r="AJ3101" s="33" t="str">
        <f t="shared" si="49"/>
        <v/>
      </c>
      <c r="AK3101" s="33" t="str">
        <f>IF(Dane!M3101&lt;&gt;"",Dane!M3101,"")</f>
        <v/>
      </c>
    </row>
    <row r="3102" spans="36:37" x14ac:dyDescent="0.35">
      <c r="AJ3102" s="33" t="str">
        <f t="shared" si="49"/>
        <v/>
      </c>
      <c r="AK3102" s="33" t="str">
        <f>IF(Dane!M3102&lt;&gt;"",Dane!M3102,"")</f>
        <v/>
      </c>
    </row>
    <row r="3103" spans="36:37" x14ac:dyDescent="0.35">
      <c r="AJ3103" s="33" t="str">
        <f t="shared" si="49"/>
        <v/>
      </c>
      <c r="AK3103" s="33" t="str">
        <f>IF(Dane!M3103&lt;&gt;"",Dane!M3103,"")</f>
        <v/>
      </c>
    </row>
    <row r="3104" spans="36:37" x14ac:dyDescent="0.35">
      <c r="AJ3104" s="33" t="str">
        <f t="shared" si="49"/>
        <v/>
      </c>
      <c r="AK3104" s="33" t="str">
        <f>IF(Dane!M3104&lt;&gt;"",Dane!M3104,"")</f>
        <v/>
      </c>
    </row>
    <row r="3105" spans="36:37" x14ac:dyDescent="0.35">
      <c r="AJ3105" s="33" t="str">
        <f t="shared" si="49"/>
        <v/>
      </c>
      <c r="AK3105" s="33" t="str">
        <f>IF(Dane!M3105&lt;&gt;"",Dane!M3105,"")</f>
        <v/>
      </c>
    </row>
    <row r="3106" spans="36:37" x14ac:dyDescent="0.35">
      <c r="AJ3106" s="33" t="str">
        <f t="shared" si="49"/>
        <v/>
      </c>
      <c r="AK3106" s="33" t="str">
        <f>IF(Dane!M3106&lt;&gt;"",Dane!M3106,"")</f>
        <v/>
      </c>
    </row>
    <row r="3107" spans="36:37" x14ac:dyDescent="0.35">
      <c r="AJ3107" s="33" t="str">
        <f t="shared" si="49"/>
        <v/>
      </c>
      <c r="AK3107" s="33" t="str">
        <f>IF(Dane!M3107&lt;&gt;"",Dane!M3107,"")</f>
        <v/>
      </c>
    </row>
    <row r="3108" spans="36:37" x14ac:dyDescent="0.35">
      <c r="AJ3108" s="33" t="str">
        <f t="shared" si="49"/>
        <v/>
      </c>
      <c r="AK3108" s="33" t="str">
        <f>IF(Dane!M3108&lt;&gt;"",Dane!M3108,"")</f>
        <v/>
      </c>
    </row>
    <row r="3109" spans="36:37" x14ac:dyDescent="0.35">
      <c r="AJ3109" s="33" t="str">
        <f t="shared" si="49"/>
        <v/>
      </c>
      <c r="AK3109" s="33" t="str">
        <f>IF(Dane!M3109&lt;&gt;"",Dane!M3109,"")</f>
        <v/>
      </c>
    </row>
    <row r="3110" spans="36:37" x14ac:dyDescent="0.35">
      <c r="AJ3110" s="33" t="str">
        <f t="shared" si="49"/>
        <v/>
      </c>
      <c r="AK3110" s="33" t="str">
        <f>IF(Dane!M3110&lt;&gt;"",Dane!M3110,"")</f>
        <v/>
      </c>
    </row>
    <row r="3111" spans="36:37" x14ac:dyDescent="0.35">
      <c r="AJ3111" s="33" t="str">
        <f t="shared" si="49"/>
        <v/>
      </c>
      <c r="AK3111" s="33" t="str">
        <f>IF(Dane!M3111&lt;&gt;"",Dane!M3111,"")</f>
        <v/>
      </c>
    </row>
    <row r="3112" spans="36:37" x14ac:dyDescent="0.35">
      <c r="AJ3112" s="33" t="str">
        <f t="shared" si="49"/>
        <v/>
      </c>
      <c r="AK3112" s="33" t="str">
        <f>IF(Dane!M3112&lt;&gt;"",Dane!M3112,"")</f>
        <v/>
      </c>
    </row>
    <row r="3113" spans="36:37" x14ac:dyDescent="0.35">
      <c r="AJ3113" s="33" t="str">
        <f t="shared" si="49"/>
        <v/>
      </c>
      <c r="AK3113" s="33" t="str">
        <f>IF(Dane!M3113&lt;&gt;"",Dane!M3113,"")</f>
        <v/>
      </c>
    </row>
    <row r="3114" spans="36:37" x14ac:dyDescent="0.35">
      <c r="AJ3114" s="33" t="str">
        <f t="shared" si="49"/>
        <v/>
      </c>
      <c r="AK3114" s="33" t="str">
        <f>IF(Dane!M3114&lt;&gt;"",Dane!M3114,"")</f>
        <v/>
      </c>
    </row>
    <row r="3115" spans="36:37" x14ac:dyDescent="0.35">
      <c r="AJ3115" s="33" t="str">
        <f t="shared" si="49"/>
        <v/>
      </c>
      <c r="AK3115" s="33" t="str">
        <f>IF(Dane!M3115&lt;&gt;"",Dane!M3115,"")</f>
        <v/>
      </c>
    </row>
    <row r="3116" spans="36:37" x14ac:dyDescent="0.35">
      <c r="AJ3116" s="33" t="str">
        <f t="shared" si="49"/>
        <v/>
      </c>
      <c r="AK3116" s="33" t="str">
        <f>IF(Dane!M3116&lt;&gt;"",Dane!M3116,"")</f>
        <v/>
      </c>
    </row>
    <row r="3117" spans="36:37" x14ac:dyDescent="0.35">
      <c r="AJ3117" s="33" t="str">
        <f t="shared" si="49"/>
        <v/>
      </c>
      <c r="AK3117" s="33" t="str">
        <f>IF(Dane!M3117&lt;&gt;"",Dane!M3117,"")</f>
        <v/>
      </c>
    </row>
    <row r="3118" spans="36:37" x14ac:dyDescent="0.35">
      <c r="AJ3118" s="33" t="str">
        <f t="shared" si="49"/>
        <v/>
      </c>
      <c r="AK3118" s="33" t="str">
        <f>IF(Dane!M3118&lt;&gt;"",Dane!M3118,"")</f>
        <v/>
      </c>
    </row>
    <row r="3119" spans="36:37" x14ac:dyDescent="0.35">
      <c r="AJ3119" s="33" t="str">
        <f t="shared" si="49"/>
        <v/>
      </c>
      <c r="AK3119" s="33" t="str">
        <f>IF(Dane!M3119&lt;&gt;"",Dane!M3119,"")</f>
        <v/>
      </c>
    </row>
    <row r="3120" spans="36:37" x14ac:dyDescent="0.35">
      <c r="AJ3120" s="33" t="str">
        <f t="shared" si="49"/>
        <v/>
      </c>
      <c r="AK3120" s="33" t="str">
        <f>IF(Dane!M3120&lt;&gt;"",Dane!M3120,"")</f>
        <v/>
      </c>
    </row>
    <row r="3121" spans="36:37" x14ac:dyDescent="0.35">
      <c r="AJ3121" s="33" t="str">
        <f t="shared" si="49"/>
        <v/>
      </c>
      <c r="AK3121" s="33" t="str">
        <f>IF(Dane!M3121&lt;&gt;"",Dane!M3121,"")</f>
        <v/>
      </c>
    </row>
    <row r="3122" spans="36:37" x14ac:dyDescent="0.35">
      <c r="AJ3122" s="33" t="str">
        <f t="shared" si="49"/>
        <v/>
      </c>
      <c r="AK3122" s="33" t="str">
        <f>IF(Dane!M3122&lt;&gt;"",Dane!M3122,"")</f>
        <v/>
      </c>
    </row>
    <row r="3123" spans="36:37" x14ac:dyDescent="0.35">
      <c r="AJ3123" s="33" t="str">
        <f t="shared" si="49"/>
        <v/>
      </c>
      <c r="AK3123" s="33" t="str">
        <f>IF(Dane!M3123&lt;&gt;"",Dane!M3123,"")</f>
        <v/>
      </c>
    </row>
    <row r="3124" spans="36:37" x14ac:dyDescent="0.35">
      <c r="AJ3124" s="33" t="str">
        <f t="shared" si="49"/>
        <v/>
      </c>
      <c r="AK3124" s="33" t="str">
        <f>IF(Dane!M3124&lt;&gt;"",Dane!M3124,"")</f>
        <v/>
      </c>
    </row>
    <row r="3125" spans="36:37" x14ac:dyDescent="0.35">
      <c r="AJ3125" s="33" t="str">
        <f t="shared" si="49"/>
        <v/>
      </c>
      <c r="AK3125" s="33" t="str">
        <f>IF(Dane!M3125&lt;&gt;"",Dane!M3125,"")</f>
        <v/>
      </c>
    </row>
    <row r="3126" spans="36:37" x14ac:dyDescent="0.35">
      <c r="AJ3126" s="33" t="str">
        <f t="shared" si="49"/>
        <v/>
      </c>
      <c r="AK3126" s="33" t="str">
        <f>IF(Dane!M3126&lt;&gt;"",Dane!M3126,"")</f>
        <v/>
      </c>
    </row>
    <row r="3127" spans="36:37" x14ac:dyDescent="0.35">
      <c r="AJ3127" s="33" t="str">
        <f t="shared" si="49"/>
        <v/>
      </c>
      <c r="AK3127" s="33" t="str">
        <f>IF(Dane!M3127&lt;&gt;"",Dane!M3127,"")</f>
        <v/>
      </c>
    </row>
    <row r="3128" spans="36:37" x14ac:dyDescent="0.35">
      <c r="AJ3128" s="33" t="str">
        <f t="shared" si="49"/>
        <v/>
      </c>
      <c r="AK3128" s="33" t="str">
        <f>IF(Dane!M3128&lt;&gt;"",Dane!M3128,"")</f>
        <v/>
      </c>
    </row>
    <row r="3129" spans="36:37" x14ac:dyDescent="0.35">
      <c r="AJ3129" s="33" t="str">
        <f t="shared" si="49"/>
        <v/>
      </c>
      <c r="AK3129" s="33" t="str">
        <f>IF(Dane!M3129&lt;&gt;"",Dane!M3129,"")</f>
        <v/>
      </c>
    </row>
    <row r="3130" spans="36:37" x14ac:dyDescent="0.35">
      <c r="AJ3130" s="33" t="str">
        <f t="shared" si="49"/>
        <v/>
      </c>
      <c r="AK3130" s="33" t="str">
        <f>IF(Dane!M3130&lt;&gt;"",Dane!M3130,"")</f>
        <v/>
      </c>
    </row>
    <row r="3131" spans="36:37" x14ac:dyDescent="0.35">
      <c r="AJ3131" s="33" t="str">
        <f t="shared" si="49"/>
        <v/>
      </c>
      <c r="AK3131" s="33" t="str">
        <f>IF(Dane!M3131&lt;&gt;"",Dane!M3131,"")</f>
        <v/>
      </c>
    </row>
    <row r="3132" spans="36:37" x14ac:dyDescent="0.35">
      <c r="AJ3132" s="33" t="str">
        <f t="shared" si="49"/>
        <v/>
      </c>
      <c r="AK3132" s="33" t="str">
        <f>IF(Dane!M3132&lt;&gt;"",Dane!M3132,"")</f>
        <v/>
      </c>
    </row>
    <row r="3133" spans="36:37" x14ac:dyDescent="0.35">
      <c r="AJ3133" s="33" t="str">
        <f t="shared" si="49"/>
        <v/>
      </c>
      <c r="AK3133" s="33" t="str">
        <f>IF(Dane!M3133&lt;&gt;"",Dane!M3133,"")</f>
        <v/>
      </c>
    </row>
    <row r="3134" spans="36:37" x14ac:dyDescent="0.35">
      <c r="AJ3134" s="33" t="str">
        <f t="shared" si="49"/>
        <v/>
      </c>
      <c r="AK3134" s="33" t="str">
        <f>IF(Dane!M3134&lt;&gt;"",Dane!M3134,"")</f>
        <v/>
      </c>
    </row>
    <row r="3135" spans="36:37" x14ac:dyDescent="0.35">
      <c r="AJ3135" s="33" t="str">
        <f t="shared" si="49"/>
        <v/>
      </c>
      <c r="AK3135" s="33" t="str">
        <f>IF(Dane!M3135&lt;&gt;"",Dane!M3135,"")</f>
        <v/>
      </c>
    </row>
    <row r="3136" spans="36:37" x14ac:dyDescent="0.35">
      <c r="AJ3136" s="33" t="str">
        <f t="shared" si="49"/>
        <v/>
      </c>
      <c r="AK3136" s="33" t="str">
        <f>IF(Dane!M3136&lt;&gt;"",Dane!M3136,"")</f>
        <v/>
      </c>
    </row>
    <row r="3137" spans="36:37" x14ac:dyDescent="0.35">
      <c r="AJ3137" s="33" t="str">
        <f t="shared" si="49"/>
        <v/>
      </c>
      <c r="AK3137" s="33" t="str">
        <f>IF(Dane!M3137&lt;&gt;"",Dane!M3137,"")</f>
        <v/>
      </c>
    </row>
    <row r="3138" spans="36:37" x14ac:dyDescent="0.35">
      <c r="AJ3138" s="33" t="str">
        <f t="shared" si="49"/>
        <v/>
      </c>
      <c r="AK3138" s="33" t="str">
        <f>IF(Dane!M3138&lt;&gt;"",Dane!M3138,"")</f>
        <v/>
      </c>
    </row>
    <row r="3139" spans="36:37" x14ac:dyDescent="0.35">
      <c r="AJ3139" s="33" t="str">
        <f t="shared" si="49"/>
        <v/>
      </c>
      <c r="AK3139" s="33" t="str">
        <f>IF(Dane!M3139&lt;&gt;"",Dane!M3139,"")</f>
        <v/>
      </c>
    </row>
    <row r="3140" spans="36:37" x14ac:dyDescent="0.35">
      <c r="AJ3140" s="33" t="str">
        <f t="shared" si="49"/>
        <v/>
      </c>
      <c r="AK3140" s="33" t="str">
        <f>IF(Dane!M3140&lt;&gt;"",Dane!M3140,"")</f>
        <v/>
      </c>
    </row>
    <row r="3141" spans="36:37" x14ac:dyDescent="0.35">
      <c r="AJ3141" s="33" t="str">
        <f t="shared" si="49"/>
        <v/>
      </c>
      <c r="AK3141" s="33" t="str">
        <f>IF(Dane!M3141&lt;&gt;"",Dane!M3141,"")</f>
        <v/>
      </c>
    </row>
    <row r="3142" spans="36:37" x14ac:dyDescent="0.35">
      <c r="AJ3142" s="33" t="str">
        <f t="shared" si="49"/>
        <v/>
      </c>
      <c r="AK3142" s="33" t="str">
        <f>IF(Dane!M3142&lt;&gt;"",Dane!M3142,"")</f>
        <v/>
      </c>
    </row>
    <row r="3143" spans="36:37" x14ac:dyDescent="0.35">
      <c r="AJ3143" s="33" t="str">
        <f t="shared" si="49"/>
        <v/>
      </c>
      <c r="AK3143" s="33" t="str">
        <f>IF(Dane!M3143&lt;&gt;"",Dane!M3143,"")</f>
        <v/>
      </c>
    </row>
    <row r="3144" spans="36:37" x14ac:dyDescent="0.35">
      <c r="AJ3144" s="33" t="str">
        <f t="shared" si="49"/>
        <v/>
      </c>
      <c r="AK3144" s="33" t="str">
        <f>IF(Dane!M3144&lt;&gt;"",Dane!M3144,"")</f>
        <v/>
      </c>
    </row>
    <row r="3145" spans="36:37" x14ac:dyDescent="0.35">
      <c r="AJ3145" s="33" t="str">
        <f t="shared" si="49"/>
        <v/>
      </c>
      <c r="AK3145" s="33" t="str">
        <f>IF(Dane!M3145&lt;&gt;"",Dane!M3145,"")</f>
        <v/>
      </c>
    </row>
    <row r="3146" spans="36:37" x14ac:dyDescent="0.35">
      <c r="AJ3146" s="33" t="str">
        <f t="shared" si="49"/>
        <v/>
      </c>
      <c r="AK3146" s="33" t="str">
        <f>IF(Dane!M3146&lt;&gt;"",Dane!M3146,"")</f>
        <v/>
      </c>
    </row>
    <row r="3147" spans="36:37" x14ac:dyDescent="0.35">
      <c r="AJ3147" s="33" t="str">
        <f t="shared" si="49"/>
        <v/>
      </c>
      <c r="AK3147" s="33" t="str">
        <f>IF(Dane!M3147&lt;&gt;"",Dane!M3147,"")</f>
        <v/>
      </c>
    </row>
    <row r="3148" spans="36:37" x14ac:dyDescent="0.35">
      <c r="AJ3148" s="33" t="str">
        <f t="shared" si="49"/>
        <v/>
      </c>
      <c r="AK3148" s="33" t="str">
        <f>IF(Dane!M3148&lt;&gt;"",Dane!M3148,"")</f>
        <v/>
      </c>
    </row>
    <row r="3149" spans="36:37" x14ac:dyDescent="0.35">
      <c r="AJ3149" s="33" t="str">
        <f t="shared" si="49"/>
        <v/>
      </c>
      <c r="AK3149" s="33" t="str">
        <f>IF(Dane!M3149&lt;&gt;"",Dane!M3149,"")</f>
        <v/>
      </c>
    </row>
    <row r="3150" spans="36:37" x14ac:dyDescent="0.35">
      <c r="AJ3150" s="33" t="str">
        <f t="shared" si="49"/>
        <v/>
      </c>
      <c r="AK3150" s="33" t="str">
        <f>IF(Dane!M3150&lt;&gt;"",Dane!M3150,"")</f>
        <v/>
      </c>
    </row>
    <row r="3151" spans="36:37" x14ac:dyDescent="0.35">
      <c r="AJ3151" s="33" t="str">
        <f t="shared" si="49"/>
        <v/>
      </c>
      <c r="AK3151" s="33" t="str">
        <f>IF(Dane!M3151&lt;&gt;"",Dane!M3151,"")</f>
        <v/>
      </c>
    </row>
    <row r="3152" spans="36:37" x14ac:dyDescent="0.35">
      <c r="AJ3152" s="33" t="str">
        <f t="shared" si="49"/>
        <v/>
      </c>
      <c r="AK3152" s="33" t="str">
        <f>IF(Dane!M3152&lt;&gt;"",Dane!M3152,"")</f>
        <v/>
      </c>
    </row>
    <row r="3153" spans="36:37" x14ac:dyDescent="0.35">
      <c r="AJ3153" s="33" t="str">
        <f t="shared" si="49"/>
        <v/>
      </c>
      <c r="AK3153" s="33" t="str">
        <f>IF(Dane!M3153&lt;&gt;"",Dane!M3153,"")</f>
        <v/>
      </c>
    </row>
    <row r="3154" spans="36:37" x14ac:dyDescent="0.35">
      <c r="AJ3154" s="33" t="str">
        <f t="shared" si="49"/>
        <v/>
      </c>
      <c r="AK3154" s="33" t="str">
        <f>IF(Dane!M3154&lt;&gt;"",Dane!M3154,"")</f>
        <v/>
      </c>
    </row>
    <row r="3155" spans="36:37" x14ac:dyDescent="0.35">
      <c r="AJ3155" s="33" t="str">
        <f t="shared" si="49"/>
        <v/>
      </c>
      <c r="AK3155" s="33" t="str">
        <f>IF(Dane!M3155&lt;&gt;"",Dane!M3155,"")</f>
        <v/>
      </c>
    </row>
    <row r="3156" spans="36:37" x14ac:dyDescent="0.35">
      <c r="AJ3156" s="33" t="str">
        <f t="shared" si="49"/>
        <v/>
      </c>
      <c r="AK3156" s="33" t="str">
        <f>IF(Dane!M3156&lt;&gt;"",Dane!M3156,"")</f>
        <v/>
      </c>
    </row>
    <row r="3157" spans="36:37" x14ac:dyDescent="0.35">
      <c r="AJ3157" s="33" t="str">
        <f t="shared" si="49"/>
        <v/>
      </c>
      <c r="AK3157" s="33" t="str">
        <f>IF(Dane!M3157&lt;&gt;"",Dane!M3157,"")</f>
        <v/>
      </c>
    </row>
    <row r="3158" spans="36:37" x14ac:dyDescent="0.35">
      <c r="AJ3158" s="33" t="str">
        <f t="shared" ref="AJ3158:AJ3221" si="50">IF(AK3158="styczeń",1,IF(AK3158="luty",2,IF(AK3158="marzec",3,IF(AK3158="kwiecień",4,IF(AK3158="maj",5,IF(AK3158="czerwiec",6,IF(AK3158="lipiec",7,IF(AK3158="sierpień",8,IF(AK3158="wrzesień",9,IF(AK3158="październik",10,IF(AK3158="listopad",11,IF(AK3158="listopad",12,""))))))))))))</f>
        <v/>
      </c>
      <c r="AK3158" s="33" t="str">
        <f>IF(Dane!M3158&lt;&gt;"",Dane!M3158,"")</f>
        <v/>
      </c>
    </row>
    <row r="3159" spans="36:37" x14ac:dyDescent="0.35">
      <c r="AJ3159" s="33" t="str">
        <f t="shared" si="50"/>
        <v/>
      </c>
      <c r="AK3159" s="33" t="str">
        <f>IF(Dane!M3159&lt;&gt;"",Dane!M3159,"")</f>
        <v/>
      </c>
    </row>
    <row r="3160" spans="36:37" x14ac:dyDescent="0.35">
      <c r="AJ3160" s="33" t="str">
        <f t="shared" si="50"/>
        <v/>
      </c>
      <c r="AK3160" s="33" t="str">
        <f>IF(Dane!M3160&lt;&gt;"",Dane!M3160,"")</f>
        <v/>
      </c>
    </row>
    <row r="3161" spans="36:37" x14ac:dyDescent="0.35">
      <c r="AJ3161" s="33" t="str">
        <f t="shared" si="50"/>
        <v/>
      </c>
      <c r="AK3161" s="33" t="str">
        <f>IF(Dane!M3161&lt;&gt;"",Dane!M3161,"")</f>
        <v/>
      </c>
    </row>
    <row r="3162" spans="36:37" x14ac:dyDescent="0.35">
      <c r="AJ3162" s="33" t="str">
        <f t="shared" si="50"/>
        <v/>
      </c>
      <c r="AK3162" s="33" t="str">
        <f>IF(Dane!M3162&lt;&gt;"",Dane!M3162,"")</f>
        <v/>
      </c>
    </row>
    <row r="3163" spans="36:37" x14ac:dyDescent="0.35">
      <c r="AJ3163" s="33" t="str">
        <f t="shared" si="50"/>
        <v/>
      </c>
      <c r="AK3163" s="33" t="str">
        <f>IF(Dane!M3163&lt;&gt;"",Dane!M3163,"")</f>
        <v/>
      </c>
    </row>
    <row r="3164" spans="36:37" x14ac:dyDescent="0.35">
      <c r="AJ3164" s="33" t="str">
        <f t="shared" si="50"/>
        <v/>
      </c>
      <c r="AK3164" s="33" t="str">
        <f>IF(Dane!M3164&lt;&gt;"",Dane!M3164,"")</f>
        <v/>
      </c>
    </row>
    <row r="3165" spans="36:37" x14ac:dyDescent="0.35">
      <c r="AJ3165" s="33" t="str">
        <f t="shared" si="50"/>
        <v/>
      </c>
      <c r="AK3165" s="33" t="str">
        <f>IF(Dane!M3165&lt;&gt;"",Dane!M3165,"")</f>
        <v/>
      </c>
    </row>
    <row r="3166" spans="36:37" x14ac:dyDescent="0.35">
      <c r="AJ3166" s="33" t="str">
        <f t="shared" si="50"/>
        <v/>
      </c>
      <c r="AK3166" s="33" t="str">
        <f>IF(Dane!M3166&lt;&gt;"",Dane!M3166,"")</f>
        <v/>
      </c>
    </row>
    <row r="3167" spans="36:37" x14ac:dyDescent="0.35">
      <c r="AJ3167" s="33" t="str">
        <f t="shared" si="50"/>
        <v/>
      </c>
      <c r="AK3167" s="33" t="str">
        <f>IF(Dane!M3167&lt;&gt;"",Dane!M3167,"")</f>
        <v/>
      </c>
    </row>
    <row r="3168" spans="36:37" x14ac:dyDescent="0.35">
      <c r="AJ3168" s="33" t="str">
        <f t="shared" si="50"/>
        <v/>
      </c>
      <c r="AK3168" s="33" t="str">
        <f>IF(Dane!M3168&lt;&gt;"",Dane!M3168,"")</f>
        <v/>
      </c>
    </row>
    <row r="3169" spans="36:37" x14ac:dyDescent="0.35">
      <c r="AJ3169" s="33" t="str">
        <f t="shared" si="50"/>
        <v/>
      </c>
      <c r="AK3169" s="33" t="str">
        <f>IF(Dane!M3169&lt;&gt;"",Dane!M3169,"")</f>
        <v/>
      </c>
    </row>
    <row r="3170" spans="36:37" x14ac:dyDescent="0.35">
      <c r="AJ3170" s="33" t="str">
        <f t="shared" si="50"/>
        <v/>
      </c>
      <c r="AK3170" s="33" t="str">
        <f>IF(Dane!M3170&lt;&gt;"",Dane!M3170,"")</f>
        <v/>
      </c>
    </row>
    <row r="3171" spans="36:37" x14ac:dyDescent="0.35">
      <c r="AJ3171" s="33" t="str">
        <f t="shared" si="50"/>
        <v/>
      </c>
      <c r="AK3171" s="33" t="str">
        <f>IF(Dane!M3171&lt;&gt;"",Dane!M3171,"")</f>
        <v/>
      </c>
    </row>
    <row r="3172" spans="36:37" x14ac:dyDescent="0.35">
      <c r="AJ3172" s="33" t="str">
        <f t="shared" si="50"/>
        <v/>
      </c>
      <c r="AK3172" s="33" t="str">
        <f>IF(Dane!M3172&lt;&gt;"",Dane!M3172,"")</f>
        <v/>
      </c>
    </row>
    <row r="3173" spans="36:37" x14ac:dyDescent="0.35">
      <c r="AJ3173" s="33" t="str">
        <f t="shared" si="50"/>
        <v/>
      </c>
      <c r="AK3173" s="33" t="str">
        <f>IF(Dane!M3173&lt;&gt;"",Dane!M3173,"")</f>
        <v/>
      </c>
    </row>
    <row r="3174" spans="36:37" x14ac:dyDescent="0.35">
      <c r="AJ3174" s="33" t="str">
        <f t="shared" si="50"/>
        <v/>
      </c>
      <c r="AK3174" s="33" t="str">
        <f>IF(Dane!M3174&lt;&gt;"",Dane!M3174,"")</f>
        <v/>
      </c>
    </row>
    <row r="3175" spans="36:37" x14ac:dyDescent="0.35">
      <c r="AJ3175" s="33" t="str">
        <f t="shared" si="50"/>
        <v/>
      </c>
      <c r="AK3175" s="33" t="str">
        <f>IF(Dane!M3175&lt;&gt;"",Dane!M3175,"")</f>
        <v/>
      </c>
    </row>
    <row r="3176" spans="36:37" x14ac:dyDescent="0.35">
      <c r="AJ3176" s="33" t="str">
        <f t="shared" si="50"/>
        <v/>
      </c>
      <c r="AK3176" s="33" t="str">
        <f>IF(Dane!M3176&lt;&gt;"",Dane!M3176,"")</f>
        <v/>
      </c>
    </row>
    <row r="3177" spans="36:37" x14ac:dyDescent="0.35">
      <c r="AJ3177" s="33" t="str">
        <f t="shared" si="50"/>
        <v/>
      </c>
      <c r="AK3177" s="33" t="str">
        <f>IF(Dane!M3177&lt;&gt;"",Dane!M3177,"")</f>
        <v/>
      </c>
    </row>
    <row r="3178" spans="36:37" x14ac:dyDescent="0.35">
      <c r="AJ3178" s="33" t="str">
        <f t="shared" si="50"/>
        <v/>
      </c>
      <c r="AK3178" s="33" t="str">
        <f>IF(Dane!M3178&lt;&gt;"",Dane!M3178,"")</f>
        <v/>
      </c>
    </row>
    <row r="3179" spans="36:37" x14ac:dyDescent="0.35">
      <c r="AJ3179" s="33" t="str">
        <f t="shared" si="50"/>
        <v/>
      </c>
      <c r="AK3179" s="33" t="str">
        <f>IF(Dane!M3179&lt;&gt;"",Dane!M3179,"")</f>
        <v/>
      </c>
    </row>
    <row r="3180" spans="36:37" x14ac:dyDescent="0.35">
      <c r="AJ3180" s="33" t="str">
        <f t="shared" si="50"/>
        <v/>
      </c>
      <c r="AK3180" s="33" t="str">
        <f>IF(Dane!M3180&lt;&gt;"",Dane!M3180,"")</f>
        <v/>
      </c>
    </row>
    <row r="3181" spans="36:37" x14ac:dyDescent="0.35">
      <c r="AJ3181" s="33" t="str">
        <f t="shared" si="50"/>
        <v/>
      </c>
      <c r="AK3181" s="33" t="str">
        <f>IF(Dane!M3181&lt;&gt;"",Dane!M3181,"")</f>
        <v/>
      </c>
    </row>
    <row r="3182" spans="36:37" x14ac:dyDescent="0.35">
      <c r="AJ3182" s="33" t="str">
        <f t="shared" si="50"/>
        <v/>
      </c>
      <c r="AK3182" s="33" t="str">
        <f>IF(Dane!M3182&lt;&gt;"",Dane!M3182,"")</f>
        <v/>
      </c>
    </row>
    <row r="3183" spans="36:37" x14ac:dyDescent="0.35">
      <c r="AJ3183" s="33" t="str">
        <f t="shared" si="50"/>
        <v/>
      </c>
      <c r="AK3183" s="33" t="str">
        <f>IF(Dane!M3183&lt;&gt;"",Dane!M3183,"")</f>
        <v/>
      </c>
    </row>
    <row r="3184" spans="36:37" x14ac:dyDescent="0.35">
      <c r="AJ3184" s="33" t="str">
        <f t="shared" si="50"/>
        <v/>
      </c>
      <c r="AK3184" s="33" t="str">
        <f>IF(Dane!M3184&lt;&gt;"",Dane!M3184,"")</f>
        <v/>
      </c>
    </row>
    <row r="3185" spans="36:37" x14ac:dyDescent="0.35">
      <c r="AJ3185" s="33" t="str">
        <f t="shared" si="50"/>
        <v/>
      </c>
      <c r="AK3185" s="33" t="str">
        <f>IF(Dane!M3185&lt;&gt;"",Dane!M3185,"")</f>
        <v/>
      </c>
    </row>
    <row r="3186" spans="36:37" x14ac:dyDescent="0.35">
      <c r="AJ3186" s="33" t="str">
        <f t="shared" si="50"/>
        <v/>
      </c>
      <c r="AK3186" s="33" t="str">
        <f>IF(Dane!M3186&lt;&gt;"",Dane!M3186,"")</f>
        <v/>
      </c>
    </row>
    <row r="3187" spans="36:37" x14ac:dyDescent="0.35">
      <c r="AJ3187" s="33" t="str">
        <f t="shared" si="50"/>
        <v/>
      </c>
      <c r="AK3187" s="33" t="str">
        <f>IF(Dane!M3187&lt;&gt;"",Dane!M3187,"")</f>
        <v/>
      </c>
    </row>
    <row r="3188" spans="36:37" x14ac:dyDescent="0.35">
      <c r="AJ3188" s="33" t="str">
        <f t="shared" si="50"/>
        <v/>
      </c>
      <c r="AK3188" s="33" t="str">
        <f>IF(Dane!M3188&lt;&gt;"",Dane!M3188,"")</f>
        <v/>
      </c>
    </row>
    <row r="3189" spans="36:37" x14ac:dyDescent="0.35">
      <c r="AJ3189" s="33" t="str">
        <f t="shared" si="50"/>
        <v/>
      </c>
      <c r="AK3189" s="33" t="str">
        <f>IF(Dane!M3189&lt;&gt;"",Dane!M3189,"")</f>
        <v/>
      </c>
    </row>
    <row r="3190" spans="36:37" x14ac:dyDescent="0.35">
      <c r="AJ3190" s="33" t="str">
        <f t="shared" si="50"/>
        <v/>
      </c>
      <c r="AK3190" s="33" t="str">
        <f>IF(Dane!M3190&lt;&gt;"",Dane!M3190,"")</f>
        <v/>
      </c>
    </row>
    <row r="3191" spans="36:37" x14ac:dyDescent="0.35">
      <c r="AJ3191" s="33" t="str">
        <f t="shared" si="50"/>
        <v/>
      </c>
      <c r="AK3191" s="33" t="str">
        <f>IF(Dane!M3191&lt;&gt;"",Dane!M3191,"")</f>
        <v/>
      </c>
    </row>
    <row r="3192" spans="36:37" x14ac:dyDescent="0.35">
      <c r="AJ3192" s="33" t="str">
        <f t="shared" si="50"/>
        <v/>
      </c>
      <c r="AK3192" s="33" t="str">
        <f>IF(Dane!M3192&lt;&gt;"",Dane!M3192,"")</f>
        <v/>
      </c>
    </row>
    <row r="3193" spans="36:37" x14ac:dyDescent="0.35">
      <c r="AJ3193" s="33" t="str">
        <f t="shared" si="50"/>
        <v/>
      </c>
      <c r="AK3193" s="33" t="str">
        <f>IF(Dane!M3193&lt;&gt;"",Dane!M3193,"")</f>
        <v/>
      </c>
    </row>
    <row r="3194" spans="36:37" x14ac:dyDescent="0.35">
      <c r="AJ3194" s="33" t="str">
        <f t="shared" si="50"/>
        <v/>
      </c>
      <c r="AK3194" s="33" t="str">
        <f>IF(Dane!M3194&lt;&gt;"",Dane!M3194,"")</f>
        <v/>
      </c>
    </row>
    <row r="3195" spans="36:37" x14ac:dyDescent="0.35">
      <c r="AJ3195" s="33" t="str">
        <f t="shared" si="50"/>
        <v/>
      </c>
      <c r="AK3195" s="33" t="str">
        <f>IF(Dane!M3195&lt;&gt;"",Dane!M3195,"")</f>
        <v/>
      </c>
    </row>
    <row r="3196" spans="36:37" x14ac:dyDescent="0.35">
      <c r="AJ3196" s="33" t="str">
        <f t="shared" si="50"/>
        <v/>
      </c>
      <c r="AK3196" s="33" t="str">
        <f>IF(Dane!M3196&lt;&gt;"",Dane!M3196,"")</f>
        <v/>
      </c>
    </row>
    <row r="3197" spans="36:37" x14ac:dyDescent="0.35">
      <c r="AJ3197" s="33" t="str">
        <f t="shared" si="50"/>
        <v/>
      </c>
      <c r="AK3197" s="33" t="str">
        <f>IF(Dane!M3197&lt;&gt;"",Dane!M3197,"")</f>
        <v/>
      </c>
    </row>
    <row r="3198" spans="36:37" x14ac:dyDescent="0.35">
      <c r="AJ3198" s="33" t="str">
        <f t="shared" si="50"/>
        <v/>
      </c>
      <c r="AK3198" s="33" t="str">
        <f>IF(Dane!M3198&lt;&gt;"",Dane!M3198,"")</f>
        <v/>
      </c>
    </row>
    <row r="3199" spans="36:37" x14ac:dyDescent="0.35">
      <c r="AJ3199" s="33" t="str">
        <f t="shared" si="50"/>
        <v/>
      </c>
      <c r="AK3199" s="33" t="str">
        <f>IF(Dane!M3199&lt;&gt;"",Dane!M3199,"")</f>
        <v/>
      </c>
    </row>
    <row r="3200" spans="36:37" x14ac:dyDescent="0.35">
      <c r="AJ3200" s="33" t="str">
        <f t="shared" si="50"/>
        <v/>
      </c>
      <c r="AK3200" s="33" t="str">
        <f>IF(Dane!M3200&lt;&gt;"",Dane!M3200,"")</f>
        <v/>
      </c>
    </row>
    <row r="3201" spans="36:37" x14ac:dyDescent="0.35">
      <c r="AJ3201" s="33" t="str">
        <f t="shared" si="50"/>
        <v/>
      </c>
      <c r="AK3201" s="33" t="str">
        <f>IF(Dane!M3201&lt;&gt;"",Dane!M3201,"")</f>
        <v/>
      </c>
    </row>
    <row r="3202" spans="36:37" x14ac:dyDescent="0.35">
      <c r="AJ3202" s="33" t="str">
        <f t="shared" si="50"/>
        <v/>
      </c>
      <c r="AK3202" s="33" t="str">
        <f>IF(Dane!M3202&lt;&gt;"",Dane!M3202,"")</f>
        <v/>
      </c>
    </row>
    <row r="3203" spans="36:37" x14ac:dyDescent="0.35">
      <c r="AJ3203" s="33" t="str">
        <f t="shared" si="50"/>
        <v/>
      </c>
      <c r="AK3203" s="33" t="str">
        <f>IF(Dane!M3203&lt;&gt;"",Dane!M3203,"")</f>
        <v/>
      </c>
    </row>
    <row r="3204" spans="36:37" x14ac:dyDescent="0.35">
      <c r="AJ3204" s="33" t="str">
        <f t="shared" si="50"/>
        <v/>
      </c>
      <c r="AK3204" s="33" t="str">
        <f>IF(Dane!M3204&lt;&gt;"",Dane!M3204,"")</f>
        <v/>
      </c>
    </row>
    <row r="3205" spans="36:37" x14ac:dyDescent="0.35">
      <c r="AJ3205" s="33" t="str">
        <f t="shared" si="50"/>
        <v/>
      </c>
      <c r="AK3205" s="33" t="str">
        <f>IF(Dane!M3205&lt;&gt;"",Dane!M3205,"")</f>
        <v/>
      </c>
    </row>
    <row r="3206" spans="36:37" x14ac:dyDescent="0.35">
      <c r="AJ3206" s="33" t="str">
        <f t="shared" si="50"/>
        <v/>
      </c>
      <c r="AK3206" s="33" t="str">
        <f>IF(Dane!M3206&lt;&gt;"",Dane!M3206,"")</f>
        <v/>
      </c>
    </row>
    <row r="3207" spans="36:37" x14ac:dyDescent="0.35">
      <c r="AJ3207" s="33" t="str">
        <f t="shared" si="50"/>
        <v/>
      </c>
      <c r="AK3207" s="33" t="str">
        <f>IF(Dane!M3207&lt;&gt;"",Dane!M3207,"")</f>
        <v/>
      </c>
    </row>
    <row r="3208" spans="36:37" x14ac:dyDescent="0.35">
      <c r="AJ3208" s="33" t="str">
        <f t="shared" si="50"/>
        <v/>
      </c>
      <c r="AK3208" s="33" t="str">
        <f>IF(Dane!M3208&lt;&gt;"",Dane!M3208,"")</f>
        <v/>
      </c>
    </row>
    <row r="3209" spans="36:37" x14ac:dyDescent="0.35">
      <c r="AJ3209" s="33" t="str">
        <f t="shared" si="50"/>
        <v/>
      </c>
      <c r="AK3209" s="33" t="str">
        <f>IF(Dane!M3209&lt;&gt;"",Dane!M3209,"")</f>
        <v/>
      </c>
    </row>
    <row r="3210" spans="36:37" x14ac:dyDescent="0.35">
      <c r="AJ3210" s="33" t="str">
        <f t="shared" si="50"/>
        <v/>
      </c>
      <c r="AK3210" s="33" t="str">
        <f>IF(Dane!M3210&lt;&gt;"",Dane!M3210,"")</f>
        <v/>
      </c>
    </row>
    <row r="3211" spans="36:37" x14ac:dyDescent="0.35">
      <c r="AJ3211" s="33" t="str">
        <f t="shared" si="50"/>
        <v/>
      </c>
      <c r="AK3211" s="33" t="str">
        <f>IF(Dane!M3211&lt;&gt;"",Dane!M3211,"")</f>
        <v/>
      </c>
    </row>
    <row r="3212" spans="36:37" x14ac:dyDescent="0.35">
      <c r="AJ3212" s="33" t="str">
        <f t="shared" si="50"/>
        <v/>
      </c>
      <c r="AK3212" s="33" t="str">
        <f>IF(Dane!M3212&lt;&gt;"",Dane!M3212,"")</f>
        <v/>
      </c>
    </row>
    <row r="3213" spans="36:37" x14ac:dyDescent="0.35">
      <c r="AJ3213" s="33" t="str">
        <f t="shared" si="50"/>
        <v/>
      </c>
      <c r="AK3213" s="33" t="str">
        <f>IF(Dane!M3213&lt;&gt;"",Dane!M3213,"")</f>
        <v/>
      </c>
    </row>
    <row r="3214" spans="36:37" x14ac:dyDescent="0.35">
      <c r="AJ3214" s="33" t="str">
        <f t="shared" si="50"/>
        <v/>
      </c>
      <c r="AK3214" s="33" t="str">
        <f>IF(Dane!M3214&lt;&gt;"",Dane!M3214,"")</f>
        <v/>
      </c>
    </row>
    <row r="3215" spans="36:37" x14ac:dyDescent="0.35">
      <c r="AJ3215" s="33" t="str">
        <f t="shared" si="50"/>
        <v/>
      </c>
      <c r="AK3215" s="33" t="str">
        <f>IF(Dane!M3215&lt;&gt;"",Dane!M3215,"")</f>
        <v/>
      </c>
    </row>
    <row r="3216" spans="36:37" x14ac:dyDescent="0.35">
      <c r="AJ3216" s="33" t="str">
        <f t="shared" si="50"/>
        <v/>
      </c>
      <c r="AK3216" s="33" t="str">
        <f>IF(Dane!M3216&lt;&gt;"",Dane!M3216,"")</f>
        <v/>
      </c>
    </row>
    <row r="3217" spans="36:37" x14ac:dyDescent="0.35">
      <c r="AJ3217" s="33" t="str">
        <f t="shared" si="50"/>
        <v/>
      </c>
      <c r="AK3217" s="33" t="str">
        <f>IF(Dane!M3217&lt;&gt;"",Dane!M3217,"")</f>
        <v/>
      </c>
    </row>
    <row r="3218" spans="36:37" x14ac:dyDescent="0.35">
      <c r="AJ3218" s="33" t="str">
        <f t="shared" si="50"/>
        <v/>
      </c>
      <c r="AK3218" s="33" t="str">
        <f>IF(Dane!M3218&lt;&gt;"",Dane!M3218,"")</f>
        <v/>
      </c>
    </row>
    <row r="3219" spans="36:37" x14ac:dyDescent="0.35">
      <c r="AJ3219" s="33" t="str">
        <f t="shared" si="50"/>
        <v/>
      </c>
      <c r="AK3219" s="33" t="str">
        <f>IF(Dane!M3219&lt;&gt;"",Dane!M3219,"")</f>
        <v/>
      </c>
    </row>
    <row r="3220" spans="36:37" x14ac:dyDescent="0.35">
      <c r="AJ3220" s="33" t="str">
        <f t="shared" si="50"/>
        <v/>
      </c>
      <c r="AK3220" s="33" t="str">
        <f>IF(Dane!M3220&lt;&gt;"",Dane!M3220,"")</f>
        <v/>
      </c>
    </row>
    <row r="3221" spans="36:37" x14ac:dyDescent="0.35">
      <c r="AJ3221" s="33" t="str">
        <f t="shared" si="50"/>
        <v/>
      </c>
      <c r="AK3221" s="33" t="str">
        <f>IF(Dane!M3221&lt;&gt;"",Dane!M3221,"")</f>
        <v/>
      </c>
    </row>
    <row r="3222" spans="36:37" x14ac:dyDescent="0.35">
      <c r="AJ3222" s="33" t="str">
        <f t="shared" ref="AJ3222:AJ3285" si="51">IF(AK3222="styczeń",1,IF(AK3222="luty",2,IF(AK3222="marzec",3,IF(AK3222="kwiecień",4,IF(AK3222="maj",5,IF(AK3222="czerwiec",6,IF(AK3222="lipiec",7,IF(AK3222="sierpień",8,IF(AK3222="wrzesień",9,IF(AK3222="październik",10,IF(AK3222="listopad",11,IF(AK3222="listopad",12,""))))))))))))</f>
        <v/>
      </c>
      <c r="AK3222" s="33" t="str">
        <f>IF(Dane!M3222&lt;&gt;"",Dane!M3222,"")</f>
        <v/>
      </c>
    </row>
    <row r="3223" spans="36:37" x14ac:dyDescent="0.35">
      <c r="AJ3223" s="33" t="str">
        <f t="shared" si="51"/>
        <v/>
      </c>
      <c r="AK3223" s="33" t="str">
        <f>IF(Dane!M3223&lt;&gt;"",Dane!M3223,"")</f>
        <v/>
      </c>
    </row>
    <row r="3224" spans="36:37" x14ac:dyDescent="0.35">
      <c r="AJ3224" s="33" t="str">
        <f t="shared" si="51"/>
        <v/>
      </c>
      <c r="AK3224" s="33" t="str">
        <f>IF(Dane!M3224&lt;&gt;"",Dane!M3224,"")</f>
        <v/>
      </c>
    </row>
    <row r="3225" spans="36:37" x14ac:dyDescent="0.35">
      <c r="AJ3225" s="33" t="str">
        <f t="shared" si="51"/>
        <v/>
      </c>
      <c r="AK3225" s="33" t="str">
        <f>IF(Dane!M3225&lt;&gt;"",Dane!M3225,"")</f>
        <v/>
      </c>
    </row>
    <row r="3226" spans="36:37" x14ac:dyDescent="0.35">
      <c r="AJ3226" s="33" t="str">
        <f t="shared" si="51"/>
        <v/>
      </c>
      <c r="AK3226" s="33" t="str">
        <f>IF(Dane!M3226&lt;&gt;"",Dane!M3226,"")</f>
        <v/>
      </c>
    </row>
    <row r="3227" spans="36:37" x14ac:dyDescent="0.35">
      <c r="AJ3227" s="33" t="str">
        <f t="shared" si="51"/>
        <v/>
      </c>
      <c r="AK3227" s="33" t="str">
        <f>IF(Dane!M3227&lt;&gt;"",Dane!M3227,"")</f>
        <v/>
      </c>
    </row>
    <row r="3228" spans="36:37" x14ac:dyDescent="0.35">
      <c r="AJ3228" s="33" t="str">
        <f t="shared" si="51"/>
        <v/>
      </c>
      <c r="AK3228" s="33" t="str">
        <f>IF(Dane!M3228&lt;&gt;"",Dane!M3228,"")</f>
        <v/>
      </c>
    </row>
    <row r="3229" spans="36:37" x14ac:dyDescent="0.35">
      <c r="AJ3229" s="33" t="str">
        <f t="shared" si="51"/>
        <v/>
      </c>
      <c r="AK3229" s="33" t="str">
        <f>IF(Dane!M3229&lt;&gt;"",Dane!M3229,"")</f>
        <v/>
      </c>
    </row>
    <row r="3230" spans="36:37" x14ac:dyDescent="0.35">
      <c r="AJ3230" s="33" t="str">
        <f t="shared" si="51"/>
        <v/>
      </c>
      <c r="AK3230" s="33" t="str">
        <f>IF(Dane!M3230&lt;&gt;"",Dane!M3230,"")</f>
        <v/>
      </c>
    </row>
    <row r="3231" spans="36:37" x14ac:dyDescent="0.35">
      <c r="AJ3231" s="33" t="str">
        <f t="shared" si="51"/>
        <v/>
      </c>
      <c r="AK3231" s="33" t="str">
        <f>IF(Dane!M3231&lt;&gt;"",Dane!M3231,"")</f>
        <v/>
      </c>
    </row>
    <row r="3232" spans="36:37" x14ac:dyDescent="0.35">
      <c r="AJ3232" s="33" t="str">
        <f t="shared" si="51"/>
        <v/>
      </c>
      <c r="AK3232" s="33" t="str">
        <f>IF(Dane!M3232&lt;&gt;"",Dane!M3232,"")</f>
        <v/>
      </c>
    </row>
    <row r="3233" spans="36:37" x14ac:dyDescent="0.35">
      <c r="AJ3233" s="33" t="str">
        <f t="shared" si="51"/>
        <v/>
      </c>
      <c r="AK3233" s="33" t="str">
        <f>IF(Dane!M3233&lt;&gt;"",Dane!M3233,"")</f>
        <v/>
      </c>
    </row>
    <row r="3234" spans="36:37" x14ac:dyDescent="0.35">
      <c r="AJ3234" s="33" t="str">
        <f t="shared" si="51"/>
        <v/>
      </c>
      <c r="AK3234" s="33" t="str">
        <f>IF(Dane!M3234&lt;&gt;"",Dane!M3234,"")</f>
        <v/>
      </c>
    </row>
    <row r="3235" spans="36:37" x14ac:dyDescent="0.35">
      <c r="AJ3235" s="33" t="str">
        <f t="shared" si="51"/>
        <v/>
      </c>
      <c r="AK3235" s="33" t="str">
        <f>IF(Dane!M3235&lt;&gt;"",Dane!M3235,"")</f>
        <v/>
      </c>
    </row>
    <row r="3236" spans="36:37" x14ac:dyDescent="0.35">
      <c r="AJ3236" s="33" t="str">
        <f t="shared" si="51"/>
        <v/>
      </c>
      <c r="AK3236" s="33" t="str">
        <f>IF(Dane!M3236&lt;&gt;"",Dane!M3236,"")</f>
        <v/>
      </c>
    </row>
    <row r="3237" spans="36:37" x14ac:dyDescent="0.35">
      <c r="AJ3237" s="33" t="str">
        <f t="shared" si="51"/>
        <v/>
      </c>
      <c r="AK3237" s="33" t="str">
        <f>IF(Dane!M3237&lt;&gt;"",Dane!M3237,"")</f>
        <v/>
      </c>
    </row>
    <row r="3238" spans="36:37" x14ac:dyDescent="0.35">
      <c r="AJ3238" s="33" t="str">
        <f t="shared" si="51"/>
        <v/>
      </c>
      <c r="AK3238" s="33" t="str">
        <f>IF(Dane!M3238&lt;&gt;"",Dane!M3238,"")</f>
        <v/>
      </c>
    </row>
    <row r="3239" spans="36:37" x14ac:dyDescent="0.35">
      <c r="AJ3239" s="33" t="str">
        <f t="shared" si="51"/>
        <v/>
      </c>
      <c r="AK3239" s="33" t="str">
        <f>IF(Dane!M3239&lt;&gt;"",Dane!M3239,"")</f>
        <v/>
      </c>
    </row>
    <row r="3240" spans="36:37" x14ac:dyDescent="0.35">
      <c r="AJ3240" s="33" t="str">
        <f t="shared" si="51"/>
        <v/>
      </c>
      <c r="AK3240" s="33" t="str">
        <f>IF(Dane!M3240&lt;&gt;"",Dane!M3240,"")</f>
        <v/>
      </c>
    </row>
    <row r="3241" spans="36:37" x14ac:dyDescent="0.35">
      <c r="AJ3241" s="33" t="str">
        <f t="shared" si="51"/>
        <v/>
      </c>
      <c r="AK3241" s="33" t="str">
        <f>IF(Dane!M3241&lt;&gt;"",Dane!M3241,"")</f>
        <v/>
      </c>
    </row>
    <row r="3242" spans="36:37" x14ac:dyDescent="0.35">
      <c r="AJ3242" s="33" t="str">
        <f t="shared" si="51"/>
        <v/>
      </c>
      <c r="AK3242" s="33" t="str">
        <f>IF(Dane!M3242&lt;&gt;"",Dane!M3242,"")</f>
        <v/>
      </c>
    </row>
    <row r="3243" spans="36:37" x14ac:dyDescent="0.35">
      <c r="AJ3243" s="33" t="str">
        <f t="shared" si="51"/>
        <v/>
      </c>
      <c r="AK3243" s="33" t="str">
        <f>IF(Dane!M3243&lt;&gt;"",Dane!M3243,"")</f>
        <v/>
      </c>
    </row>
    <row r="3244" spans="36:37" x14ac:dyDescent="0.35">
      <c r="AJ3244" s="33" t="str">
        <f t="shared" si="51"/>
        <v/>
      </c>
      <c r="AK3244" s="33" t="str">
        <f>IF(Dane!M3244&lt;&gt;"",Dane!M3244,"")</f>
        <v/>
      </c>
    </row>
    <row r="3245" spans="36:37" x14ac:dyDescent="0.35">
      <c r="AJ3245" s="33" t="str">
        <f t="shared" si="51"/>
        <v/>
      </c>
      <c r="AK3245" s="33" t="str">
        <f>IF(Dane!M3245&lt;&gt;"",Dane!M3245,"")</f>
        <v/>
      </c>
    </row>
    <row r="3246" spans="36:37" x14ac:dyDescent="0.35">
      <c r="AJ3246" s="33" t="str">
        <f t="shared" si="51"/>
        <v/>
      </c>
      <c r="AK3246" s="33" t="str">
        <f>IF(Dane!M3246&lt;&gt;"",Dane!M3246,"")</f>
        <v/>
      </c>
    </row>
    <row r="3247" spans="36:37" x14ac:dyDescent="0.35">
      <c r="AJ3247" s="33" t="str">
        <f t="shared" si="51"/>
        <v/>
      </c>
      <c r="AK3247" s="33" t="str">
        <f>IF(Dane!M3247&lt;&gt;"",Dane!M3247,"")</f>
        <v/>
      </c>
    </row>
    <row r="3248" spans="36:37" x14ac:dyDescent="0.35">
      <c r="AJ3248" s="33" t="str">
        <f t="shared" si="51"/>
        <v/>
      </c>
      <c r="AK3248" s="33" t="str">
        <f>IF(Dane!M3248&lt;&gt;"",Dane!M3248,"")</f>
        <v/>
      </c>
    </row>
    <row r="3249" spans="36:37" x14ac:dyDescent="0.35">
      <c r="AJ3249" s="33" t="str">
        <f t="shared" si="51"/>
        <v/>
      </c>
      <c r="AK3249" s="33" t="str">
        <f>IF(Dane!M3249&lt;&gt;"",Dane!M3249,"")</f>
        <v/>
      </c>
    </row>
    <row r="3250" spans="36:37" x14ac:dyDescent="0.35">
      <c r="AJ3250" s="33" t="str">
        <f t="shared" si="51"/>
        <v/>
      </c>
      <c r="AK3250" s="33" t="str">
        <f>IF(Dane!M3250&lt;&gt;"",Dane!M3250,"")</f>
        <v/>
      </c>
    </row>
    <row r="3251" spans="36:37" x14ac:dyDescent="0.35">
      <c r="AJ3251" s="33" t="str">
        <f t="shared" si="51"/>
        <v/>
      </c>
      <c r="AK3251" s="33" t="str">
        <f>IF(Dane!M3251&lt;&gt;"",Dane!M3251,"")</f>
        <v/>
      </c>
    </row>
    <row r="3252" spans="36:37" x14ac:dyDescent="0.35">
      <c r="AJ3252" s="33" t="str">
        <f t="shared" si="51"/>
        <v/>
      </c>
      <c r="AK3252" s="33" t="str">
        <f>IF(Dane!M3252&lt;&gt;"",Dane!M3252,"")</f>
        <v/>
      </c>
    </row>
    <row r="3253" spans="36:37" x14ac:dyDescent="0.35">
      <c r="AJ3253" s="33" t="str">
        <f t="shared" si="51"/>
        <v/>
      </c>
      <c r="AK3253" s="33" t="str">
        <f>IF(Dane!M3253&lt;&gt;"",Dane!M3253,"")</f>
        <v/>
      </c>
    </row>
    <row r="3254" spans="36:37" x14ac:dyDescent="0.35">
      <c r="AJ3254" s="33" t="str">
        <f t="shared" si="51"/>
        <v/>
      </c>
      <c r="AK3254" s="33" t="str">
        <f>IF(Dane!M3254&lt;&gt;"",Dane!M3254,"")</f>
        <v/>
      </c>
    </row>
    <row r="3255" spans="36:37" x14ac:dyDescent="0.35">
      <c r="AJ3255" s="33" t="str">
        <f t="shared" si="51"/>
        <v/>
      </c>
      <c r="AK3255" s="33" t="str">
        <f>IF(Dane!M3255&lt;&gt;"",Dane!M3255,"")</f>
        <v/>
      </c>
    </row>
    <row r="3256" spans="36:37" x14ac:dyDescent="0.35">
      <c r="AJ3256" s="33" t="str">
        <f t="shared" si="51"/>
        <v/>
      </c>
      <c r="AK3256" s="33" t="str">
        <f>IF(Dane!M3256&lt;&gt;"",Dane!M3256,"")</f>
        <v/>
      </c>
    </row>
    <row r="3257" spans="36:37" x14ac:dyDescent="0.35">
      <c r="AJ3257" s="33" t="str">
        <f t="shared" si="51"/>
        <v/>
      </c>
      <c r="AK3257" s="33" t="str">
        <f>IF(Dane!M3257&lt;&gt;"",Dane!M3257,"")</f>
        <v/>
      </c>
    </row>
    <row r="3258" spans="36:37" x14ac:dyDescent="0.35">
      <c r="AJ3258" s="33" t="str">
        <f t="shared" si="51"/>
        <v/>
      </c>
      <c r="AK3258" s="33" t="str">
        <f>IF(Dane!M3258&lt;&gt;"",Dane!M3258,"")</f>
        <v/>
      </c>
    </row>
    <row r="3259" spans="36:37" x14ac:dyDescent="0.35">
      <c r="AJ3259" s="33" t="str">
        <f t="shared" si="51"/>
        <v/>
      </c>
      <c r="AK3259" s="33" t="str">
        <f>IF(Dane!M3259&lt;&gt;"",Dane!M3259,"")</f>
        <v/>
      </c>
    </row>
    <row r="3260" spans="36:37" x14ac:dyDescent="0.35">
      <c r="AJ3260" s="33" t="str">
        <f t="shared" si="51"/>
        <v/>
      </c>
      <c r="AK3260" s="33" t="str">
        <f>IF(Dane!M3260&lt;&gt;"",Dane!M3260,"")</f>
        <v/>
      </c>
    </row>
    <row r="3261" spans="36:37" x14ac:dyDescent="0.35">
      <c r="AJ3261" s="33" t="str">
        <f t="shared" si="51"/>
        <v/>
      </c>
      <c r="AK3261" s="33" t="str">
        <f>IF(Dane!M3261&lt;&gt;"",Dane!M3261,"")</f>
        <v/>
      </c>
    </row>
    <row r="3262" spans="36:37" x14ac:dyDescent="0.35">
      <c r="AJ3262" s="33" t="str">
        <f t="shared" si="51"/>
        <v/>
      </c>
      <c r="AK3262" s="33" t="str">
        <f>IF(Dane!M3262&lt;&gt;"",Dane!M3262,"")</f>
        <v/>
      </c>
    </row>
    <row r="3263" spans="36:37" x14ac:dyDescent="0.35">
      <c r="AJ3263" s="33" t="str">
        <f t="shared" si="51"/>
        <v/>
      </c>
      <c r="AK3263" s="33" t="str">
        <f>IF(Dane!M3263&lt;&gt;"",Dane!M3263,"")</f>
        <v/>
      </c>
    </row>
    <row r="3264" spans="36:37" x14ac:dyDescent="0.35">
      <c r="AJ3264" s="33" t="str">
        <f t="shared" si="51"/>
        <v/>
      </c>
      <c r="AK3264" s="33" t="str">
        <f>IF(Dane!M3264&lt;&gt;"",Dane!M3264,"")</f>
        <v/>
      </c>
    </row>
    <row r="3265" spans="36:37" x14ac:dyDescent="0.35">
      <c r="AJ3265" s="33" t="str">
        <f t="shared" si="51"/>
        <v/>
      </c>
      <c r="AK3265" s="33" t="str">
        <f>IF(Dane!M3265&lt;&gt;"",Dane!M3265,"")</f>
        <v/>
      </c>
    </row>
    <row r="3266" spans="36:37" x14ac:dyDescent="0.35">
      <c r="AJ3266" s="33" t="str">
        <f t="shared" si="51"/>
        <v/>
      </c>
      <c r="AK3266" s="33" t="str">
        <f>IF(Dane!M3266&lt;&gt;"",Dane!M3266,"")</f>
        <v/>
      </c>
    </row>
    <row r="3267" spans="36:37" x14ac:dyDescent="0.35">
      <c r="AJ3267" s="33" t="str">
        <f t="shared" si="51"/>
        <v/>
      </c>
      <c r="AK3267" s="33" t="str">
        <f>IF(Dane!M3267&lt;&gt;"",Dane!M3267,"")</f>
        <v/>
      </c>
    </row>
    <row r="3268" spans="36:37" x14ac:dyDescent="0.35">
      <c r="AJ3268" s="33" t="str">
        <f t="shared" si="51"/>
        <v/>
      </c>
      <c r="AK3268" s="33" t="str">
        <f>IF(Dane!M3268&lt;&gt;"",Dane!M3268,"")</f>
        <v/>
      </c>
    </row>
    <row r="3269" spans="36:37" x14ac:dyDescent="0.35">
      <c r="AJ3269" s="33" t="str">
        <f t="shared" si="51"/>
        <v/>
      </c>
      <c r="AK3269" s="33" t="str">
        <f>IF(Dane!M3269&lt;&gt;"",Dane!M3269,"")</f>
        <v/>
      </c>
    </row>
    <row r="3270" spans="36:37" x14ac:dyDescent="0.35">
      <c r="AJ3270" s="33" t="str">
        <f t="shared" si="51"/>
        <v/>
      </c>
      <c r="AK3270" s="33" t="str">
        <f>IF(Dane!M3270&lt;&gt;"",Dane!M3270,"")</f>
        <v/>
      </c>
    </row>
    <row r="3271" spans="36:37" x14ac:dyDescent="0.35">
      <c r="AJ3271" s="33" t="str">
        <f t="shared" si="51"/>
        <v/>
      </c>
      <c r="AK3271" s="33" t="str">
        <f>IF(Dane!M3271&lt;&gt;"",Dane!M3271,"")</f>
        <v/>
      </c>
    </row>
    <row r="3272" spans="36:37" x14ac:dyDescent="0.35">
      <c r="AJ3272" s="33" t="str">
        <f t="shared" si="51"/>
        <v/>
      </c>
      <c r="AK3272" s="33" t="str">
        <f>IF(Dane!M3272&lt;&gt;"",Dane!M3272,"")</f>
        <v/>
      </c>
    </row>
    <row r="3273" spans="36:37" x14ac:dyDescent="0.35">
      <c r="AJ3273" s="33" t="str">
        <f t="shared" si="51"/>
        <v/>
      </c>
      <c r="AK3273" s="33" t="str">
        <f>IF(Dane!M3273&lt;&gt;"",Dane!M3273,"")</f>
        <v/>
      </c>
    </row>
    <row r="3274" spans="36:37" x14ac:dyDescent="0.35">
      <c r="AJ3274" s="33" t="str">
        <f t="shared" si="51"/>
        <v/>
      </c>
      <c r="AK3274" s="33" t="str">
        <f>IF(Dane!M3274&lt;&gt;"",Dane!M3274,"")</f>
        <v/>
      </c>
    </row>
    <row r="3275" spans="36:37" x14ac:dyDescent="0.35">
      <c r="AJ3275" s="33" t="str">
        <f t="shared" si="51"/>
        <v/>
      </c>
      <c r="AK3275" s="33" t="str">
        <f>IF(Dane!M3275&lt;&gt;"",Dane!M3275,"")</f>
        <v/>
      </c>
    </row>
    <row r="3276" spans="36:37" x14ac:dyDescent="0.35">
      <c r="AJ3276" s="33" t="str">
        <f t="shared" si="51"/>
        <v/>
      </c>
      <c r="AK3276" s="33" t="str">
        <f>IF(Dane!M3276&lt;&gt;"",Dane!M3276,"")</f>
        <v/>
      </c>
    </row>
    <row r="3277" spans="36:37" x14ac:dyDescent="0.35">
      <c r="AJ3277" s="33" t="str">
        <f t="shared" si="51"/>
        <v/>
      </c>
      <c r="AK3277" s="33" t="str">
        <f>IF(Dane!M3277&lt;&gt;"",Dane!M3277,"")</f>
        <v/>
      </c>
    </row>
    <row r="3278" spans="36:37" x14ac:dyDescent="0.35">
      <c r="AJ3278" s="33" t="str">
        <f t="shared" si="51"/>
        <v/>
      </c>
      <c r="AK3278" s="33" t="str">
        <f>IF(Dane!M3278&lt;&gt;"",Dane!M3278,"")</f>
        <v/>
      </c>
    </row>
    <row r="3279" spans="36:37" x14ac:dyDescent="0.35">
      <c r="AJ3279" s="33" t="str">
        <f t="shared" si="51"/>
        <v/>
      </c>
      <c r="AK3279" s="33" t="str">
        <f>IF(Dane!M3279&lt;&gt;"",Dane!M3279,"")</f>
        <v/>
      </c>
    </row>
    <row r="3280" spans="36:37" x14ac:dyDescent="0.35">
      <c r="AJ3280" s="33" t="str">
        <f t="shared" si="51"/>
        <v/>
      </c>
      <c r="AK3280" s="33" t="str">
        <f>IF(Dane!M3280&lt;&gt;"",Dane!M3280,"")</f>
        <v/>
      </c>
    </row>
    <row r="3281" spans="36:37" x14ac:dyDescent="0.35">
      <c r="AJ3281" s="33" t="str">
        <f t="shared" si="51"/>
        <v/>
      </c>
      <c r="AK3281" s="33" t="str">
        <f>IF(Dane!M3281&lt;&gt;"",Dane!M3281,"")</f>
        <v/>
      </c>
    </row>
    <row r="3282" spans="36:37" x14ac:dyDescent="0.35">
      <c r="AJ3282" s="33" t="str">
        <f t="shared" si="51"/>
        <v/>
      </c>
      <c r="AK3282" s="33" t="str">
        <f>IF(Dane!M3282&lt;&gt;"",Dane!M3282,"")</f>
        <v/>
      </c>
    </row>
    <row r="3283" spans="36:37" x14ac:dyDescent="0.35">
      <c r="AJ3283" s="33" t="str">
        <f t="shared" si="51"/>
        <v/>
      </c>
      <c r="AK3283" s="33" t="str">
        <f>IF(Dane!M3283&lt;&gt;"",Dane!M3283,"")</f>
        <v/>
      </c>
    </row>
    <row r="3284" spans="36:37" x14ac:dyDescent="0.35">
      <c r="AJ3284" s="33" t="str">
        <f t="shared" si="51"/>
        <v/>
      </c>
      <c r="AK3284" s="33" t="str">
        <f>IF(Dane!M3284&lt;&gt;"",Dane!M3284,"")</f>
        <v/>
      </c>
    </row>
    <row r="3285" spans="36:37" x14ac:dyDescent="0.35">
      <c r="AJ3285" s="33" t="str">
        <f t="shared" si="51"/>
        <v/>
      </c>
      <c r="AK3285" s="33" t="str">
        <f>IF(Dane!M3285&lt;&gt;"",Dane!M3285,"")</f>
        <v/>
      </c>
    </row>
    <row r="3286" spans="36:37" x14ac:dyDescent="0.35">
      <c r="AJ3286" s="33" t="str">
        <f t="shared" ref="AJ3286:AJ3349" si="52">IF(AK3286="styczeń",1,IF(AK3286="luty",2,IF(AK3286="marzec",3,IF(AK3286="kwiecień",4,IF(AK3286="maj",5,IF(AK3286="czerwiec",6,IF(AK3286="lipiec",7,IF(AK3286="sierpień",8,IF(AK3286="wrzesień",9,IF(AK3286="październik",10,IF(AK3286="listopad",11,IF(AK3286="listopad",12,""))))))))))))</f>
        <v/>
      </c>
      <c r="AK3286" s="33" t="str">
        <f>IF(Dane!M3286&lt;&gt;"",Dane!M3286,"")</f>
        <v/>
      </c>
    </row>
    <row r="3287" spans="36:37" x14ac:dyDescent="0.35">
      <c r="AJ3287" s="33" t="str">
        <f t="shared" si="52"/>
        <v/>
      </c>
      <c r="AK3287" s="33" t="str">
        <f>IF(Dane!M3287&lt;&gt;"",Dane!M3287,"")</f>
        <v/>
      </c>
    </row>
    <row r="3288" spans="36:37" x14ac:dyDescent="0.35">
      <c r="AJ3288" s="33" t="str">
        <f t="shared" si="52"/>
        <v/>
      </c>
      <c r="AK3288" s="33" t="str">
        <f>IF(Dane!M3288&lt;&gt;"",Dane!M3288,"")</f>
        <v/>
      </c>
    </row>
    <row r="3289" spans="36:37" x14ac:dyDescent="0.35">
      <c r="AJ3289" s="33" t="str">
        <f t="shared" si="52"/>
        <v/>
      </c>
      <c r="AK3289" s="33" t="str">
        <f>IF(Dane!M3289&lt;&gt;"",Dane!M3289,"")</f>
        <v/>
      </c>
    </row>
    <row r="3290" spans="36:37" x14ac:dyDescent="0.35">
      <c r="AJ3290" s="33" t="str">
        <f t="shared" si="52"/>
        <v/>
      </c>
      <c r="AK3290" s="33" t="str">
        <f>IF(Dane!M3290&lt;&gt;"",Dane!M3290,"")</f>
        <v/>
      </c>
    </row>
    <row r="3291" spans="36:37" x14ac:dyDescent="0.35">
      <c r="AJ3291" s="33" t="str">
        <f t="shared" si="52"/>
        <v/>
      </c>
      <c r="AK3291" s="33" t="str">
        <f>IF(Dane!M3291&lt;&gt;"",Dane!M3291,"")</f>
        <v/>
      </c>
    </row>
    <row r="3292" spans="36:37" x14ac:dyDescent="0.35">
      <c r="AJ3292" s="33" t="str">
        <f t="shared" si="52"/>
        <v/>
      </c>
      <c r="AK3292" s="33" t="str">
        <f>IF(Dane!M3292&lt;&gt;"",Dane!M3292,"")</f>
        <v/>
      </c>
    </row>
    <row r="3293" spans="36:37" x14ac:dyDescent="0.35">
      <c r="AJ3293" s="33" t="str">
        <f t="shared" si="52"/>
        <v/>
      </c>
      <c r="AK3293" s="33" t="str">
        <f>IF(Dane!M3293&lt;&gt;"",Dane!M3293,"")</f>
        <v/>
      </c>
    </row>
    <row r="3294" spans="36:37" x14ac:dyDescent="0.35">
      <c r="AJ3294" s="33" t="str">
        <f t="shared" si="52"/>
        <v/>
      </c>
      <c r="AK3294" s="33" t="str">
        <f>IF(Dane!M3294&lt;&gt;"",Dane!M3294,"")</f>
        <v/>
      </c>
    </row>
    <row r="3295" spans="36:37" x14ac:dyDescent="0.35">
      <c r="AJ3295" s="33" t="str">
        <f t="shared" si="52"/>
        <v/>
      </c>
      <c r="AK3295" s="33" t="str">
        <f>IF(Dane!M3295&lt;&gt;"",Dane!M3295,"")</f>
        <v/>
      </c>
    </row>
    <row r="3296" spans="36:37" x14ac:dyDescent="0.35">
      <c r="AJ3296" s="33" t="str">
        <f t="shared" si="52"/>
        <v/>
      </c>
      <c r="AK3296" s="33" t="str">
        <f>IF(Dane!M3296&lt;&gt;"",Dane!M3296,"")</f>
        <v/>
      </c>
    </row>
    <row r="3297" spans="36:37" x14ac:dyDescent="0.35">
      <c r="AJ3297" s="33" t="str">
        <f t="shared" si="52"/>
        <v/>
      </c>
      <c r="AK3297" s="33" t="str">
        <f>IF(Dane!M3297&lt;&gt;"",Dane!M3297,"")</f>
        <v/>
      </c>
    </row>
    <row r="3298" spans="36:37" x14ac:dyDescent="0.35">
      <c r="AJ3298" s="33" t="str">
        <f t="shared" si="52"/>
        <v/>
      </c>
      <c r="AK3298" s="33" t="str">
        <f>IF(Dane!M3298&lt;&gt;"",Dane!M3298,"")</f>
        <v/>
      </c>
    </row>
    <row r="3299" spans="36:37" x14ac:dyDescent="0.35">
      <c r="AJ3299" s="33" t="str">
        <f t="shared" si="52"/>
        <v/>
      </c>
      <c r="AK3299" s="33" t="str">
        <f>IF(Dane!M3299&lt;&gt;"",Dane!M3299,"")</f>
        <v/>
      </c>
    </row>
    <row r="3300" spans="36:37" x14ac:dyDescent="0.35">
      <c r="AJ3300" s="33" t="str">
        <f t="shared" si="52"/>
        <v/>
      </c>
      <c r="AK3300" s="33" t="str">
        <f>IF(Dane!M3300&lt;&gt;"",Dane!M3300,"")</f>
        <v/>
      </c>
    </row>
    <row r="3301" spans="36:37" x14ac:dyDescent="0.35">
      <c r="AJ3301" s="33" t="str">
        <f t="shared" si="52"/>
        <v/>
      </c>
      <c r="AK3301" s="33" t="str">
        <f>IF(Dane!M3301&lt;&gt;"",Dane!M3301,"")</f>
        <v/>
      </c>
    </row>
    <row r="3302" spans="36:37" x14ac:dyDescent="0.35">
      <c r="AJ3302" s="33" t="str">
        <f t="shared" si="52"/>
        <v/>
      </c>
      <c r="AK3302" s="33" t="str">
        <f>IF(Dane!M3302&lt;&gt;"",Dane!M3302,"")</f>
        <v/>
      </c>
    </row>
    <row r="3303" spans="36:37" x14ac:dyDescent="0.35">
      <c r="AJ3303" s="33" t="str">
        <f t="shared" si="52"/>
        <v/>
      </c>
      <c r="AK3303" s="33" t="str">
        <f>IF(Dane!M3303&lt;&gt;"",Dane!M3303,"")</f>
        <v/>
      </c>
    </row>
    <row r="3304" spans="36:37" x14ac:dyDescent="0.35">
      <c r="AJ3304" s="33" t="str">
        <f t="shared" si="52"/>
        <v/>
      </c>
      <c r="AK3304" s="33" t="str">
        <f>IF(Dane!M3304&lt;&gt;"",Dane!M3304,"")</f>
        <v/>
      </c>
    </row>
    <row r="3305" spans="36:37" x14ac:dyDescent="0.35">
      <c r="AJ3305" s="33" t="str">
        <f t="shared" si="52"/>
        <v/>
      </c>
      <c r="AK3305" s="33" t="str">
        <f>IF(Dane!M3305&lt;&gt;"",Dane!M3305,"")</f>
        <v/>
      </c>
    </row>
    <row r="3306" spans="36:37" x14ac:dyDescent="0.35">
      <c r="AJ3306" s="33" t="str">
        <f t="shared" si="52"/>
        <v/>
      </c>
      <c r="AK3306" s="33" t="str">
        <f>IF(Dane!M3306&lt;&gt;"",Dane!M3306,"")</f>
        <v/>
      </c>
    </row>
    <row r="3307" spans="36:37" x14ac:dyDescent="0.35">
      <c r="AJ3307" s="33" t="str">
        <f t="shared" si="52"/>
        <v/>
      </c>
      <c r="AK3307" s="33" t="str">
        <f>IF(Dane!M3307&lt;&gt;"",Dane!M3307,"")</f>
        <v/>
      </c>
    </row>
    <row r="3308" spans="36:37" x14ac:dyDescent="0.35">
      <c r="AJ3308" s="33" t="str">
        <f t="shared" si="52"/>
        <v/>
      </c>
      <c r="AK3308" s="33" t="str">
        <f>IF(Dane!M3308&lt;&gt;"",Dane!M3308,"")</f>
        <v/>
      </c>
    </row>
    <row r="3309" spans="36:37" x14ac:dyDescent="0.35">
      <c r="AJ3309" s="33" t="str">
        <f t="shared" si="52"/>
        <v/>
      </c>
      <c r="AK3309" s="33" t="str">
        <f>IF(Dane!M3309&lt;&gt;"",Dane!M3309,"")</f>
        <v/>
      </c>
    </row>
    <row r="3310" spans="36:37" x14ac:dyDescent="0.35">
      <c r="AJ3310" s="33" t="str">
        <f t="shared" si="52"/>
        <v/>
      </c>
      <c r="AK3310" s="33" t="str">
        <f>IF(Dane!M3310&lt;&gt;"",Dane!M3310,"")</f>
        <v/>
      </c>
    </row>
    <row r="3311" spans="36:37" x14ac:dyDescent="0.35">
      <c r="AJ3311" s="33" t="str">
        <f t="shared" si="52"/>
        <v/>
      </c>
      <c r="AK3311" s="33" t="str">
        <f>IF(Dane!M3311&lt;&gt;"",Dane!M3311,"")</f>
        <v/>
      </c>
    </row>
    <row r="3312" spans="36:37" x14ac:dyDescent="0.35">
      <c r="AJ3312" s="33" t="str">
        <f t="shared" si="52"/>
        <v/>
      </c>
      <c r="AK3312" s="33" t="str">
        <f>IF(Dane!M3312&lt;&gt;"",Dane!M3312,"")</f>
        <v/>
      </c>
    </row>
    <row r="3313" spans="36:37" x14ac:dyDescent="0.35">
      <c r="AJ3313" s="33" t="str">
        <f t="shared" si="52"/>
        <v/>
      </c>
      <c r="AK3313" s="33" t="str">
        <f>IF(Dane!M3313&lt;&gt;"",Dane!M3313,"")</f>
        <v/>
      </c>
    </row>
    <row r="3314" spans="36:37" x14ac:dyDescent="0.35">
      <c r="AJ3314" s="33" t="str">
        <f t="shared" si="52"/>
        <v/>
      </c>
      <c r="AK3314" s="33" t="str">
        <f>IF(Dane!M3314&lt;&gt;"",Dane!M3314,"")</f>
        <v/>
      </c>
    </row>
    <row r="3315" spans="36:37" x14ac:dyDescent="0.35">
      <c r="AJ3315" s="33" t="str">
        <f t="shared" si="52"/>
        <v/>
      </c>
      <c r="AK3315" s="33" t="str">
        <f>IF(Dane!M3315&lt;&gt;"",Dane!M3315,"")</f>
        <v/>
      </c>
    </row>
    <row r="3316" spans="36:37" x14ac:dyDescent="0.35">
      <c r="AJ3316" s="33" t="str">
        <f t="shared" si="52"/>
        <v/>
      </c>
      <c r="AK3316" s="33" t="str">
        <f>IF(Dane!M3316&lt;&gt;"",Dane!M3316,"")</f>
        <v/>
      </c>
    </row>
    <row r="3317" spans="36:37" x14ac:dyDescent="0.35">
      <c r="AJ3317" s="33" t="str">
        <f t="shared" si="52"/>
        <v/>
      </c>
      <c r="AK3317" s="33" t="str">
        <f>IF(Dane!M3317&lt;&gt;"",Dane!M3317,"")</f>
        <v/>
      </c>
    </row>
    <row r="3318" spans="36:37" x14ac:dyDescent="0.35">
      <c r="AJ3318" s="33" t="str">
        <f t="shared" si="52"/>
        <v/>
      </c>
      <c r="AK3318" s="33" t="str">
        <f>IF(Dane!M3318&lt;&gt;"",Dane!M3318,"")</f>
        <v/>
      </c>
    </row>
    <row r="3319" spans="36:37" x14ac:dyDescent="0.35">
      <c r="AJ3319" s="33" t="str">
        <f t="shared" si="52"/>
        <v/>
      </c>
      <c r="AK3319" s="33" t="str">
        <f>IF(Dane!M3319&lt;&gt;"",Dane!M3319,"")</f>
        <v/>
      </c>
    </row>
    <row r="3320" spans="36:37" x14ac:dyDescent="0.35">
      <c r="AJ3320" s="33" t="str">
        <f t="shared" si="52"/>
        <v/>
      </c>
      <c r="AK3320" s="33" t="str">
        <f>IF(Dane!M3320&lt;&gt;"",Dane!M3320,"")</f>
        <v/>
      </c>
    </row>
    <row r="3321" spans="36:37" x14ac:dyDescent="0.35">
      <c r="AJ3321" s="33" t="str">
        <f t="shared" si="52"/>
        <v/>
      </c>
      <c r="AK3321" s="33" t="str">
        <f>IF(Dane!M3321&lt;&gt;"",Dane!M3321,"")</f>
        <v/>
      </c>
    </row>
    <row r="3322" spans="36:37" x14ac:dyDescent="0.35">
      <c r="AJ3322" s="33" t="str">
        <f t="shared" si="52"/>
        <v/>
      </c>
      <c r="AK3322" s="33" t="str">
        <f>IF(Dane!M3322&lt;&gt;"",Dane!M3322,"")</f>
        <v/>
      </c>
    </row>
    <row r="3323" spans="36:37" x14ac:dyDescent="0.35">
      <c r="AJ3323" s="33" t="str">
        <f t="shared" si="52"/>
        <v/>
      </c>
      <c r="AK3323" s="33" t="str">
        <f>IF(Dane!M3323&lt;&gt;"",Dane!M3323,"")</f>
        <v/>
      </c>
    </row>
    <row r="3324" spans="36:37" x14ac:dyDescent="0.35">
      <c r="AJ3324" s="33" t="str">
        <f t="shared" si="52"/>
        <v/>
      </c>
      <c r="AK3324" s="33" t="str">
        <f>IF(Dane!M3324&lt;&gt;"",Dane!M3324,"")</f>
        <v/>
      </c>
    </row>
    <row r="3325" spans="36:37" x14ac:dyDescent="0.35">
      <c r="AJ3325" s="33" t="str">
        <f t="shared" si="52"/>
        <v/>
      </c>
      <c r="AK3325" s="33" t="str">
        <f>IF(Dane!M3325&lt;&gt;"",Dane!M3325,"")</f>
        <v/>
      </c>
    </row>
    <row r="3326" spans="36:37" x14ac:dyDescent="0.35">
      <c r="AJ3326" s="33" t="str">
        <f t="shared" si="52"/>
        <v/>
      </c>
      <c r="AK3326" s="33" t="str">
        <f>IF(Dane!M3326&lt;&gt;"",Dane!M3326,"")</f>
        <v/>
      </c>
    </row>
    <row r="3327" spans="36:37" x14ac:dyDescent="0.35">
      <c r="AJ3327" s="33" t="str">
        <f t="shared" si="52"/>
        <v/>
      </c>
      <c r="AK3327" s="33" t="str">
        <f>IF(Dane!M3327&lt;&gt;"",Dane!M3327,"")</f>
        <v/>
      </c>
    </row>
    <row r="3328" spans="36:37" x14ac:dyDescent="0.35">
      <c r="AJ3328" s="33" t="str">
        <f t="shared" si="52"/>
        <v/>
      </c>
      <c r="AK3328" s="33" t="str">
        <f>IF(Dane!M3328&lt;&gt;"",Dane!M3328,"")</f>
        <v/>
      </c>
    </row>
    <row r="3329" spans="36:37" x14ac:dyDescent="0.35">
      <c r="AJ3329" s="33" t="str">
        <f t="shared" si="52"/>
        <v/>
      </c>
      <c r="AK3329" s="33" t="str">
        <f>IF(Dane!M3329&lt;&gt;"",Dane!M3329,"")</f>
        <v/>
      </c>
    </row>
    <row r="3330" spans="36:37" x14ac:dyDescent="0.35">
      <c r="AJ3330" s="33" t="str">
        <f t="shared" si="52"/>
        <v/>
      </c>
      <c r="AK3330" s="33" t="str">
        <f>IF(Dane!M3330&lt;&gt;"",Dane!M3330,"")</f>
        <v/>
      </c>
    </row>
    <row r="3331" spans="36:37" x14ac:dyDescent="0.35">
      <c r="AJ3331" s="33" t="str">
        <f t="shared" si="52"/>
        <v/>
      </c>
      <c r="AK3331" s="33" t="str">
        <f>IF(Dane!M3331&lt;&gt;"",Dane!M3331,"")</f>
        <v/>
      </c>
    </row>
    <row r="3332" spans="36:37" x14ac:dyDescent="0.35">
      <c r="AJ3332" s="33" t="str">
        <f t="shared" si="52"/>
        <v/>
      </c>
      <c r="AK3332" s="33" t="str">
        <f>IF(Dane!M3332&lt;&gt;"",Dane!M3332,"")</f>
        <v/>
      </c>
    </row>
    <row r="3333" spans="36:37" x14ac:dyDescent="0.35">
      <c r="AJ3333" s="33" t="str">
        <f t="shared" si="52"/>
        <v/>
      </c>
      <c r="AK3333" s="33" t="str">
        <f>IF(Dane!M3333&lt;&gt;"",Dane!M3333,"")</f>
        <v/>
      </c>
    </row>
    <row r="3334" spans="36:37" x14ac:dyDescent="0.35">
      <c r="AJ3334" s="33" t="str">
        <f t="shared" si="52"/>
        <v/>
      </c>
      <c r="AK3334" s="33" t="str">
        <f>IF(Dane!M3334&lt;&gt;"",Dane!M3334,"")</f>
        <v/>
      </c>
    </row>
    <row r="3335" spans="36:37" x14ac:dyDescent="0.35">
      <c r="AJ3335" s="33" t="str">
        <f t="shared" si="52"/>
        <v/>
      </c>
      <c r="AK3335" s="33" t="str">
        <f>IF(Dane!M3335&lt;&gt;"",Dane!M3335,"")</f>
        <v/>
      </c>
    </row>
    <row r="3336" spans="36:37" x14ac:dyDescent="0.35">
      <c r="AJ3336" s="33" t="str">
        <f t="shared" si="52"/>
        <v/>
      </c>
      <c r="AK3336" s="33" t="str">
        <f>IF(Dane!M3336&lt;&gt;"",Dane!M3336,"")</f>
        <v/>
      </c>
    </row>
    <row r="3337" spans="36:37" x14ac:dyDescent="0.35">
      <c r="AJ3337" s="33" t="str">
        <f t="shared" si="52"/>
        <v/>
      </c>
      <c r="AK3337" s="33" t="str">
        <f>IF(Dane!M3337&lt;&gt;"",Dane!M3337,"")</f>
        <v/>
      </c>
    </row>
    <row r="3338" spans="36:37" x14ac:dyDescent="0.35">
      <c r="AJ3338" s="33" t="str">
        <f t="shared" si="52"/>
        <v/>
      </c>
      <c r="AK3338" s="33" t="str">
        <f>IF(Dane!M3338&lt;&gt;"",Dane!M3338,"")</f>
        <v/>
      </c>
    </row>
    <row r="3339" spans="36:37" x14ac:dyDescent="0.35">
      <c r="AJ3339" s="33" t="str">
        <f t="shared" si="52"/>
        <v/>
      </c>
      <c r="AK3339" s="33" t="str">
        <f>IF(Dane!M3339&lt;&gt;"",Dane!M3339,"")</f>
        <v/>
      </c>
    </row>
    <row r="3340" spans="36:37" x14ac:dyDescent="0.35">
      <c r="AJ3340" s="33" t="str">
        <f t="shared" si="52"/>
        <v/>
      </c>
      <c r="AK3340" s="33" t="str">
        <f>IF(Dane!M3340&lt;&gt;"",Dane!M3340,"")</f>
        <v/>
      </c>
    </row>
    <row r="3341" spans="36:37" x14ac:dyDescent="0.35">
      <c r="AJ3341" s="33" t="str">
        <f t="shared" si="52"/>
        <v/>
      </c>
      <c r="AK3341" s="33" t="str">
        <f>IF(Dane!M3341&lt;&gt;"",Dane!M3341,"")</f>
        <v/>
      </c>
    </row>
    <row r="3342" spans="36:37" x14ac:dyDescent="0.35">
      <c r="AJ3342" s="33" t="str">
        <f t="shared" si="52"/>
        <v/>
      </c>
      <c r="AK3342" s="33" t="str">
        <f>IF(Dane!M3342&lt;&gt;"",Dane!M3342,"")</f>
        <v/>
      </c>
    </row>
    <row r="3343" spans="36:37" x14ac:dyDescent="0.35">
      <c r="AJ3343" s="33" t="str">
        <f t="shared" si="52"/>
        <v/>
      </c>
      <c r="AK3343" s="33" t="str">
        <f>IF(Dane!M3343&lt;&gt;"",Dane!M3343,"")</f>
        <v/>
      </c>
    </row>
    <row r="3344" spans="36:37" x14ac:dyDescent="0.35">
      <c r="AJ3344" s="33" t="str">
        <f t="shared" si="52"/>
        <v/>
      </c>
      <c r="AK3344" s="33" t="str">
        <f>IF(Dane!M3344&lt;&gt;"",Dane!M3344,"")</f>
        <v/>
      </c>
    </row>
    <row r="3345" spans="36:37" x14ac:dyDescent="0.35">
      <c r="AJ3345" s="33" t="str">
        <f t="shared" si="52"/>
        <v/>
      </c>
      <c r="AK3345" s="33" t="str">
        <f>IF(Dane!M3345&lt;&gt;"",Dane!M3345,"")</f>
        <v/>
      </c>
    </row>
    <row r="3346" spans="36:37" x14ac:dyDescent="0.35">
      <c r="AJ3346" s="33" t="str">
        <f t="shared" si="52"/>
        <v/>
      </c>
      <c r="AK3346" s="33" t="str">
        <f>IF(Dane!M3346&lt;&gt;"",Dane!M3346,"")</f>
        <v/>
      </c>
    </row>
    <row r="3347" spans="36:37" x14ac:dyDescent="0.35">
      <c r="AJ3347" s="33" t="str">
        <f t="shared" si="52"/>
        <v/>
      </c>
      <c r="AK3347" s="33" t="str">
        <f>IF(Dane!M3347&lt;&gt;"",Dane!M3347,"")</f>
        <v/>
      </c>
    </row>
    <row r="3348" spans="36:37" x14ac:dyDescent="0.35">
      <c r="AJ3348" s="33" t="str">
        <f t="shared" si="52"/>
        <v/>
      </c>
      <c r="AK3348" s="33" t="str">
        <f>IF(Dane!M3348&lt;&gt;"",Dane!M3348,"")</f>
        <v/>
      </c>
    </row>
    <row r="3349" spans="36:37" x14ac:dyDescent="0.35">
      <c r="AJ3349" s="33" t="str">
        <f t="shared" si="52"/>
        <v/>
      </c>
      <c r="AK3349" s="33" t="str">
        <f>IF(Dane!M3349&lt;&gt;"",Dane!M3349,"")</f>
        <v/>
      </c>
    </row>
    <row r="3350" spans="36:37" x14ac:dyDescent="0.35">
      <c r="AJ3350" s="33" t="str">
        <f t="shared" ref="AJ3350:AJ3413" si="53">IF(AK3350="styczeń",1,IF(AK3350="luty",2,IF(AK3350="marzec",3,IF(AK3350="kwiecień",4,IF(AK3350="maj",5,IF(AK3350="czerwiec",6,IF(AK3350="lipiec",7,IF(AK3350="sierpień",8,IF(AK3350="wrzesień",9,IF(AK3350="październik",10,IF(AK3350="listopad",11,IF(AK3350="listopad",12,""))))))))))))</f>
        <v/>
      </c>
      <c r="AK3350" s="33" t="str">
        <f>IF(Dane!M3350&lt;&gt;"",Dane!M3350,"")</f>
        <v/>
      </c>
    </row>
    <row r="3351" spans="36:37" x14ac:dyDescent="0.35">
      <c r="AJ3351" s="33" t="str">
        <f t="shared" si="53"/>
        <v/>
      </c>
      <c r="AK3351" s="33" t="str">
        <f>IF(Dane!M3351&lt;&gt;"",Dane!M3351,"")</f>
        <v/>
      </c>
    </row>
    <row r="3352" spans="36:37" x14ac:dyDescent="0.35">
      <c r="AJ3352" s="33" t="str">
        <f t="shared" si="53"/>
        <v/>
      </c>
      <c r="AK3352" s="33" t="str">
        <f>IF(Dane!M3352&lt;&gt;"",Dane!M3352,"")</f>
        <v/>
      </c>
    </row>
    <row r="3353" spans="36:37" x14ac:dyDescent="0.35">
      <c r="AJ3353" s="33" t="str">
        <f t="shared" si="53"/>
        <v/>
      </c>
      <c r="AK3353" s="33" t="str">
        <f>IF(Dane!M3353&lt;&gt;"",Dane!M3353,"")</f>
        <v/>
      </c>
    </row>
    <row r="3354" spans="36:37" x14ac:dyDescent="0.35">
      <c r="AJ3354" s="33" t="str">
        <f t="shared" si="53"/>
        <v/>
      </c>
      <c r="AK3354" s="33" t="str">
        <f>IF(Dane!M3354&lt;&gt;"",Dane!M3354,"")</f>
        <v/>
      </c>
    </row>
    <row r="3355" spans="36:37" x14ac:dyDescent="0.35">
      <c r="AJ3355" s="33" t="str">
        <f t="shared" si="53"/>
        <v/>
      </c>
      <c r="AK3355" s="33" t="str">
        <f>IF(Dane!M3355&lt;&gt;"",Dane!M3355,"")</f>
        <v/>
      </c>
    </row>
    <row r="3356" spans="36:37" x14ac:dyDescent="0.35">
      <c r="AJ3356" s="33" t="str">
        <f t="shared" si="53"/>
        <v/>
      </c>
      <c r="AK3356" s="33" t="str">
        <f>IF(Dane!M3356&lt;&gt;"",Dane!M3356,"")</f>
        <v/>
      </c>
    </row>
    <row r="3357" spans="36:37" x14ac:dyDescent="0.35">
      <c r="AJ3357" s="33" t="str">
        <f t="shared" si="53"/>
        <v/>
      </c>
      <c r="AK3357" s="33" t="str">
        <f>IF(Dane!M3357&lt;&gt;"",Dane!M3357,"")</f>
        <v/>
      </c>
    </row>
    <row r="3358" spans="36:37" x14ac:dyDescent="0.35">
      <c r="AJ3358" s="33" t="str">
        <f t="shared" si="53"/>
        <v/>
      </c>
      <c r="AK3358" s="33" t="str">
        <f>IF(Dane!M3358&lt;&gt;"",Dane!M3358,"")</f>
        <v/>
      </c>
    </row>
    <row r="3359" spans="36:37" x14ac:dyDescent="0.35">
      <c r="AJ3359" s="33" t="str">
        <f t="shared" si="53"/>
        <v/>
      </c>
      <c r="AK3359" s="33" t="str">
        <f>IF(Dane!M3359&lt;&gt;"",Dane!M3359,"")</f>
        <v/>
      </c>
    </row>
    <row r="3360" spans="36:37" x14ac:dyDescent="0.35">
      <c r="AJ3360" s="33" t="str">
        <f t="shared" si="53"/>
        <v/>
      </c>
      <c r="AK3360" s="33" t="str">
        <f>IF(Dane!M3360&lt;&gt;"",Dane!M3360,"")</f>
        <v/>
      </c>
    </row>
    <row r="3361" spans="36:37" x14ac:dyDescent="0.35">
      <c r="AJ3361" s="33" t="str">
        <f t="shared" si="53"/>
        <v/>
      </c>
      <c r="AK3361" s="33" t="str">
        <f>IF(Dane!M3361&lt;&gt;"",Dane!M3361,"")</f>
        <v/>
      </c>
    </row>
    <row r="3362" spans="36:37" x14ac:dyDescent="0.35">
      <c r="AJ3362" s="33" t="str">
        <f t="shared" si="53"/>
        <v/>
      </c>
      <c r="AK3362" s="33" t="str">
        <f>IF(Dane!M3362&lt;&gt;"",Dane!M3362,"")</f>
        <v/>
      </c>
    </row>
    <row r="3363" spans="36:37" x14ac:dyDescent="0.35">
      <c r="AJ3363" s="33" t="str">
        <f t="shared" si="53"/>
        <v/>
      </c>
      <c r="AK3363" s="33" t="str">
        <f>IF(Dane!M3363&lt;&gt;"",Dane!M3363,"")</f>
        <v/>
      </c>
    </row>
    <row r="3364" spans="36:37" x14ac:dyDescent="0.35">
      <c r="AJ3364" s="33" t="str">
        <f t="shared" si="53"/>
        <v/>
      </c>
      <c r="AK3364" s="33" t="str">
        <f>IF(Dane!M3364&lt;&gt;"",Dane!M3364,"")</f>
        <v/>
      </c>
    </row>
    <row r="3365" spans="36:37" x14ac:dyDescent="0.35">
      <c r="AJ3365" s="33" t="str">
        <f t="shared" si="53"/>
        <v/>
      </c>
      <c r="AK3365" s="33" t="str">
        <f>IF(Dane!M3365&lt;&gt;"",Dane!M3365,"")</f>
        <v/>
      </c>
    </row>
    <row r="3366" spans="36:37" x14ac:dyDescent="0.35">
      <c r="AJ3366" s="33" t="str">
        <f t="shared" si="53"/>
        <v/>
      </c>
      <c r="AK3366" s="33" t="str">
        <f>IF(Dane!M3366&lt;&gt;"",Dane!M3366,"")</f>
        <v/>
      </c>
    </row>
    <row r="3367" spans="36:37" x14ac:dyDescent="0.35">
      <c r="AJ3367" s="33" t="str">
        <f t="shared" si="53"/>
        <v/>
      </c>
      <c r="AK3367" s="33" t="str">
        <f>IF(Dane!M3367&lt;&gt;"",Dane!M3367,"")</f>
        <v/>
      </c>
    </row>
    <row r="3368" spans="36:37" x14ac:dyDescent="0.35">
      <c r="AJ3368" s="33" t="str">
        <f t="shared" si="53"/>
        <v/>
      </c>
      <c r="AK3368" s="33" t="str">
        <f>IF(Dane!M3368&lt;&gt;"",Dane!M3368,"")</f>
        <v/>
      </c>
    </row>
    <row r="3369" spans="36:37" x14ac:dyDescent="0.35">
      <c r="AJ3369" s="33" t="str">
        <f t="shared" si="53"/>
        <v/>
      </c>
      <c r="AK3369" s="33" t="str">
        <f>IF(Dane!M3369&lt;&gt;"",Dane!M3369,"")</f>
        <v/>
      </c>
    </row>
    <row r="3370" spans="36:37" x14ac:dyDescent="0.35">
      <c r="AJ3370" s="33" t="str">
        <f t="shared" si="53"/>
        <v/>
      </c>
      <c r="AK3370" s="33" t="str">
        <f>IF(Dane!M3370&lt;&gt;"",Dane!M3370,"")</f>
        <v/>
      </c>
    </row>
    <row r="3371" spans="36:37" x14ac:dyDescent="0.35">
      <c r="AJ3371" s="33" t="str">
        <f t="shared" si="53"/>
        <v/>
      </c>
      <c r="AK3371" s="33" t="str">
        <f>IF(Dane!M3371&lt;&gt;"",Dane!M3371,"")</f>
        <v/>
      </c>
    </row>
    <row r="3372" spans="36:37" x14ac:dyDescent="0.35">
      <c r="AJ3372" s="33" t="str">
        <f t="shared" si="53"/>
        <v/>
      </c>
      <c r="AK3372" s="33" t="str">
        <f>IF(Dane!M3372&lt;&gt;"",Dane!M3372,"")</f>
        <v/>
      </c>
    </row>
    <row r="3373" spans="36:37" x14ac:dyDescent="0.35">
      <c r="AJ3373" s="33" t="str">
        <f t="shared" si="53"/>
        <v/>
      </c>
      <c r="AK3373" s="33" t="str">
        <f>IF(Dane!M3373&lt;&gt;"",Dane!M3373,"")</f>
        <v/>
      </c>
    </row>
    <row r="3374" spans="36:37" x14ac:dyDescent="0.35">
      <c r="AJ3374" s="33" t="str">
        <f t="shared" si="53"/>
        <v/>
      </c>
      <c r="AK3374" s="33" t="str">
        <f>IF(Dane!M3374&lt;&gt;"",Dane!M3374,"")</f>
        <v/>
      </c>
    </row>
    <row r="3375" spans="36:37" x14ac:dyDescent="0.35">
      <c r="AJ3375" s="33" t="str">
        <f t="shared" si="53"/>
        <v/>
      </c>
      <c r="AK3375" s="33" t="str">
        <f>IF(Dane!M3375&lt;&gt;"",Dane!M3375,"")</f>
        <v/>
      </c>
    </row>
    <row r="3376" spans="36:37" x14ac:dyDescent="0.35">
      <c r="AJ3376" s="33" t="str">
        <f t="shared" si="53"/>
        <v/>
      </c>
      <c r="AK3376" s="33" t="str">
        <f>IF(Dane!M3376&lt;&gt;"",Dane!M3376,"")</f>
        <v/>
      </c>
    </row>
    <row r="3377" spans="36:37" x14ac:dyDescent="0.35">
      <c r="AJ3377" s="33" t="str">
        <f t="shared" si="53"/>
        <v/>
      </c>
      <c r="AK3377" s="33" t="str">
        <f>IF(Dane!M3377&lt;&gt;"",Dane!M3377,"")</f>
        <v/>
      </c>
    </row>
    <row r="3378" spans="36:37" x14ac:dyDescent="0.35">
      <c r="AJ3378" s="33" t="str">
        <f t="shared" si="53"/>
        <v/>
      </c>
      <c r="AK3378" s="33" t="str">
        <f>IF(Dane!M3378&lt;&gt;"",Dane!M3378,"")</f>
        <v/>
      </c>
    </row>
    <row r="3379" spans="36:37" x14ac:dyDescent="0.35">
      <c r="AJ3379" s="33" t="str">
        <f t="shared" si="53"/>
        <v/>
      </c>
      <c r="AK3379" s="33" t="str">
        <f>IF(Dane!M3379&lt;&gt;"",Dane!M3379,"")</f>
        <v/>
      </c>
    </row>
    <row r="3380" spans="36:37" x14ac:dyDescent="0.35">
      <c r="AJ3380" s="33" t="str">
        <f t="shared" si="53"/>
        <v/>
      </c>
      <c r="AK3380" s="33" t="str">
        <f>IF(Dane!M3380&lt;&gt;"",Dane!M3380,"")</f>
        <v/>
      </c>
    </row>
    <row r="3381" spans="36:37" x14ac:dyDescent="0.35">
      <c r="AJ3381" s="33" t="str">
        <f t="shared" si="53"/>
        <v/>
      </c>
      <c r="AK3381" s="33" t="str">
        <f>IF(Dane!M3381&lt;&gt;"",Dane!M3381,"")</f>
        <v/>
      </c>
    </row>
    <row r="3382" spans="36:37" x14ac:dyDescent="0.35">
      <c r="AJ3382" s="33" t="str">
        <f t="shared" si="53"/>
        <v/>
      </c>
      <c r="AK3382" s="33" t="str">
        <f>IF(Dane!M3382&lt;&gt;"",Dane!M3382,"")</f>
        <v/>
      </c>
    </row>
    <row r="3383" spans="36:37" x14ac:dyDescent="0.35">
      <c r="AJ3383" s="33" t="str">
        <f t="shared" si="53"/>
        <v/>
      </c>
      <c r="AK3383" s="33" t="str">
        <f>IF(Dane!M3383&lt;&gt;"",Dane!M3383,"")</f>
        <v/>
      </c>
    </row>
    <row r="3384" spans="36:37" x14ac:dyDescent="0.35">
      <c r="AJ3384" s="33" t="str">
        <f t="shared" si="53"/>
        <v/>
      </c>
      <c r="AK3384" s="33" t="str">
        <f>IF(Dane!M3384&lt;&gt;"",Dane!M3384,"")</f>
        <v/>
      </c>
    </row>
    <row r="3385" spans="36:37" x14ac:dyDescent="0.35">
      <c r="AJ3385" s="33" t="str">
        <f t="shared" si="53"/>
        <v/>
      </c>
      <c r="AK3385" s="33" t="str">
        <f>IF(Dane!M3385&lt;&gt;"",Dane!M3385,"")</f>
        <v/>
      </c>
    </row>
    <row r="3386" spans="36:37" x14ac:dyDescent="0.35">
      <c r="AJ3386" s="33" t="str">
        <f t="shared" si="53"/>
        <v/>
      </c>
      <c r="AK3386" s="33" t="str">
        <f>IF(Dane!M3386&lt;&gt;"",Dane!M3386,"")</f>
        <v/>
      </c>
    </row>
    <row r="3387" spans="36:37" x14ac:dyDescent="0.35">
      <c r="AJ3387" s="33" t="str">
        <f t="shared" si="53"/>
        <v/>
      </c>
      <c r="AK3387" s="33" t="str">
        <f>IF(Dane!M3387&lt;&gt;"",Dane!M3387,"")</f>
        <v/>
      </c>
    </row>
    <row r="3388" spans="36:37" x14ac:dyDescent="0.35">
      <c r="AJ3388" s="33" t="str">
        <f t="shared" si="53"/>
        <v/>
      </c>
      <c r="AK3388" s="33" t="str">
        <f>IF(Dane!M3388&lt;&gt;"",Dane!M3388,"")</f>
        <v/>
      </c>
    </row>
    <row r="3389" spans="36:37" x14ac:dyDescent="0.35">
      <c r="AJ3389" s="33" t="str">
        <f t="shared" si="53"/>
        <v/>
      </c>
      <c r="AK3389" s="33" t="str">
        <f>IF(Dane!M3389&lt;&gt;"",Dane!M3389,"")</f>
        <v/>
      </c>
    </row>
    <row r="3390" spans="36:37" x14ac:dyDescent="0.35">
      <c r="AJ3390" s="33" t="str">
        <f t="shared" si="53"/>
        <v/>
      </c>
      <c r="AK3390" s="33" t="str">
        <f>IF(Dane!M3390&lt;&gt;"",Dane!M3390,"")</f>
        <v/>
      </c>
    </row>
    <row r="3391" spans="36:37" x14ac:dyDescent="0.35">
      <c r="AJ3391" s="33" t="str">
        <f t="shared" si="53"/>
        <v/>
      </c>
      <c r="AK3391" s="33" t="str">
        <f>IF(Dane!M3391&lt;&gt;"",Dane!M3391,"")</f>
        <v/>
      </c>
    </row>
    <row r="3392" spans="36:37" x14ac:dyDescent="0.35">
      <c r="AJ3392" s="33" t="str">
        <f t="shared" si="53"/>
        <v/>
      </c>
      <c r="AK3392" s="33" t="str">
        <f>IF(Dane!M3392&lt;&gt;"",Dane!M3392,"")</f>
        <v/>
      </c>
    </row>
    <row r="3393" spans="36:37" x14ac:dyDescent="0.35">
      <c r="AJ3393" s="33" t="str">
        <f t="shared" si="53"/>
        <v/>
      </c>
      <c r="AK3393" s="33" t="str">
        <f>IF(Dane!M3393&lt;&gt;"",Dane!M3393,"")</f>
        <v/>
      </c>
    </row>
    <row r="3394" spans="36:37" x14ac:dyDescent="0.35">
      <c r="AJ3394" s="33" t="str">
        <f t="shared" si="53"/>
        <v/>
      </c>
      <c r="AK3394" s="33" t="str">
        <f>IF(Dane!M3394&lt;&gt;"",Dane!M3394,"")</f>
        <v/>
      </c>
    </row>
    <row r="3395" spans="36:37" x14ac:dyDescent="0.35">
      <c r="AJ3395" s="33" t="str">
        <f t="shared" si="53"/>
        <v/>
      </c>
      <c r="AK3395" s="33" t="str">
        <f>IF(Dane!M3395&lt;&gt;"",Dane!M3395,"")</f>
        <v/>
      </c>
    </row>
    <row r="3396" spans="36:37" x14ac:dyDescent="0.35">
      <c r="AJ3396" s="33" t="str">
        <f t="shared" si="53"/>
        <v/>
      </c>
      <c r="AK3396" s="33" t="str">
        <f>IF(Dane!M3396&lt;&gt;"",Dane!M3396,"")</f>
        <v/>
      </c>
    </row>
    <row r="3397" spans="36:37" x14ac:dyDescent="0.35">
      <c r="AJ3397" s="33" t="str">
        <f t="shared" si="53"/>
        <v/>
      </c>
      <c r="AK3397" s="33" t="str">
        <f>IF(Dane!M3397&lt;&gt;"",Dane!M3397,"")</f>
        <v/>
      </c>
    </row>
    <row r="3398" spans="36:37" x14ac:dyDescent="0.35">
      <c r="AJ3398" s="33" t="str">
        <f t="shared" si="53"/>
        <v/>
      </c>
      <c r="AK3398" s="33" t="str">
        <f>IF(Dane!M3398&lt;&gt;"",Dane!M3398,"")</f>
        <v/>
      </c>
    </row>
    <row r="3399" spans="36:37" x14ac:dyDescent="0.35">
      <c r="AJ3399" s="33" t="str">
        <f t="shared" si="53"/>
        <v/>
      </c>
      <c r="AK3399" s="33" t="str">
        <f>IF(Dane!M3399&lt;&gt;"",Dane!M3399,"")</f>
        <v/>
      </c>
    </row>
    <row r="3400" spans="36:37" x14ac:dyDescent="0.35">
      <c r="AJ3400" s="33" t="str">
        <f t="shared" si="53"/>
        <v/>
      </c>
      <c r="AK3400" s="33" t="str">
        <f>IF(Dane!M3400&lt;&gt;"",Dane!M3400,"")</f>
        <v/>
      </c>
    </row>
    <row r="3401" spans="36:37" x14ac:dyDescent="0.35">
      <c r="AJ3401" s="33" t="str">
        <f t="shared" si="53"/>
        <v/>
      </c>
      <c r="AK3401" s="33" t="str">
        <f>IF(Dane!M3401&lt;&gt;"",Dane!M3401,"")</f>
        <v/>
      </c>
    </row>
    <row r="3402" spans="36:37" x14ac:dyDescent="0.35">
      <c r="AJ3402" s="33" t="str">
        <f t="shared" si="53"/>
        <v/>
      </c>
      <c r="AK3402" s="33" t="str">
        <f>IF(Dane!M3402&lt;&gt;"",Dane!M3402,"")</f>
        <v/>
      </c>
    </row>
    <row r="3403" spans="36:37" x14ac:dyDescent="0.35">
      <c r="AJ3403" s="33" t="str">
        <f t="shared" si="53"/>
        <v/>
      </c>
      <c r="AK3403" s="33" t="str">
        <f>IF(Dane!M3403&lt;&gt;"",Dane!M3403,"")</f>
        <v/>
      </c>
    </row>
    <row r="3404" spans="36:37" x14ac:dyDescent="0.35">
      <c r="AJ3404" s="33" t="str">
        <f t="shared" si="53"/>
        <v/>
      </c>
      <c r="AK3404" s="33" t="str">
        <f>IF(Dane!M3404&lt;&gt;"",Dane!M3404,"")</f>
        <v/>
      </c>
    </row>
    <row r="3405" spans="36:37" x14ac:dyDescent="0.35">
      <c r="AJ3405" s="33" t="str">
        <f t="shared" si="53"/>
        <v/>
      </c>
      <c r="AK3405" s="33" t="str">
        <f>IF(Dane!M3405&lt;&gt;"",Dane!M3405,"")</f>
        <v/>
      </c>
    </row>
    <row r="3406" spans="36:37" x14ac:dyDescent="0.35">
      <c r="AJ3406" s="33" t="str">
        <f t="shared" si="53"/>
        <v/>
      </c>
      <c r="AK3406" s="33" t="str">
        <f>IF(Dane!M3406&lt;&gt;"",Dane!M3406,"")</f>
        <v/>
      </c>
    </row>
    <row r="3407" spans="36:37" x14ac:dyDescent="0.35">
      <c r="AJ3407" s="33" t="str">
        <f t="shared" si="53"/>
        <v/>
      </c>
      <c r="AK3407" s="33" t="str">
        <f>IF(Dane!M3407&lt;&gt;"",Dane!M3407,"")</f>
        <v/>
      </c>
    </row>
    <row r="3408" spans="36:37" x14ac:dyDescent="0.35">
      <c r="AJ3408" s="33" t="str">
        <f t="shared" si="53"/>
        <v/>
      </c>
      <c r="AK3408" s="33" t="str">
        <f>IF(Dane!M3408&lt;&gt;"",Dane!M3408,"")</f>
        <v/>
      </c>
    </row>
    <row r="3409" spans="36:37" x14ac:dyDescent="0.35">
      <c r="AJ3409" s="33" t="str">
        <f t="shared" si="53"/>
        <v/>
      </c>
      <c r="AK3409" s="33" t="str">
        <f>IF(Dane!M3409&lt;&gt;"",Dane!M3409,"")</f>
        <v/>
      </c>
    </row>
    <row r="3410" spans="36:37" x14ac:dyDescent="0.35">
      <c r="AJ3410" s="33" t="str">
        <f t="shared" si="53"/>
        <v/>
      </c>
      <c r="AK3410" s="33" t="str">
        <f>IF(Dane!M3410&lt;&gt;"",Dane!M3410,"")</f>
        <v/>
      </c>
    </row>
    <row r="3411" spans="36:37" x14ac:dyDescent="0.35">
      <c r="AJ3411" s="33" t="str">
        <f t="shared" si="53"/>
        <v/>
      </c>
      <c r="AK3411" s="33" t="str">
        <f>IF(Dane!M3411&lt;&gt;"",Dane!M3411,"")</f>
        <v/>
      </c>
    </row>
    <row r="3412" spans="36:37" x14ac:dyDescent="0.35">
      <c r="AJ3412" s="33" t="str">
        <f t="shared" si="53"/>
        <v/>
      </c>
      <c r="AK3412" s="33" t="str">
        <f>IF(Dane!M3412&lt;&gt;"",Dane!M3412,"")</f>
        <v/>
      </c>
    </row>
    <row r="3413" spans="36:37" x14ac:dyDescent="0.35">
      <c r="AJ3413" s="33" t="str">
        <f t="shared" si="53"/>
        <v/>
      </c>
      <c r="AK3413" s="33" t="str">
        <f>IF(Dane!M3413&lt;&gt;"",Dane!M3413,"")</f>
        <v/>
      </c>
    </row>
    <row r="3414" spans="36:37" x14ac:dyDescent="0.35">
      <c r="AJ3414" s="33" t="str">
        <f t="shared" ref="AJ3414:AJ3477" si="54">IF(AK3414="styczeń",1,IF(AK3414="luty",2,IF(AK3414="marzec",3,IF(AK3414="kwiecień",4,IF(AK3414="maj",5,IF(AK3414="czerwiec",6,IF(AK3414="lipiec",7,IF(AK3414="sierpień",8,IF(AK3414="wrzesień",9,IF(AK3414="październik",10,IF(AK3414="listopad",11,IF(AK3414="listopad",12,""))))))))))))</f>
        <v/>
      </c>
      <c r="AK3414" s="33" t="str">
        <f>IF(Dane!M3414&lt;&gt;"",Dane!M3414,"")</f>
        <v/>
      </c>
    </row>
    <row r="3415" spans="36:37" x14ac:dyDescent="0.35">
      <c r="AJ3415" s="33" t="str">
        <f t="shared" si="54"/>
        <v/>
      </c>
      <c r="AK3415" s="33" t="str">
        <f>IF(Dane!M3415&lt;&gt;"",Dane!M3415,"")</f>
        <v/>
      </c>
    </row>
    <row r="3416" spans="36:37" x14ac:dyDescent="0.35">
      <c r="AJ3416" s="33" t="str">
        <f t="shared" si="54"/>
        <v/>
      </c>
      <c r="AK3416" s="33" t="str">
        <f>IF(Dane!M3416&lt;&gt;"",Dane!M3416,"")</f>
        <v/>
      </c>
    </row>
    <row r="3417" spans="36:37" x14ac:dyDescent="0.35">
      <c r="AJ3417" s="33" t="str">
        <f t="shared" si="54"/>
        <v/>
      </c>
      <c r="AK3417" s="33" t="str">
        <f>IF(Dane!M3417&lt;&gt;"",Dane!M3417,"")</f>
        <v/>
      </c>
    </row>
    <row r="3418" spans="36:37" x14ac:dyDescent="0.35">
      <c r="AJ3418" s="33" t="str">
        <f t="shared" si="54"/>
        <v/>
      </c>
      <c r="AK3418" s="33" t="str">
        <f>IF(Dane!M3418&lt;&gt;"",Dane!M3418,"")</f>
        <v/>
      </c>
    </row>
    <row r="3419" spans="36:37" x14ac:dyDescent="0.35">
      <c r="AJ3419" s="33" t="str">
        <f t="shared" si="54"/>
        <v/>
      </c>
      <c r="AK3419" s="33" t="str">
        <f>IF(Dane!M3419&lt;&gt;"",Dane!M3419,"")</f>
        <v/>
      </c>
    </row>
    <row r="3420" spans="36:37" x14ac:dyDescent="0.35">
      <c r="AJ3420" s="33" t="str">
        <f t="shared" si="54"/>
        <v/>
      </c>
      <c r="AK3420" s="33" t="str">
        <f>IF(Dane!M3420&lt;&gt;"",Dane!M3420,"")</f>
        <v/>
      </c>
    </row>
    <row r="3421" spans="36:37" x14ac:dyDescent="0.35">
      <c r="AJ3421" s="33" t="str">
        <f t="shared" si="54"/>
        <v/>
      </c>
      <c r="AK3421" s="33" t="str">
        <f>IF(Dane!M3421&lt;&gt;"",Dane!M3421,"")</f>
        <v/>
      </c>
    </row>
    <row r="3422" spans="36:37" x14ac:dyDescent="0.35">
      <c r="AJ3422" s="33" t="str">
        <f t="shared" si="54"/>
        <v/>
      </c>
      <c r="AK3422" s="33" t="str">
        <f>IF(Dane!M3422&lt;&gt;"",Dane!M3422,"")</f>
        <v/>
      </c>
    </row>
    <row r="3423" spans="36:37" x14ac:dyDescent="0.35">
      <c r="AJ3423" s="33" t="str">
        <f t="shared" si="54"/>
        <v/>
      </c>
      <c r="AK3423" s="33" t="str">
        <f>IF(Dane!M3423&lt;&gt;"",Dane!M3423,"")</f>
        <v/>
      </c>
    </row>
    <row r="3424" spans="36:37" x14ac:dyDescent="0.35">
      <c r="AJ3424" s="33" t="str">
        <f t="shared" si="54"/>
        <v/>
      </c>
      <c r="AK3424" s="33" t="str">
        <f>IF(Dane!M3424&lt;&gt;"",Dane!M3424,"")</f>
        <v/>
      </c>
    </row>
    <row r="3425" spans="36:37" x14ac:dyDescent="0.35">
      <c r="AJ3425" s="33" t="str">
        <f t="shared" si="54"/>
        <v/>
      </c>
      <c r="AK3425" s="33" t="str">
        <f>IF(Dane!M3425&lt;&gt;"",Dane!M3425,"")</f>
        <v/>
      </c>
    </row>
    <row r="3426" spans="36:37" x14ac:dyDescent="0.35">
      <c r="AJ3426" s="33" t="str">
        <f t="shared" si="54"/>
        <v/>
      </c>
      <c r="AK3426" s="33" t="str">
        <f>IF(Dane!M3426&lt;&gt;"",Dane!M3426,"")</f>
        <v/>
      </c>
    </row>
    <row r="3427" spans="36:37" x14ac:dyDescent="0.35">
      <c r="AJ3427" s="33" t="str">
        <f t="shared" si="54"/>
        <v/>
      </c>
      <c r="AK3427" s="33" t="str">
        <f>IF(Dane!M3427&lt;&gt;"",Dane!M3427,"")</f>
        <v/>
      </c>
    </row>
    <row r="3428" spans="36:37" x14ac:dyDescent="0.35">
      <c r="AJ3428" s="33" t="str">
        <f t="shared" si="54"/>
        <v/>
      </c>
      <c r="AK3428" s="33" t="str">
        <f>IF(Dane!M3428&lt;&gt;"",Dane!M3428,"")</f>
        <v/>
      </c>
    </row>
    <row r="3429" spans="36:37" x14ac:dyDescent="0.35">
      <c r="AJ3429" s="33" t="str">
        <f t="shared" si="54"/>
        <v/>
      </c>
      <c r="AK3429" s="33" t="str">
        <f>IF(Dane!M3429&lt;&gt;"",Dane!M3429,"")</f>
        <v/>
      </c>
    </row>
    <row r="3430" spans="36:37" x14ac:dyDescent="0.35">
      <c r="AJ3430" s="33" t="str">
        <f t="shared" si="54"/>
        <v/>
      </c>
      <c r="AK3430" s="33" t="str">
        <f>IF(Dane!M3430&lt;&gt;"",Dane!M3430,"")</f>
        <v/>
      </c>
    </row>
    <row r="3431" spans="36:37" x14ac:dyDescent="0.35">
      <c r="AJ3431" s="33" t="str">
        <f t="shared" si="54"/>
        <v/>
      </c>
      <c r="AK3431" s="33" t="str">
        <f>IF(Dane!M3431&lt;&gt;"",Dane!M3431,"")</f>
        <v/>
      </c>
    </row>
    <row r="3432" spans="36:37" x14ac:dyDescent="0.35">
      <c r="AJ3432" s="33" t="str">
        <f t="shared" si="54"/>
        <v/>
      </c>
      <c r="AK3432" s="33" t="str">
        <f>IF(Dane!M3432&lt;&gt;"",Dane!M3432,"")</f>
        <v/>
      </c>
    </row>
    <row r="3433" spans="36:37" x14ac:dyDescent="0.35">
      <c r="AJ3433" s="33" t="str">
        <f t="shared" si="54"/>
        <v/>
      </c>
      <c r="AK3433" s="33" t="str">
        <f>IF(Dane!M3433&lt;&gt;"",Dane!M3433,"")</f>
        <v/>
      </c>
    </row>
    <row r="3434" spans="36:37" x14ac:dyDescent="0.35">
      <c r="AJ3434" s="33" t="str">
        <f t="shared" si="54"/>
        <v/>
      </c>
      <c r="AK3434" s="33" t="str">
        <f>IF(Dane!M3434&lt;&gt;"",Dane!M3434,"")</f>
        <v/>
      </c>
    </row>
    <row r="3435" spans="36:37" x14ac:dyDescent="0.35">
      <c r="AJ3435" s="33" t="str">
        <f t="shared" si="54"/>
        <v/>
      </c>
      <c r="AK3435" s="33" t="str">
        <f>IF(Dane!M3435&lt;&gt;"",Dane!M3435,"")</f>
        <v/>
      </c>
    </row>
    <row r="3436" spans="36:37" x14ac:dyDescent="0.35">
      <c r="AJ3436" s="33" t="str">
        <f t="shared" si="54"/>
        <v/>
      </c>
      <c r="AK3436" s="33" t="str">
        <f>IF(Dane!M3436&lt;&gt;"",Dane!M3436,"")</f>
        <v/>
      </c>
    </row>
    <row r="3437" spans="36:37" x14ac:dyDescent="0.35">
      <c r="AJ3437" s="33" t="str">
        <f t="shared" si="54"/>
        <v/>
      </c>
      <c r="AK3437" s="33" t="str">
        <f>IF(Dane!M3437&lt;&gt;"",Dane!M3437,"")</f>
        <v/>
      </c>
    </row>
    <row r="3438" spans="36:37" x14ac:dyDescent="0.35">
      <c r="AJ3438" s="33" t="str">
        <f t="shared" si="54"/>
        <v/>
      </c>
      <c r="AK3438" s="33" t="str">
        <f>IF(Dane!M3438&lt;&gt;"",Dane!M3438,"")</f>
        <v/>
      </c>
    </row>
    <row r="3439" spans="36:37" x14ac:dyDescent="0.35">
      <c r="AJ3439" s="33" t="str">
        <f t="shared" si="54"/>
        <v/>
      </c>
      <c r="AK3439" s="33" t="str">
        <f>IF(Dane!M3439&lt;&gt;"",Dane!M3439,"")</f>
        <v/>
      </c>
    </row>
    <row r="3440" spans="36:37" x14ac:dyDescent="0.35">
      <c r="AJ3440" s="33" t="str">
        <f t="shared" si="54"/>
        <v/>
      </c>
      <c r="AK3440" s="33" t="str">
        <f>IF(Dane!M3440&lt;&gt;"",Dane!M3440,"")</f>
        <v/>
      </c>
    </row>
    <row r="3441" spans="36:37" x14ac:dyDescent="0.35">
      <c r="AJ3441" s="33" t="str">
        <f t="shared" si="54"/>
        <v/>
      </c>
      <c r="AK3441" s="33" t="str">
        <f>IF(Dane!M3441&lt;&gt;"",Dane!M3441,"")</f>
        <v/>
      </c>
    </row>
    <row r="3442" spans="36:37" x14ac:dyDescent="0.35">
      <c r="AJ3442" s="33" t="str">
        <f t="shared" si="54"/>
        <v/>
      </c>
      <c r="AK3442" s="33" t="str">
        <f>IF(Dane!M3442&lt;&gt;"",Dane!M3442,"")</f>
        <v/>
      </c>
    </row>
    <row r="3443" spans="36:37" x14ac:dyDescent="0.35">
      <c r="AJ3443" s="33" t="str">
        <f t="shared" si="54"/>
        <v/>
      </c>
      <c r="AK3443" s="33" t="str">
        <f>IF(Dane!M3443&lt;&gt;"",Dane!M3443,"")</f>
        <v/>
      </c>
    </row>
    <row r="3444" spans="36:37" x14ac:dyDescent="0.35">
      <c r="AJ3444" s="33" t="str">
        <f t="shared" si="54"/>
        <v/>
      </c>
      <c r="AK3444" s="33" t="str">
        <f>IF(Dane!M3444&lt;&gt;"",Dane!M3444,"")</f>
        <v/>
      </c>
    </row>
    <row r="3445" spans="36:37" x14ac:dyDescent="0.35">
      <c r="AJ3445" s="33" t="str">
        <f t="shared" si="54"/>
        <v/>
      </c>
      <c r="AK3445" s="33" t="str">
        <f>IF(Dane!M3445&lt;&gt;"",Dane!M3445,"")</f>
        <v/>
      </c>
    </row>
    <row r="3446" spans="36:37" x14ac:dyDescent="0.35">
      <c r="AJ3446" s="33" t="str">
        <f t="shared" si="54"/>
        <v/>
      </c>
      <c r="AK3446" s="33" t="str">
        <f>IF(Dane!M3446&lt;&gt;"",Dane!M3446,"")</f>
        <v/>
      </c>
    </row>
    <row r="3447" spans="36:37" x14ac:dyDescent="0.35">
      <c r="AJ3447" s="33" t="str">
        <f t="shared" si="54"/>
        <v/>
      </c>
      <c r="AK3447" s="33" t="str">
        <f>IF(Dane!M3447&lt;&gt;"",Dane!M3447,"")</f>
        <v/>
      </c>
    </row>
    <row r="3448" spans="36:37" x14ac:dyDescent="0.35">
      <c r="AJ3448" s="33" t="str">
        <f t="shared" si="54"/>
        <v/>
      </c>
      <c r="AK3448" s="33" t="str">
        <f>IF(Dane!M3448&lt;&gt;"",Dane!M3448,"")</f>
        <v/>
      </c>
    </row>
    <row r="3449" spans="36:37" x14ac:dyDescent="0.35">
      <c r="AJ3449" s="33" t="str">
        <f t="shared" si="54"/>
        <v/>
      </c>
      <c r="AK3449" s="33" t="str">
        <f>IF(Dane!M3449&lt;&gt;"",Dane!M3449,"")</f>
        <v/>
      </c>
    </row>
    <row r="3450" spans="36:37" x14ac:dyDescent="0.35">
      <c r="AJ3450" s="33" t="str">
        <f t="shared" si="54"/>
        <v/>
      </c>
      <c r="AK3450" s="33" t="str">
        <f>IF(Dane!M3450&lt;&gt;"",Dane!M3450,"")</f>
        <v/>
      </c>
    </row>
    <row r="3451" spans="36:37" x14ac:dyDescent="0.35">
      <c r="AJ3451" s="33" t="str">
        <f t="shared" si="54"/>
        <v/>
      </c>
      <c r="AK3451" s="33" t="str">
        <f>IF(Dane!M3451&lt;&gt;"",Dane!M3451,"")</f>
        <v/>
      </c>
    </row>
    <row r="3452" spans="36:37" x14ac:dyDescent="0.35">
      <c r="AJ3452" s="33" t="str">
        <f t="shared" si="54"/>
        <v/>
      </c>
      <c r="AK3452" s="33" t="str">
        <f>IF(Dane!M3452&lt;&gt;"",Dane!M3452,"")</f>
        <v/>
      </c>
    </row>
    <row r="3453" spans="36:37" x14ac:dyDescent="0.35">
      <c r="AJ3453" s="33" t="str">
        <f t="shared" si="54"/>
        <v/>
      </c>
      <c r="AK3453" s="33" t="str">
        <f>IF(Dane!M3453&lt;&gt;"",Dane!M3453,"")</f>
        <v/>
      </c>
    </row>
    <row r="3454" spans="36:37" x14ac:dyDescent="0.35">
      <c r="AJ3454" s="33" t="str">
        <f t="shared" si="54"/>
        <v/>
      </c>
      <c r="AK3454" s="33" t="str">
        <f>IF(Dane!M3454&lt;&gt;"",Dane!M3454,"")</f>
        <v/>
      </c>
    </row>
    <row r="3455" spans="36:37" x14ac:dyDescent="0.35">
      <c r="AJ3455" s="33" t="str">
        <f t="shared" si="54"/>
        <v/>
      </c>
      <c r="AK3455" s="33" t="str">
        <f>IF(Dane!M3455&lt;&gt;"",Dane!M3455,"")</f>
        <v/>
      </c>
    </row>
    <row r="3456" spans="36:37" x14ac:dyDescent="0.35">
      <c r="AJ3456" s="33" t="str">
        <f t="shared" si="54"/>
        <v/>
      </c>
      <c r="AK3456" s="33" t="str">
        <f>IF(Dane!M3456&lt;&gt;"",Dane!M3456,"")</f>
        <v/>
      </c>
    </row>
    <row r="3457" spans="36:37" x14ac:dyDescent="0.35">
      <c r="AJ3457" s="33" t="str">
        <f t="shared" si="54"/>
        <v/>
      </c>
      <c r="AK3457" s="33" t="str">
        <f>IF(Dane!M3457&lt;&gt;"",Dane!M3457,"")</f>
        <v/>
      </c>
    </row>
    <row r="3458" spans="36:37" x14ac:dyDescent="0.35">
      <c r="AJ3458" s="33" t="str">
        <f t="shared" si="54"/>
        <v/>
      </c>
      <c r="AK3458" s="33" t="str">
        <f>IF(Dane!M3458&lt;&gt;"",Dane!M3458,"")</f>
        <v/>
      </c>
    </row>
    <row r="3459" spans="36:37" x14ac:dyDescent="0.35">
      <c r="AJ3459" s="33" t="str">
        <f t="shared" si="54"/>
        <v/>
      </c>
      <c r="AK3459" s="33" t="str">
        <f>IF(Dane!M3459&lt;&gt;"",Dane!M3459,"")</f>
        <v/>
      </c>
    </row>
    <row r="3460" spans="36:37" x14ac:dyDescent="0.35">
      <c r="AJ3460" s="33" t="str">
        <f t="shared" si="54"/>
        <v/>
      </c>
      <c r="AK3460" s="33" t="str">
        <f>IF(Dane!M3460&lt;&gt;"",Dane!M3460,"")</f>
        <v/>
      </c>
    </row>
    <row r="3461" spans="36:37" x14ac:dyDescent="0.35">
      <c r="AJ3461" s="33" t="str">
        <f t="shared" si="54"/>
        <v/>
      </c>
      <c r="AK3461" s="33" t="str">
        <f>IF(Dane!M3461&lt;&gt;"",Dane!M3461,"")</f>
        <v/>
      </c>
    </row>
    <row r="3462" spans="36:37" x14ac:dyDescent="0.35">
      <c r="AJ3462" s="33" t="str">
        <f t="shared" si="54"/>
        <v/>
      </c>
      <c r="AK3462" s="33" t="str">
        <f>IF(Dane!M3462&lt;&gt;"",Dane!M3462,"")</f>
        <v/>
      </c>
    </row>
    <row r="3463" spans="36:37" x14ac:dyDescent="0.35">
      <c r="AJ3463" s="33" t="str">
        <f t="shared" si="54"/>
        <v/>
      </c>
      <c r="AK3463" s="33" t="str">
        <f>IF(Dane!M3463&lt;&gt;"",Dane!M3463,"")</f>
        <v/>
      </c>
    </row>
    <row r="3464" spans="36:37" x14ac:dyDescent="0.35">
      <c r="AJ3464" s="33" t="str">
        <f t="shared" si="54"/>
        <v/>
      </c>
      <c r="AK3464" s="33" t="str">
        <f>IF(Dane!M3464&lt;&gt;"",Dane!M3464,"")</f>
        <v/>
      </c>
    </row>
    <row r="3465" spans="36:37" x14ac:dyDescent="0.35">
      <c r="AJ3465" s="33" t="str">
        <f t="shared" si="54"/>
        <v/>
      </c>
      <c r="AK3465" s="33" t="str">
        <f>IF(Dane!M3465&lt;&gt;"",Dane!M3465,"")</f>
        <v/>
      </c>
    </row>
    <row r="3466" spans="36:37" x14ac:dyDescent="0.35">
      <c r="AJ3466" s="33" t="str">
        <f t="shared" si="54"/>
        <v/>
      </c>
      <c r="AK3466" s="33" t="str">
        <f>IF(Dane!M3466&lt;&gt;"",Dane!M3466,"")</f>
        <v/>
      </c>
    </row>
    <row r="3467" spans="36:37" x14ac:dyDescent="0.35">
      <c r="AJ3467" s="33" t="str">
        <f t="shared" si="54"/>
        <v/>
      </c>
      <c r="AK3467" s="33" t="str">
        <f>IF(Dane!M3467&lt;&gt;"",Dane!M3467,"")</f>
        <v/>
      </c>
    </row>
    <row r="3468" spans="36:37" x14ac:dyDescent="0.35">
      <c r="AJ3468" s="33" t="str">
        <f t="shared" si="54"/>
        <v/>
      </c>
      <c r="AK3468" s="33" t="str">
        <f>IF(Dane!M3468&lt;&gt;"",Dane!M3468,"")</f>
        <v/>
      </c>
    </row>
    <row r="3469" spans="36:37" x14ac:dyDescent="0.35">
      <c r="AJ3469" s="33" t="str">
        <f t="shared" si="54"/>
        <v/>
      </c>
      <c r="AK3469" s="33" t="str">
        <f>IF(Dane!M3469&lt;&gt;"",Dane!M3469,"")</f>
        <v/>
      </c>
    </row>
    <row r="3470" spans="36:37" x14ac:dyDescent="0.35">
      <c r="AJ3470" s="33" t="str">
        <f t="shared" si="54"/>
        <v/>
      </c>
      <c r="AK3470" s="33" t="str">
        <f>IF(Dane!M3470&lt;&gt;"",Dane!M3470,"")</f>
        <v/>
      </c>
    </row>
    <row r="3471" spans="36:37" x14ac:dyDescent="0.35">
      <c r="AJ3471" s="33" t="str">
        <f t="shared" si="54"/>
        <v/>
      </c>
      <c r="AK3471" s="33" t="str">
        <f>IF(Dane!M3471&lt;&gt;"",Dane!M3471,"")</f>
        <v/>
      </c>
    </row>
    <row r="3472" spans="36:37" x14ac:dyDescent="0.35">
      <c r="AJ3472" s="33" t="str">
        <f t="shared" si="54"/>
        <v/>
      </c>
      <c r="AK3472" s="33" t="str">
        <f>IF(Dane!M3472&lt;&gt;"",Dane!M3472,"")</f>
        <v/>
      </c>
    </row>
    <row r="3473" spans="36:37" x14ac:dyDescent="0.35">
      <c r="AJ3473" s="33" t="str">
        <f t="shared" si="54"/>
        <v/>
      </c>
      <c r="AK3473" s="33" t="str">
        <f>IF(Dane!M3473&lt;&gt;"",Dane!M3473,"")</f>
        <v/>
      </c>
    </row>
    <row r="3474" spans="36:37" x14ac:dyDescent="0.35">
      <c r="AJ3474" s="33" t="str">
        <f t="shared" si="54"/>
        <v/>
      </c>
      <c r="AK3474" s="33" t="str">
        <f>IF(Dane!M3474&lt;&gt;"",Dane!M3474,"")</f>
        <v/>
      </c>
    </row>
    <row r="3475" spans="36:37" x14ac:dyDescent="0.35">
      <c r="AJ3475" s="33" t="str">
        <f t="shared" si="54"/>
        <v/>
      </c>
      <c r="AK3475" s="33" t="str">
        <f>IF(Dane!M3475&lt;&gt;"",Dane!M3475,"")</f>
        <v/>
      </c>
    </row>
    <row r="3476" spans="36:37" x14ac:dyDescent="0.35">
      <c r="AJ3476" s="33" t="str">
        <f t="shared" si="54"/>
        <v/>
      </c>
      <c r="AK3476" s="33" t="str">
        <f>IF(Dane!M3476&lt;&gt;"",Dane!M3476,"")</f>
        <v/>
      </c>
    </row>
    <row r="3477" spans="36:37" x14ac:dyDescent="0.35">
      <c r="AJ3477" s="33" t="str">
        <f t="shared" si="54"/>
        <v/>
      </c>
      <c r="AK3477" s="33" t="str">
        <f>IF(Dane!M3477&lt;&gt;"",Dane!M3477,"")</f>
        <v/>
      </c>
    </row>
    <row r="3478" spans="36:37" x14ac:dyDescent="0.35">
      <c r="AJ3478" s="33" t="str">
        <f t="shared" ref="AJ3478:AJ3541" si="55">IF(AK3478="styczeń",1,IF(AK3478="luty",2,IF(AK3478="marzec",3,IF(AK3478="kwiecień",4,IF(AK3478="maj",5,IF(AK3478="czerwiec",6,IF(AK3478="lipiec",7,IF(AK3478="sierpień",8,IF(AK3478="wrzesień",9,IF(AK3478="październik",10,IF(AK3478="listopad",11,IF(AK3478="listopad",12,""))))))))))))</f>
        <v/>
      </c>
      <c r="AK3478" s="33" t="str">
        <f>IF(Dane!M3478&lt;&gt;"",Dane!M3478,"")</f>
        <v/>
      </c>
    </row>
    <row r="3479" spans="36:37" x14ac:dyDescent="0.35">
      <c r="AJ3479" s="33" t="str">
        <f t="shared" si="55"/>
        <v/>
      </c>
      <c r="AK3479" s="33" t="str">
        <f>IF(Dane!M3479&lt;&gt;"",Dane!M3479,"")</f>
        <v/>
      </c>
    </row>
    <row r="3480" spans="36:37" x14ac:dyDescent="0.35">
      <c r="AJ3480" s="33" t="str">
        <f t="shared" si="55"/>
        <v/>
      </c>
      <c r="AK3480" s="33" t="str">
        <f>IF(Dane!M3480&lt;&gt;"",Dane!M3480,"")</f>
        <v/>
      </c>
    </row>
    <row r="3481" spans="36:37" x14ac:dyDescent="0.35">
      <c r="AJ3481" s="33" t="str">
        <f t="shared" si="55"/>
        <v/>
      </c>
      <c r="AK3481" s="33" t="str">
        <f>IF(Dane!M3481&lt;&gt;"",Dane!M3481,"")</f>
        <v/>
      </c>
    </row>
    <row r="3482" spans="36:37" x14ac:dyDescent="0.35">
      <c r="AJ3482" s="33" t="str">
        <f t="shared" si="55"/>
        <v/>
      </c>
      <c r="AK3482" s="33" t="str">
        <f>IF(Dane!M3482&lt;&gt;"",Dane!M3482,"")</f>
        <v/>
      </c>
    </row>
    <row r="3483" spans="36:37" x14ac:dyDescent="0.35">
      <c r="AJ3483" s="33" t="str">
        <f t="shared" si="55"/>
        <v/>
      </c>
      <c r="AK3483" s="33" t="str">
        <f>IF(Dane!M3483&lt;&gt;"",Dane!M3483,"")</f>
        <v/>
      </c>
    </row>
    <row r="3484" spans="36:37" x14ac:dyDescent="0.35">
      <c r="AJ3484" s="33" t="str">
        <f t="shared" si="55"/>
        <v/>
      </c>
      <c r="AK3484" s="33" t="str">
        <f>IF(Dane!M3484&lt;&gt;"",Dane!M3484,"")</f>
        <v/>
      </c>
    </row>
    <row r="3485" spans="36:37" x14ac:dyDescent="0.35">
      <c r="AJ3485" s="33" t="str">
        <f t="shared" si="55"/>
        <v/>
      </c>
      <c r="AK3485" s="33" t="str">
        <f>IF(Dane!M3485&lt;&gt;"",Dane!M3485,"")</f>
        <v/>
      </c>
    </row>
    <row r="3486" spans="36:37" x14ac:dyDescent="0.35">
      <c r="AJ3486" s="33" t="str">
        <f t="shared" si="55"/>
        <v/>
      </c>
      <c r="AK3486" s="33" t="str">
        <f>IF(Dane!M3486&lt;&gt;"",Dane!M3486,"")</f>
        <v/>
      </c>
    </row>
    <row r="3487" spans="36:37" x14ac:dyDescent="0.35">
      <c r="AJ3487" s="33" t="str">
        <f t="shared" si="55"/>
        <v/>
      </c>
      <c r="AK3487" s="33" t="str">
        <f>IF(Dane!M3487&lt;&gt;"",Dane!M3487,"")</f>
        <v/>
      </c>
    </row>
    <row r="3488" spans="36:37" x14ac:dyDescent="0.35">
      <c r="AJ3488" s="33" t="str">
        <f t="shared" si="55"/>
        <v/>
      </c>
      <c r="AK3488" s="33" t="str">
        <f>IF(Dane!M3488&lt;&gt;"",Dane!M3488,"")</f>
        <v/>
      </c>
    </row>
    <row r="3489" spans="36:37" x14ac:dyDescent="0.35">
      <c r="AJ3489" s="33" t="str">
        <f t="shared" si="55"/>
        <v/>
      </c>
      <c r="AK3489" s="33" t="str">
        <f>IF(Dane!M3489&lt;&gt;"",Dane!M3489,"")</f>
        <v/>
      </c>
    </row>
    <row r="3490" spans="36:37" x14ac:dyDescent="0.35">
      <c r="AJ3490" s="33" t="str">
        <f t="shared" si="55"/>
        <v/>
      </c>
      <c r="AK3490" s="33" t="str">
        <f>IF(Dane!M3490&lt;&gt;"",Dane!M3490,"")</f>
        <v/>
      </c>
    </row>
    <row r="3491" spans="36:37" x14ac:dyDescent="0.35">
      <c r="AJ3491" s="33" t="str">
        <f t="shared" si="55"/>
        <v/>
      </c>
      <c r="AK3491" s="33" t="str">
        <f>IF(Dane!M3491&lt;&gt;"",Dane!M3491,"")</f>
        <v/>
      </c>
    </row>
    <row r="3492" spans="36:37" x14ac:dyDescent="0.35">
      <c r="AJ3492" s="33" t="str">
        <f t="shared" si="55"/>
        <v/>
      </c>
      <c r="AK3492" s="33" t="str">
        <f>IF(Dane!M3492&lt;&gt;"",Dane!M3492,"")</f>
        <v/>
      </c>
    </row>
    <row r="3493" spans="36:37" x14ac:dyDescent="0.35">
      <c r="AJ3493" s="33" t="str">
        <f t="shared" si="55"/>
        <v/>
      </c>
      <c r="AK3493" s="33" t="str">
        <f>IF(Dane!M3493&lt;&gt;"",Dane!M3493,"")</f>
        <v/>
      </c>
    </row>
    <row r="3494" spans="36:37" x14ac:dyDescent="0.35">
      <c r="AJ3494" s="33" t="str">
        <f t="shared" si="55"/>
        <v/>
      </c>
      <c r="AK3494" s="33" t="str">
        <f>IF(Dane!M3494&lt;&gt;"",Dane!M3494,"")</f>
        <v/>
      </c>
    </row>
    <row r="3495" spans="36:37" x14ac:dyDescent="0.35">
      <c r="AJ3495" s="33" t="str">
        <f t="shared" si="55"/>
        <v/>
      </c>
      <c r="AK3495" s="33" t="str">
        <f>IF(Dane!M3495&lt;&gt;"",Dane!M3495,"")</f>
        <v/>
      </c>
    </row>
    <row r="3496" spans="36:37" x14ac:dyDescent="0.35">
      <c r="AJ3496" s="33" t="str">
        <f t="shared" si="55"/>
        <v/>
      </c>
      <c r="AK3496" s="33" t="str">
        <f>IF(Dane!M3496&lt;&gt;"",Dane!M3496,"")</f>
        <v/>
      </c>
    </row>
    <row r="3497" spans="36:37" x14ac:dyDescent="0.35">
      <c r="AJ3497" s="33" t="str">
        <f t="shared" si="55"/>
        <v/>
      </c>
      <c r="AK3497" s="33" t="str">
        <f>IF(Dane!M3497&lt;&gt;"",Dane!M3497,"")</f>
        <v/>
      </c>
    </row>
    <row r="3498" spans="36:37" x14ac:dyDescent="0.35">
      <c r="AJ3498" s="33" t="str">
        <f t="shared" si="55"/>
        <v/>
      </c>
      <c r="AK3498" s="33" t="str">
        <f>IF(Dane!M3498&lt;&gt;"",Dane!M3498,"")</f>
        <v/>
      </c>
    </row>
    <row r="3499" spans="36:37" x14ac:dyDescent="0.35">
      <c r="AJ3499" s="33" t="str">
        <f t="shared" si="55"/>
        <v/>
      </c>
      <c r="AK3499" s="33" t="str">
        <f>IF(Dane!M3499&lt;&gt;"",Dane!M3499,"")</f>
        <v/>
      </c>
    </row>
    <row r="3500" spans="36:37" x14ac:dyDescent="0.35">
      <c r="AJ3500" s="33" t="str">
        <f t="shared" si="55"/>
        <v/>
      </c>
      <c r="AK3500" s="33" t="str">
        <f>IF(Dane!M3500&lt;&gt;"",Dane!M3500,"")</f>
        <v/>
      </c>
    </row>
    <row r="3501" spans="36:37" x14ac:dyDescent="0.35">
      <c r="AJ3501" s="33" t="str">
        <f t="shared" si="55"/>
        <v/>
      </c>
      <c r="AK3501" s="33" t="str">
        <f>IF(Dane!M3501&lt;&gt;"",Dane!M3501,"")</f>
        <v/>
      </c>
    </row>
    <row r="3502" spans="36:37" x14ac:dyDescent="0.35">
      <c r="AJ3502" s="33" t="str">
        <f t="shared" si="55"/>
        <v/>
      </c>
      <c r="AK3502" s="33" t="str">
        <f>IF(Dane!M3502&lt;&gt;"",Dane!M3502,"")</f>
        <v/>
      </c>
    </row>
    <row r="3503" spans="36:37" x14ac:dyDescent="0.35">
      <c r="AJ3503" s="33" t="str">
        <f t="shared" si="55"/>
        <v/>
      </c>
      <c r="AK3503" s="33" t="str">
        <f>IF(Dane!M3503&lt;&gt;"",Dane!M3503,"")</f>
        <v/>
      </c>
    </row>
    <row r="3504" spans="36:37" x14ac:dyDescent="0.35">
      <c r="AJ3504" s="33" t="str">
        <f t="shared" si="55"/>
        <v/>
      </c>
      <c r="AK3504" s="33" t="str">
        <f>IF(Dane!M3504&lt;&gt;"",Dane!M3504,"")</f>
        <v/>
      </c>
    </row>
    <row r="3505" spans="36:37" x14ac:dyDescent="0.35">
      <c r="AJ3505" s="33" t="str">
        <f t="shared" si="55"/>
        <v/>
      </c>
      <c r="AK3505" s="33" t="str">
        <f>IF(Dane!M3505&lt;&gt;"",Dane!M3505,"")</f>
        <v/>
      </c>
    </row>
    <row r="3506" spans="36:37" x14ac:dyDescent="0.35">
      <c r="AJ3506" s="33" t="str">
        <f t="shared" si="55"/>
        <v/>
      </c>
      <c r="AK3506" s="33" t="str">
        <f>IF(Dane!M3506&lt;&gt;"",Dane!M3506,"")</f>
        <v/>
      </c>
    </row>
    <row r="3507" spans="36:37" x14ac:dyDescent="0.35">
      <c r="AJ3507" s="33" t="str">
        <f t="shared" si="55"/>
        <v/>
      </c>
      <c r="AK3507" s="33" t="str">
        <f>IF(Dane!M3507&lt;&gt;"",Dane!M3507,"")</f>
        <v/>
      </c>
    </row>
    <row r="3508" spans="36:37" x14ac:dyDescent="0.35">
      <c r="AJ3508" s="33" t="str">
        <f t="shared" si="55"/>
        <v/>
      </c>
      <c r="AK3508" s="33" t="str">
        <f>IF(Dane!M3508&lt;&gt;"",Dane!M3508,"")</f>
        <v/>
      </c>
    </row>
    <row r="3509" spans="36:37" x14ac:dyDescent="0.35">
      <c r="AJ3509" s="33" t="str">
        <f t="shared" si="55"/>
        <v/>
      </c>
      <c r="AK3509" s="33" t="str">
        <f>IF(Dane!M3509&lt;&gt;"",Dane!M3509,"")</f>
        <v/>
      </c>
    </row>
    <row r="3510" spans="36:37" x14ac:dyDescent="0.35">
      <c r="AJ3510" s="33" t="str">
        <f t="shared" si="55"/>
        <v/>
      </c>
      <c r="AK3510" s="33" t="str">
        <f>IF(Dane!M3510&lt;&gt;"",Dane!M3510,"")</f>
        <v/>
      </c>
    </row>
    <row r="3511" spans="36:37" x14ac:dyDescent="0.35">
      <c r="AJ3511" s="33" t="str">
        <f t="shared" si="55"/>
        <v/>
      </c>
      <c r="AK3511" s="33" t="str">
        <f>IF(Dane!M3511&lt;&gt;"",Dane!M3511,"")</f>
        <v/>
      </c>
    </row>
    <row r="3512" spans="36:37" x14ac:dyDescent="0.35">
      <c r="AJ3512" s="33" t="str">
        <f t="shared" si="55"/>
        <v/>
      </c>
      <c r="AK3512" s="33" t="str">
        <f>IF(Dane!M3512&lt;&gt;"",Dane!M3512,"")</f>
        <v/>
      </c>
    </row>
    <row r="3513" spans="36:37" x14ac:dyDescent="0.35">
      <c r="AJ3513" s="33" t="str">
        <f t="shared" si="55"/>
        <v/>
      </c>
      <c r="AK3513" s="33" t="str">
        <f>IF(Dane!M3513&lt;&gt;"",Dane!M3513,"")</f>
        <v/>
      </c>
    </row>
    <row r="3514" spans="36:37" x14ac:dyDescent="0.35">
      <c r="AJ3514" s="33" t="str">
        <f t="shared" si="55"/>
        <v/>
      </c>
      <c r="AK3514" s="33" t="str">
        <f>IF(Dane!M3514&lt;&gt;"",Dane!M3514,"")</f>
        <v/>
      </c>
    </row>
    <row r="3515" spans="36:37" x14ac:dyDescent="0.35">
      <c r="AJ3515" s="33" t="str">
        <f t="shared" si="55"/>
        <v/>
      </c>
      <c r="AK3515" s="33" t="str">
        <f>IF(Dane!M3515&lt;&gt;"",Dane!M3515,"")</f>
        <v/>
      </c>
    </row>
    <row r="3516" spans="36:37" x14ac:dyDescent="0.35">
      <c r="AJ3516" s="33" t="str">
        <f t="shared" si="55"/>
        <v/>
      </c>
      <c r="AK3516" s="33" t="str">
        <f>IF(Dane!M3516&lt;&gt;"",Dane!M3516,"")</f>
        <v/>
      </c>
    </row>
    <row r="3517" spans="36:37" x14ac:dyDescent="0.35">
      <c r="AJ3517" s="33" t="str">
        <f t="shared" si="55"/>
        <v/>
      </c>
      <c r="AK3517" s="33" t="str">
        <f>IF(Dane!M3517&lt;&gt;"",Dane!M3517,"")</f>
        <v/>
      </c>
    </row>
    <row r="3518" spans="36:37" x14ac:dyDescent="0.35">
      <c r="AJ3518" s="33" t="str">
        <f t="shared" si="55"/>
        <v/>
      </c>
      <c r="AK3518" s="33" t="str">
        <f>IF(Dane!M3518&lt;&gt;"",Dane!M3518,"")</f>
        <v/>
      </c>
    </row>
    <row r="3519" spans="36:37" x14ac:dyDescent="0.35">
      <c r="AJ3519" s="33" t="str">
        <f t="shared" si="55"/>
        <v/>
      </c>
      <c r="AK3519" s="33" t="str">
        <f>IF(Dane!M3519&lt;&gt;"",Dane!M3519,"")</f>
        <v/>
      </c>
    </row>
    <row r="3520" spans="36:37" x14ac:dyDescent="0.35">
      <c r="AJ3520" s="33" t="str">
        <f t="shared" si="55"/>
        <v/>
      </c>
      <c r="AK3520" s="33" t="str">
        <f>IF(Dane!M3520&lt;&gt;"",Dane!M3520,"")</f>
        <v/>
      </c>
    </row>
    <row r="3521" spans="36:37" x14ac:dyDescent="0.35">
      <c r="AJ3521" s="33" t="str">
        <f t="shared" si="55"/>
        <v/>
      </c>
      <c r="AK3521" s="33" t="str">
        <f>IF(Dane!M3521&lt;&gt;"",Dane!M3521,"")</f>
        <v/>
      </c>
    </row>
    <row r="3522" spans="36:37" x14ac:dyDescent="0.35">
      <c r="AJ3522" s="33" t="str">
        <f t="shared" si="55"/>
        <v/>
      </c>
      <c r="AK3522" s="33" t="str">
        <f>IF(Dane!M3522&lt;&gt;"",Dane!M3522,"")</f>
        <v/>
      </c>
    </row>
    <row r="3523" spans="36:37" x14ac:dyDescent="0.35">
      <c r="AJ3523" s="33" t="str">
        <f t="shared" si="55"/>
        <v/>
      </c>
      <c r="AK3523" s="33" t="str">
        <f>IF(Dane!M3523&lt;&gt;"",Dane!M3523,"")</f>
        <v/>
      </c>
    </row>
    <row r="3524" spans="36:37" x14ac:dyDescent="0.35">
      <c r="AJ3524" s="33" t="str">
        <f t="shared" si="55"/>
        <v/>
      </c>
      <c r="AK3524" s="33" t="str">
        <f>IF(Dane!M3524&lt;&gt;"",Dane!M3524,"")</f>
        <v/>
      </c>
    </row>
    <row r="3525" spans="36:37" x14ac:dyDescent="0.35">
      <c r="AJ3525" s="33" t="str">
        <f t="shared" si="55"/>
        <v/>
      </c>
      <c r="AK3525" s="33" t="str">
        <f>IF(Dane!M3525&lt;&gt;"",Dane!M3525,"")</f>
        <v/>
      </c>
    </row>
    <row r="3526" spans="36:37" x14ac:dyDescent="0.35">
      <c r="AJ3526" s="33" t="str">
        <f t="shared" si="55"/>
        <v/>
      </c>
      <c r="AK3526" s="33" t="str">
        <f>IF(Dane!M3526&lt;&gt;"",Dane!M3526,"")</f>
        <v/>
      </c>
    </row>
    <row r="3527" spans="36:37" x14ac:dyDescent="0.35">
      <c r="AJ3527" s="33" t="str">
        <f t="shared" si="55"/>
        <v/>
      </c>
      <c r="AK3527" s="33" t="str">
        <f>IF(Dane!M3527&lt;&gt;"",Dane!M3527,"")</f>
        <v/>
      </c>
    </row>
    <row r="3528" spans="36:37" x14ac:dyDescent="0.35">
      <c r="AJ3528" s="33" t="str">
        <f t="shared" si="55"/>
        <v/>
      </c>
      <c r="AK3528" s="33" t="str">
        <f>IF(Dane!M3528&lt;&gt;"",Dane!M3528,"")</f>
        <v/>
      </c>
    </row>
    <row r="3529" spans="36:37" x14ac:dyDescent="0.35">
      <c r="AJ3529" s="33" t="str">
        <f t="shared" si="55"/>
        <v/>
      </c>
      <c r="AK3529" s="33" t="str">
        <f>IF(Dane!M3529&lt;&gt;"",Dane!M3529,"")</f>
        <v/>
      </c>
    </row>
    <row r="3530" spans="36:37" x14ac:dyDescent="0.35">
      <c r="AJ3530" s="33" t="str">
        <f t="shared" si="55"/>
        <v/>
      </c>
      <c r="AK3530" s="33" t="str">
        <f>IF(Dane!M3530&lt;&gt;"",Dane!M3530,"")</f>
        <v/>
      </c>
    </row>
    <row r="3531" spans="36:37" x14ac:dyDescent="0.35">
      <c r="AJ3531" s="33" t="str">
        <f t="shared" si="55"/>
        <v/>
      </c>
      <c r="AK3531" s="33" t="str">
        <f>IF(Dane!M3531&lt;&gt;"",Dane!M3531,"")</f>
        <v/>
      </c>
    </row>
    <row r="3532" spans="36:37" x14ac:dyDescent="0.35">
      <c r="AJ3532" s="33" t="str">
        <f t="shared" si="55"/>
        <v/>
      </c>
      <c r="AK3532" s="33" t="str">
        <f>IF(Dane!M3532&lt;&gt;"",Dane!M3532,"")</f>
        <v/>
      </c>
    </row>
    <row r="3533" spans="36:37" x14ac:dyDescent="0.35">
      <c r="AJ3533" s="33" t="str">
        <f t="shared" si="55"/>
        <v/>
      </c>
      <c r="AK3533" s="33" t="str">
        <f>IF(Dane!M3533&lt;&gt;"",Dane!M3533,"")</f>
        <v/>
      </c>
    </row>
    <row r="3534" spans="36:37" x14ac:dyDescent="0.35">
      <c r="AJ3534" s="33" t="str">
        <f t="shared" si="55"/>
        <v/>
      </c>
      <c r="AK3534" s="33" t="str">
        <f>IF(Dane!M3534&lt;&gt;"",Dane!M3534,"")</f>
        <v/>
      </c>
    </row>
    <row r="3535" spans="36:37" x14ac:dyDescent="0.35">
      <c r="AJ3535" s="33" t="str">
        <f t="shared" si="55"/>
        <v/>
      </c>
      <c r="AK3535" s="33" t="str">
        <f>IF(Dane!M3535&lt;&gt;"",Dane!M3535,"")</f>
        <v/>
      </c>
    </row>
    <row r="3536" spans="36:37" x14ac:dyDescent="0.35">
      <c r="AJ3536" s="33" t="str">
        <f t="shared" si="55"/>
        <v/>
      </c>
      <c r="AK3536" s="33" t="str">
        <f>IF(Dane!M3536&lt;&gt;"",Dane!M3536,"")</f>
        <v/>
      </c>
    </row>
    <row r="3537" spans="36:37" x14ac:dyDescent="0.35">
      <c r="AJ3537" s="33" t="str">
        <f t="shared" si="55"/>
        <v/>
      </c>
      <c r="AK3537" s="33" t="str">
        <f>IF(Dane!M3537&lt;&gt;"",Dane!M3537,"")</f>
        <v/>
      </c>
    </row>
    <row r="3538" spans="36:37" x14ac:dyDescent="0.35">
      <c r="AJ3538" s="33" t="str">
        <f t="shared" si="55"/>
        <v/>
      </c>
      <c r="AK3538" s="33" t="str">
        <f>IF(Dane!M3538&lt;&gt;"",Dane!M3538,"")</f>
        <v/>
      </c>
    </row>
    <row r="3539" spans="36:37" x14ac:dyDescent="0.35">
      <c r="AJ3539" s="33" t="str">
        <f t="shared" si="55"/>
        <v/>
      </c>
      <c r="AK3539" s="33" t="str">
        <f>IF(Dane!M3539&lt;&gt;"",Dane!M3539,"")</f>
        <v/>
      </c>
    </row>
    <row r="3540" spans="36:37" x14ac:dyDescent="0.35">
      <c r="AJ3540" s="33" t="str">
        <f t="shared" si="55"/>
        <v/>
      </c>
      <c r="AK3540" s="33" t="str">
        <f>IF(Dane!M3540&lt;&gt;"",Dane!M3540,"")</f>
        <v/>
      </c>
    </row>
    <row r="3541" spans="36:37" x14ac:dyDescent="0.35">
      <c r="AJ3541" s="33" t="str">
        <f t="shared" si="55"/>
        <v/>
      </c>
      <c r="AK3541" s="33" t="str">
        <f>IF(Dane!M3541&lt;&gt;"",Dane!M3541,"")</f>
        <v/>
      </c>
    </row>
    <row r="3542" spans="36:37" x14ac:dyDescent="0.35">
      <c r="AJ3542" s="33" t="str">
        <f t="shared" ref="AJ3542:AJ3605" si="56">IF(AK3542="styczeń",1,IF(AK3542="luty",2,IF(AK3542="marzec",3,IF(AK3542="kwiecień",4,IF(AK3542="maj",5,IF(AK3542="czerwiec",6,IF(AK3542="lipiec",7,IF(AK3542="sierpień",8,IF(AK3542="wrzesień",9,IF(AK3542="październik",10,IF(AK3542="listopad",11,IF(AK3542="listopad",12,""))))))))))))</f>
        <v/>
      </c>
      <c r="AK3542" s="33" t="str">
        <f>IF(Dane!M3542&lt;&gt;"",Dane!M3542,"")</f>
        <v/>
      </c>
    </row>
    <row r="3543" spans="36:37" x14ac:dyDescent="0.35">
      <c r="AJ3543" s="33" t="str">
        <f t="shared" si="56"/>
        <v/>
      </c>
      <c r="AK3543" s="33" t="str">
        <f>IF(Dane!M3543&lt;&gt;"",Dane!M3543,"")</f>
        <v/>
      </c>
    </row>
    <row r="3544" spans="36:37" x14ac:dyDescent="0.35">
      <c r="AJ3544" s="33" t="str">
        <f t="shared" si="56"/>
        <v/>
      </c>
      <c r="AK3544" s="33" t="str">
        <f>IF(Dane!M3544&lt;&gt;"",Dane!M3544,"")</f>
        <v/>
      </c>
    </row>
    <row r="3545" spans="36:37" x14ac:dyDescent="0.35">
      <c r="AJ3545" s="33" t="str">
        <f t="shared" si="56"/>
        <v/>
      </c>
      <c r="AK3545" s="33" t="str">
        <f>IF(Dane!M3545&lt;&gt;"",Dane!M3545,"")</f>
        <v/>
      </c>
    </row>
    <row r="3546" spans="36:37" x14ac:dyDescent="0.35">
      <c r="AJ3546" s="33" t="str">
        <f t="shared" si="56"/>
        <v/>
      </c>
      <c r="AK3546" s="33" t="str">
        <f>IF(Dane!M3546&lt;&gt;"",Dane!M3546,"")</f>
        <v/>
      </c>
    </row>
    <row r="3547" spans="36:37" x14ac:dyDescent="0.35">
      <c r="AJ3547" s="33" t="str">
        <f t="shared" si="56"/>
        <v/>
      </c>
      <c r="AK3547" s="33" t="str">
        <f>IF(Dane!M3547&lt;&gt;"",Dane!M3547,"")</f>
        <v/>
      </c>
    </row>
    <row r="3548" spans="36:37" x14ac:dyDescent="0.35">
      <c r="AJ3548" s="33" t="str">
        <f t="shared" si="56"/>
        <v/>
      </c>
      <c r="AK3548" s="33" t="str">
        <f>IF(Dane!M3548&lt;&gt;"",Dane!M3548,"")</f>
        <v/>
      </c>
    </row>
    <row r="3549" spans="36:37" x14ac:dyDescent="0.35">
      <c r="AJ3549" s="33" t="str">
        <f t="shared" si="56"/>
        <v/>
      </c>
      <c r="AK3549" s="33" t="str">
        <f>IF(Dane!M3549&lt;&gt;"",Dane!M3549,"")</f>
        <v/>
      </c>
    </row>
    <row r="3550" spans="36:37" x14ac:dyDescent="0.35">
      <c r="AJ3550" s="33" t="str">
        <f t="shared" si="56"/>
        <v/>
      </c>
      <c r="AK3550" s="33" t="str">
        <f>IF(Dane!M3550&lt;&gt;"",Dane!M3550,"")</f>
        <v/>
      </c>
    </row>
    <row r="3551" spans="36:37" x14ac:dyDescent="0.35">
      <c r="AJ3551" s="33" t="str">
        <f t="shared" si="56"/>
        <v/>
      </c>
      <c r="AK3551" s="33" t="str">
        <f>IF(Dane!M3551&lt;&gt;"",Dane!M3551,"")</f>
        <v/>
      </c>
    </row>
    <row r="3552" spans="36:37" x14ac:dyDescent="0.35">
      <c r="AJ3552" s="33" t="str">
        <f t="shared" si="56"/>
        <v/>
      </c>
      <c r="AK3552" s="33" t="str">
        <f>IF(Dane!M3552&lt;&gt;"",Dane!M3552,"")</f>
        <v/>
      </c>
    </row>
    <row r="3553" spans="36:37" x14ac:dyDescent="0.35">
      <c r="AJ3553" s="33" t="str">
        <f t="shared" si="56"/>
        <v/>
      </c>
      <c r="AK3553" s="33" t="str">
        <f>IF(Dane!M3553&lt;&gt;"",Dane!M3553,"")</f>
        <v/>
      </c>
    </row>
    <row r="3554" spans="36:37" x14ac:dyDescent="0.35">
      <c r="AJ3554" s="33" t="str">
        <f t="shared" si="56"/>
        <v/>
      </c>
      <c r="AK3554" s="33" t="str">
        <f>IF(Dane!M3554&lt;&gt;"",Dane!M3554,"")</f>
        <v/>
      </c>
    </row>
    <row r="3555" spans="36:37" x14ac:dyDescent="0.35">
      <c r="AJ3555" s="33" t="str">
        <f t="shared" si="56"/>
        <v/>
      </c>
      <c r="AK3555" s="33" t="str">
        <f>IF(Dane!M3555&lt;&gt;"",Dane!M3555,"")</f>
        <v/>
      </c>
    </row>
    <row r="3556" spans="36:37" x14ac:dyDescent="0.35">
      <c r="AJ3556" s="33" t="str">
        <f t="shared" si="56"/>
        <v/>
      </c>
      <c r="AK3556" s="33" t="str">
        <f>IF(Dane!M3556&lt;&gt;"",Dane!M3556,"")</f>
        <v/>
      </c>
    </row>
    <row r="3557" spans="36:37" x14ac:dyDescent="0.35">
      <c r="AJ3557" s="33" t="str">
        <f t="shared" si="56"/>
        <v/>
      </c>
      <c r="AK3557" s="33" t="str">
        <f>IF(Dane!M3557&lt;&gt;"",Dane!M3557,"")</f>
        <v/>
      </c>
    </row>
    <row r="3558" spans="36:37" x14ac:dyDescent="0.35">
      <c r="AJ3558" s="33" t="str">
        <f t="shared" si="56"/>
        <v/>
      </c>
      <c r="AK3558" s="33" t="str">
        <f>IF(Dane!M3558&lt;&gt;"",Dane!M3558,"")</f>
        <v/>
      </c>
    </row>
    <row r="3559" spans="36:37" x14ac:dyDescent="0.35">
      <c r="AJ3559" s="33" t="str">
        <f t="shared" si="56"/>
        <v/>
      </c>
      <c r="AK3559" s="33" t="str">
        <f>IF(Dane!M3559&lt;&gt;"",Dane!M3559,"")</f>
        <v/>
      </c>
    </row>
    <row r="3560" spans="36:37" x14ac:dyDescent="0.35">
      <c r="AJ3560" s="33" t="str">
        <f t="shared" si="56"/>
        <v/>
      </c>
      <c r="AK3560" s="33" t="str">
        <f>IF(Dane!M3560&lt;&gt;"",Dane!M3560,"")</f>
        <v/>
      </c>
    </row>
    <row r="3561" spans="36:37" x14ac:dyDescent="0.35">
      <c r="AJ3561" s="33" t="str">
        <f t="shared" si="56"/>
        <v/>
      </c>
      <c r="AK3561" s="33" t="str">
        <f>IF(Dane!M3561&lt;&gt;"",Dane!M3561,"")</f>
        <v/>
      </c>
    </row>
    <row r="3562" spans="36:37" x14ac:dyDescent="0.35">
      <c r="AJ3562" s="33" t="str">
        <f t="shared" si="56"/>
        <v/>
      </c>
      <c r="AK3562" s="33" t="str">
        <f>IF(Dane!M3562&lt;&gt;"",Dane!M3562,"")</f>
        <v/>
      </c>
    </row>
    <row r="3563" spans="36:37" x14ac:dyDescent="0.35">
      <c r="AJ3563" s="33" t="str">
        <f t="shared" si="56"/>
        <v/>
      </c>
      <c r="AK3563" s="33" t="str">
        <f>IF(Dane!M3563&lt;&gt;"",Dane!M3563,"")</f>
        <v/>
      </c>
    </row>
    <row r="3564" spans="36:37" x14ac:dyDescent="0.35">
      <c r="AJ3564" s="33" t="str">
        <f t="shared" si="56"/>
        <v/>
      </c>
      <c r="AK3564" s="33" t="str">
        <f>IF(Dane!M3564&lt;&gt;"",Dane!M3564,"")</f>
        <v/>
      </c>
    </row>
    <row r="3565" spans="36:37" x14ac:dyDescent="0.35">
      <c r="AJ3565" s="33" t="str">
        <f t="shared" si="56"/>
        <v/>
      </c>
      <c r="AK3565" s="33" t="str">
        <f>IF(Dane!M3565&lt;&gt;"",Dane!M3565,"")</f>
        <v/>
      </c>
    </row>
    <row r="3566" spans="36:37" x14ac:dyDescent="0.35">
      <c r="AJ3566" s="33" t="str">
        <f t="shared" si="56"/>
        <v/>
      </c>
      <c r="AK3566" s="33" t="str">
        <f>IF(Dane!M3566&lt;&gt;"",Dane!M3566,"")</f>
        <v/>
      </c>
    </row>
    <row r="3567" spans="36:37" x14ac:dyDescent="0.35">
      <c r="AJ3567" s="33" t="str">
        <f t="shared" si="56"/>
        <v/>
      </c>
      <c r="AK3567" s="33" t="str">
        <f>IF(Dane!M3567&lt;&gt;"",Dane!M3567,"")</f>
        <v/>
      </c>
    </row>
    <row r="3568" spans="36:37" x14ac:dyDescent="0.35">
      <c r="AJ3568" s="33" t="str">
        <f t="shared" si="56"/>
        <v/>
      </c>
      <c r="AK3568" s="33" t="str">
        <f>IF(Dane!M3568&lt;&gt;"",Dane!M3568,"")</f>
        <v/>
      </c>
    </row>
    <row r="3569" spans="36:37" x14ac:dyDescent="0.35">
      <c r="AJ3569" s="33" t="str">
        <f t="shared" si="56"/>
        <v/>
      </c>
      <c r="AK3569" s="33" t="str">
        <f>IF(Dane!M3569&lt;&gt;"",Dane!M3569,"")</f>
        <v/>
      </c>
    </row>
    <row r="3570" spans="36:37" x14ac:dyDescent="0.35">
      <c r="AJ3570" s="33" t="str">
        <f t="shared" si="56"/>
        <v/>
      </c>
      <c r="AK3570" s="33" t="str">
        <f>IF(Dane!M3570&lt;&gt;"",Dane!M3570,"")</f>
        <v/>
      </c>
    </row>
    <row r="3571" spans="36:37" x14ac:dyDescent="0.35">
      <c r="AJ3571" s="33" t="str">
        <f t="shared" si="56"/>
        <v/>
      </c>
      <c r="AK3571" s="33" t="str">
        <f>IF(Dane!M3571&lt;&gt;"",Dane!M3571,"")</f>
        <v/>
      </c>
    </row>
    <row r="3572" spans="36:37" x14ac:dyDescent="0.35">
      <c r="AJ3572" s="33" t="str">
        <f t="shared" si="56"/>
        <v/>
      </c>
      <c r="AK3572" s="33" t="str">
        <f>IF(Dane!M3572&lt;&gt;"",Dane!M3572,"")</f>
        <v/>
      </c>
    </row>
    <row r="3573" spans="36:37" x14ac:dyDescent="0.35">
      <c r="AJ3573" s="33" t="str">
        <f t="shared" si="56"/>
        <v/>
      </c>
      <c r="AK3573" s="33" t="str">
        <f>IF(Dane!M3573&lt;&gt;"",Dane!M3573,"")</f>
        <v/>
      </c>
    </row>
    <row r="3574" spans="36:37" x14ac:dyDescent="0.35">
      <c r="AJ3574" s="33" t="str">
        <f t="shared" si="56"/>
        <v/>
      </c>
      <c r="AK3574" s="33" t="str">
        <f>IF(Dane!M3574&lt;&gt;"",Dane!M3574,"")</f>
        <v/>
      </c>
    </row>
    <row r="3575" spans="36:37" x14ac:dyDescent="0.35">
      <c r="AJ3575" s="33" t="str">
        <f t="shared" si="56"/>
        <v/>
      </c>
      <c r="AK3575" s="33" t="str">
        <f>IF(Dane!M3575&lt;&gt;"",Dane!M3575,"")</f>
        <v/>
      </c>
    </row>
    <row r="3576" spans="36:37" x14ac:dyDescent="0.35">
      <c r="AJ3576" s="33" t="str">
        <f t="shared" si="56"/>
        <v/>
      </c>
      <c r="AK3576" s="33" t="str">
        <f>IF(Dane!M3576&lt;&gt;"",Dane!M3576,"")</f>
        <v/>
      </c>
    </row>
    <row r="3577" spans="36:37" x14ac:dyDescent="0.35">
      <c r="AJ3577" s="33" t="str">
        <f t="shared" si="56"/>
        <v/>
      </c>
      <c r="AK3577" s="33" t="str">
        <f>IF(Dane!M3577&lt;&gt;"",Dane!M3577,"")</f>
        <v/>
      </c>
    </row>
    <row r="3578" spans="36:37" x14ac:dyDescent="0.35">
      <c r="AJ3578" s="33" t="str">
        <f t="shared" si="56"/>
        <v/>
      </c>
      <c r="AK3578" s="33" t="str">
        <f>IF(Dane!M3578&lt;&gt;"",Dane!M3578,"")</f>
        <v/>
      </c>
    </row>
    <row r="3579" spans="36:37" x14ac:dyDescent="0.35">
      <c r="AJ3579" s="33" t="str">
        <f t="shared" si="56"/>
        <v/>
      </c>
      <c r="AK3579" s="33" t="str">
        <f>IF(Dane!M3579&lt;&gt;"",Dane!M3579,"")</f>
        <v/>
      </c>
    </row>
    <row r="3580" spans="36:37" x14ac:dyDescent="0.35">
      <c r="AJ3580" s="33" t="str">
        <f t="shared" si="56"/>
        <v/>
      </c>
      <c r="AK3580" s="33" t="str">
        <f>IF(Dane!M3580&lt;&gt;"",Dane!M3580,"")</f>
        <v/>
      </c>
    </row>
    <row r="3581" spans="36:37" x14ac:dyDescent="0.35">
      <c r="AJ3581" s="33" t="str">
        <f t="shared" si="56"/>
        <v/>
      </c>
      <c r="AK3581" s="33" t="str">
        <f>IF(Dane!M3581&lt;&gt;"",Dane!M3581,"")</f>
        <v/>
      </c>
    </row>
    <row r="3582" spans="36:37" x14ac:dyDescent="0.35">
      <c r="AJ3582" s="33" t="str">
        <f t="shared" si="56"/>
        <v/>
      </c>
      <c r="AK3582" s="33" t="str">
        <f>IF(Dane!M3582&lt;&gt;"",Dane!M3582,"")</f>
        <v/>
      </c>
    </row>
    <row r="3583" spans="36:37" x14ac:dyDescent="0.35">
      <c r="AJ3583" s="33" t="str">
        <f t="shared" si="56"/>
        <v/>
      </c>
      <c r="AK3583" s="33" t="str">
        <f>IF(Dane!M3583&lt;&gt;"",Dane!M3583,"")</f>
        <v/>
      </c>
    </row>
    <row r="3584" spans="36:37" x14ac:dyDescent="0.35">
      <c r="AJ3584" s="33" t="str">
        <f t="shared" si="56"/>
        <v/>
      </c>
      <c r="AK3584" s="33" t="str">
        <f>IF(Dane!M3584&lt;&gt;"",Dane!M3584,"")</f>
        <v/>
      </c>
    </row>
    <row r="3585" spans="36:37" x14ac:dyDescent="0.35">
      <c r="AJ3585" s="33" t="str">
        <f t="shared" si="56"/>
        <v/>
      </c>
      <c r="AK3585" s="33" t="str">
        <f>IF(Dane!M3585&lt;&gt;"",Dane!M3585,"")</f>
        <v/>
      </c>
    </row>
    <row r="3586" spans="36:37" x14ac:dyDescent="0.35">
      <c r="AJ3586" s="33" t="str">
        <f t="shared" si="56"/>
        <v/>
      </c>
      <c r="AK3586" s="33" t="str">
        <f>IF(Dane!M3586&lt;&gt;"",Dane!M3586,"")</f>
        <v/>
      </c>
    </row>
    <row r="3587" spans="36:37" x14ac:dyDescent="0.35">
      <c r="AJ3587" s="33" t="str">
        <f t="shared" si="56"/>
        <v/>
      </c>
      <c r="AK3587" s="33" t="str">
        <f>IF(Dane!M3587&lt;&gt;"",Dane!M3587,"")</f>
        <v/>
      </c>
    </row>
    <row r="3588" spans="36:37" x14ac:dyDescent="0.35">
      <c r="AJ3588" s="33" t="str">
        <f t="shared" si="56"/>
        <v/>
      </c>
      <c r="AK3588" s="33" t="str">
        <f>IF(Dane!M3588&lt;&gt;"",Dane!M3588,"")</f>
        <v/>
      </c>
    </row>
    <row r="3589" spans="36:37" x14ac:dyDescent="0.35">
      <c r="AJ3589" s="33" t="str">
        <f t="shared" si="56"/>
        <v/>
      </c>
      <c r="AK3589" s="33" t="str">
        <f>IF(Dane!M3589&lt;&gt;"",Dane!M3589,"")</f>
        <v/>
      </c>
    </row>
    <row r="3590" spans="36:37" x14ac:dyDescent="0.35">
      <c r="AJ3590" s="33" t="str">
        <f t="shared" si="56"/>
        <v/>
      </c>
      <c r="AK3590" s="33" t="str">
        <f>IF(Dane!M3590&lt;&gt;"",Dane!M3590,"")</f>
        <v/>
      </c>
    </row>
    <row r="3591" spans="36:37" x14ac:dyDescent="0.35">
      <c r="AJ3591" s="33" t="str">
        <f t="shared" si="56"/>
        <v/>
      </c>
      <c r="AK3591" s="33" t="str">
        <f>IF(Dane!M3591&lt;&gt;"",Dane!M3591,"")</f>
        <v/>
      </c>
    </row>
    <row r="3592" spans="36:37" x14ac:dyDescent="0.35">
      <c r="AJ3592" s="33" t="str">
        <f t="shared" si="56"/>
        <v/>
      </c>
      <c r="AK3592" s="33" t="str">
        <f>IF(Dane!M3592&lt;&gt;"",Dane!M3592,"")</f>
        <v/>
      </c>
    </row>
    <row r="3593" spans="36:37" x14ac:dyDescent="0.35">
      <c r="AJ3593" s="33" t="str">
        <f t="shared" si="56"/>
        <v/>
      </c>
      <c r="AK3593" s="33" t="str">
        <f>IF(Dane!M3593&lt;&gt;"",Dane!M3593,"")</f>
        <v/>
      </c>
    </row>
    <row r="3594" spans="36:37" x14ac:dyDescent="0.35">
      <c r="AJ3594" s="33" t="str">
        <f t="shared" si="56"/>
        <v/>
      </c>
      <c r="AK3594" s="33" t="str">
        <f>IF(Dane!M3594&lt;&gt;"",Dane!M3594,"")</f>
        <v/>
      </c>
    </row>
    <row r="3595" spans="36:37" x14ac:dyDescent="0.35">
      <c r="AJ3595" s="33" t="str">
        <f t="shared" si="56"/>
        <v/>
      </c>
      <c r="AK3595" s="33" t="str">
        <f>IF(Dane!M3595&lt;&gt;"",Dane!M3595,"")</f>
        <v/>
      </c>
    </row>
    <row r="3596" spans="36:37" x14ac:dyDescent="0.35">
      <c r="AJ3596" s="33" t="str">
        <f t="shared" si="56"/>
        <v/>
      </c>
      <c r="AK3596" s="33" t="str">
        <f>IF(Dane!M3596&lt;&gt;"",Dane!M3596,"")</f>
        <v/>
      </c>
    </row>
    <row r="3597" spans="36:37" x14ac:dyDescent="0.35">
      <c r="AJ3597" s="33" t="str">
        <f t="shared" si="56"/>
        <v/>
      </c>
      <c r="AK3597" s="33" t="str">
        <f>IF(Dane!M3597&lt;&gt;"",Dane!M3597,"")</f>
        <v/>
      </c>
    </row>
    <row r="3598" spans="36:37" x14ac:dyDescent="0.35">
      <c r="AJ3598" s="33" t="str">
        <f t="shared" si="56"/>
        <v/>
      </c>
      <c r="AK3598" s="33" t="str">
        <f>IF(Dane!M3598&lt;&gt;"",Dane!M3598,"")</f>
        <v/>
      </c>
    </row>
    <row r="3599" spans="36:37" x14ac:dyDescent="0.35">
      <c r="AJ3599" s="33" t="str">
        <f t="shared" si="56"/>
        <v/>
      </c>
      <c r="AK3599" s="33" t="str">
        <f>IF(Dane!M3599&lt;&gt;"",Dane!M3599,"")</f>
        <v/>
      </c>
    </row>
    <row r="3600" spans="36:37" x14ac:dyDescent="0.35">
      <c r="AJ3600" s="33" t="str">
        <f t="shared" si="56"/>
        <v/>
      </c>
      <c r="AK3600" s="33" t="str">
        <f>IF(Dane!M3600&lt;&gt;"",Dane!M3600,"")</f>
        <v/>
      </c>
    </row>
    <row r="3601" spans="36:37" x14ac:dyDescent="0.35">
      <c r="AJ3601" s="33" t="str">
        <f t="shared" si="56"/>
        <v/>
      </c>
      <c r="AK3601" s="33" t="str">
        <f>IF(Dane!M3601&lt;&gt;"",Dane!M3601,"")</f>
        <v/>
      </c>
    </row>
    <row r="3602" spans="36:37" x14ac:dyDescent="0.35">
      <c r="AJ3602" s="33" t="str">
        <f t="shared" si="56"/>
        <v/>
      </c>
      <c r="AK3602" s="33" t="str">
        <f>IF(Dane!M3602&lt;&gt;"",Dane!M3602,"")</f>
        <v/>
      </c>
    </row>
    <row r="3603" spans="36:37" x14ac:dyDescent="0.35">
      <c r="AJ3603" s="33" t="str">
        <f t="shared" si="56"/>
        <v/>
      </c>
      <c r="AK3603" s="33" t="str">
        <f>IF(Dane!M3603&lt;&gt;"",Dane!M3603,"")</f>
        <v/>
      </c>
    </row>
    <row r="3604" spans="36:37" x14ac:dyDescent="0.35">
      <c r="AJ3604" s="33" t="str">
        <f t="shared" si="56"/>
        <v/>
      </c>
      <c r="AK3604" s="33" t="str">
        <f>IF(Dane!M3604&lt;&gt;"",Dane!M3604,"")</f>
        <v/>
      </c>
    </row>
    <row r="3605" spans="36:37" x14ac:dyDescent="0.35">
      <c r="AJ3605" s="33" t="str">
        <f t="shared" si="56"/>
        <v/>
      </c>
      <c r="AK3605" s="33" t="str">
        <f>IF(Dane!M3605&lt;&gt;"",Dane!M3605,"")</f>
        <v/>
      </c>
    </row>
    <row r="3606" spans="36:37" x14ac:dyDescent="0.35">
      <c r="AJ3606" s="33" t="str">
        <f t="shared" ref="AJ3606:AJ3669" si="57">IF(AK3606="styczeń",1,IF(AK3606="luty",2,IF(AK3606="marzec",3,IF(AK3606="kwiecień",4,IF(AK3606="maj",5,IF(AK3606="czerwiec",6,IF(AK3606="lipiec",7,IF(AK3606="sierpień",8,IF(AK3606="wrzesień",9,IF(AK3606="październik",10,IF(AK3606="listopad",11,IF(AK3606="listopad",12,""))))))))))))</f>
        <v/>
      </c>
      <c r="AK3606" s="33" t="str">
        <f>IF(Dane!M3606&lt;&gt;"",Dane!M3606,"")</f>
        <v/>
      </c>
    </row>
    <row r="3607" spans="36:37" x14ac:dyDescent="0.35">
      <c r="AJ3607" s="33" t="str">
        <f t="shared" si="57"/>
        <v/>
      </c>
      <c r="AK3607" s="33" t="str">
        <f>IF(Dane!M3607&lt;&gt;"",Dane!M3607,"")</f>
        <v/>
      </c>
    </row>
    <row r="3608" spans="36:37" x14ac:dyDescent="0.35">
      <c r="AJ3608" s="33" t="str">
        <f t="shared" si="57"/>
        <v/>
      </c>
      <c r="AK3608" s="33" t="str">
        <f>IF(Dane!M3608&lt;&gt;"",Dane!M3608,"")</f>
        <v/>
      </c>
    </row>
    <row r="3609" spans="36:37" x14ac:dyDescent="0.35">
      <c r="AJ3609" s="33" t="str">
        <f t="shared" si="57"/>
        <v/>
      </c>
      <c r="AK3609" s="33" t="str">
        <f>IF(Dane!M3609&lt;&gt;"",Dane!M3609,"")</f>
        <v/>
      </c>
    </row>
    <row r="3610" spans="36:37" x14ac:dyDescent="0.35">
      <c r="AJ3610" s="33" t="str">
        <f t="shared" si="57"/>
        <v/>
      </c>
      <c r="AK3610" s="33" t="str">
        <f>IF(Dane!M3610&lt;&gt;"",Dane!M3610,"")</f>
        <v/>
      </c>
    </row>
    <row r="3611" spans="36:37" x14ac:dyDescent="0.35">
      <c r="AJ3611" s="33" t="str">
        <f t="shared" si="57"/>
        <v/>
      </c>
      <c r="AK3611" s="33" t="str">
        <f>IF(Dane!M3611&lt;&gt;"",Dane!M3611,"")</f>
        <v/>
      </c>
    </row>
    <row r="3612" spans="36:37" x14ac:dyDescent="0.35">
      <c r="AJ3612" s="33" t="str">
        <f t="shared" si="57"/>
        <v/>
      </c>
      <c r="AK3612" s="33" t="str">
        <f>IF(Dane!M3612&lt;&gt;"",Dane!M3612,"")</f>
        <v/>
      </c>
    </row>
    <row r="3613" spans="36:37" x14ac:dyDescent="0.35">
      <c r="AJ3613" s="33" t="str">
        <f t="shared" si="57"/>
        <v/>
      </c>
      <c r="AK3613" s="33" t="str">
        <f>IF(Dane!M3613&lt;&gt;"",Dane!M3613,"")</f>
        <v/>
      </c>
    </row>
    <row r="3614" spans="36:37" x14ac:dyDescent="0.35">
      <c r="AJ3614" s="33" t="str">
        <f t="shared" si="57"/>
        <v/>
      </c>
      <c r="AK3614" s="33" t="str">
        <f>IF(Dane!M3614&lt;&gt;"",Dane!M3614,"")</f>
        <v/>
      </c>
    </row>
    <row r="3615" spans="36:37" x14ac:dyDescent="0.35">
      <c r="AJ3615" s="33" t="str">
        <f t="shared" si="57"/>
        <v/>
      </c>
      <c r="AK3615" s="33" t="str">
        <f>IF(Dane!M3615&lt;&gt;"",Dane!M3615,"")</f>
        <v/>
      </c>
    </row>
    <row r="3616" spans="36:37" x14ac:dyDescent="0.35">
      <c r="AJ3616" s="33" t="str">
        <f t="shared" si="57"/>
        <v/>
      </c>
      <c r="AK3616" s="33" t="str">
        <f>IF(Dane!M3616&lt;&gt;"",Dane!M3616,"")</f>
        <v/>
      </c>
    </row>
    <row r="3617" spans="36:37" x14ac:dyDescent="0.35">
      <c r="AJ3617" s="33" t="str">
        <f t="shared" si="57"/>
        <v/>
      </c>
      <c r="AK3617" s="33" t="str">
        <f>IF(Dane!M3617&lt;&gt;"",Dane!M3617,"")</f>
        <v/>
      </c>
    </row>
    <row r="3618" spans="36:37" x14ac:dyDescent="0.35">
      <c r="AJ3618" s="33" t="str">
        <f t="shared" si="57"/>
        <v/>
      </c>
      <c r="AK3618" s="33" t="str">
        <f>IF(Dane!M3618&lt;&gt;"",Dane!M3618,"")</f>
        <v/>
      </c>
    </row>
    <row r="3619" spans="36:37" x14ac:dyDescent="0.35">
      <c r="AJ3619" s="33" t="str">
        <f t="shared" si="57"/>
        <v/>
      </c>
      <c r="AK3619" s="33" t="str">
        <f>IF(Dane!M3619&lt;&gt;"",Dane!M3619,"")</f>
        <v/>
      </c>
    </row>
    <row r="3620" spans="36:37" x14ac:dyDescent="0.35">
      <c r="AJ3620" s="33" t="str">
        <f t="shared" si="57"/>
        <v/>
      </c>
      <c r="AK3620" s="33" t="str">
        <f>IF(Dane!M3620&lt;&gt;"",Dane!M3620,"")</f>
        <v/>
      </c>
    </row>
    <row r="3621" spans="36:37" x14ac:dyDescent="0.35">
      <c r="AJ3621" s="33" t="str">
        <f t="shared" si="57"/>
        <v/>
      </c>
      <c r="AK3621" s="33" t="str">
        <f>IF(Dane!M3621&lt;&gt;"",Dane!M3621,"")</f>
        <v/>
      </c>
    </row>
    <row r="3622" spans="36:37" x14ac:dyDescent="0.35">
      <c r="AJ3622" s="33" t="str">
        <f t="shared" si="57"/>
        <v/>
      </c>
      <c r="AK3622" s="33" t="str">
        <f>IF(Dane!M3622&lt;&gt;"",Dane!M3622,"")</f>
        <v/>
      </c>
    </row>
    <row r="3623" spans="36:37" x14ac:dyDescent="0.35">
      <c r="AJ3623" s="33" t="str">
        <f t="shared" si="57"/>
        <v/>
      </c>
      <c r="AK3623" s="33" t="str">
        <f>IF(Dane!M3623&lt;&gt;"",Dane!M3623,"")</f>
        <v/>
      </c>
    </row>
    <row r="3624" spans="36:37" x14ac:dyDescent="0.35">
      <c r="AJ3624" s="33" t="str">
        <f t="shared" si="57"/>
        <v/>
      </c>
      <c r="AK3624" s="33" t="str">
        <f>IF(Dane!M3624&lt;&gt;"",Dane!M3624,"")</f>
        <v/>
      </c>
    </row>
    <row r="3625" spans="36:37" x14ac:dyDescent="0.35">
      <c r="AJ3625" s="33" t="str">
        <f t="shared" si="57"/>
        <v/>
      </c>
      <c r="AK3625" s="33" t="str">
        <f>IF(Dane!M3625&lt;&gt;"",Dane!M3625,"")</f>
        <v/>
      </c>
    </row>
    <row r="3626" spans="36:37" x14ac:dyDescent="0.35">
      <c r="AJ3626" s="33" t="str">
        <f t="shared" si="57"/>
        <v/>
      </c>
      <c r="AK3626" s="33" t="str">
        <f>IF(Dane!M3626&lt;&gt;"",Dane!M3626,"")</f>
        <v/>
      </c>
    </row>
    <row r="3627" spans="36:37" x14ac:dyDescent="0.35">
      <c r="AJ3627" s="33" t="str">
        <f t="shared" si="57"/>
        <v/>
      </c>
      <c r="AK3627" s="33" t="str">
        <f>IF(Dane!M3627&lt;&gt;"",Dane!M3627,"")</f>
        <v/>
      </c>
    </row>
    <row r="3628" spans="36:37" x14ac:dyDescent="0.35">
      <c r="AJ3628" s="33" t="str">
        <f t="shared" si="57"/>
        <v/>
      </c>
      <c r="AK3628" s="33" t="str">
        <f>IF(Dane!M3628&lt;&gt;"",Dane!M3628,"")</f>
        <v/>
      </c>
    </row>
    <row r="3629" spans="36:37" x14ac:dyDescent="0.35">
      <c r="AJ3629" s="33" t="str">
        <f t="shared" si="57"/>
        <v/>
      </c>
      <c r="AK3629" s="33" t="str">
        <f>IF(Dane!M3629&lt;&gt;"",Dane!M3629,"")</f>
        <v/>
      </c>
    </row>
    <row r="3630" spans="36:37" x14ac:dyDescent="0.35">
      <c r="AJ3630" s="33" t="str">
        <f t="shared" si="57"/>
        <v/>
      </c>
      <c r="AK3630" s="33" t="str">
        <f>IF(Dane!M3630&lt;&gt;"",Dane!M3630,"")</f>
        <v/>
      </c>
    </row>
    <row r="3631" spans="36:37" x14ac:dyDescent="0.35">
      <c r="AJ3631" s="33" t="str">
        <f t="shared" si="57"/>
        <v/>
      </c>
      <c r="AK3631" s="33" t="str">
        <f>IF(Dane!M3631&lt;&gt;"",Dane!M3631,"")</f>
        <v/>
      </c>
    </row>
    <row r="3632" spans="36:37" x14ac:dyDescent="0.35">
      <c r="AJ3632" s="33" t="str">
        <f t="shared" si="57"/>
        <v/>
      </c>
      <c r="AK3632" s="33" t="str">
        <f>IF(Dane!M3632&lt;&gt;"",Dane!M3632,"")</f>
        <v/>
      </c>
    </row>
    <row r="3633" spans="36:37" x14ac:dyDescent="0.35">
      <c r="AJ3633" s="33" t="str">
        <f t="shared" si="57"/>
        <v/>
      </c>
      <c r="AK3633" s="33" t="str">
        <f>IF(Dane!M3633&lt;&gt;"",Dane!M3633,"")</f>
        <v/>
      </c>
    </row>
    <row r="3634" spans="36:37" x14ac:dyDescent="0.35">
      <c r="AJ3634" s="33" t="str">
        <f t="shared" si="57"/>
        <v/>
      </c>
      <c r="AK3634" s="33" t="str">
        <f>IF(Dane!M3634&lt;&gt;"",Dane!M3634,"")</f>
        <v/>
      </c>
    </row>
    <row r="3635" spans="36:37" x14ac:dyDescent="0.35">
      <c r="AJ3635" s="33" t="str">
        <f t="shared" si="57"/>
        <v/>
      </c>
      <c r="AK3635" s="33" t="str">
        <f>IF(Dane!M3635&lt;&gt;"",Dane!M3635,"")</f>
        <v/>
      </c>
    </row>
    <row r="3636" spans="36:37" x14ac:dyDescent="0.35">
      <c r="AJ3636" s="33" t="str">
        <f t="shared" si="57"/>
        <v/>
      </c>
      <c r="AK3636" s="33" t="str">
        <f>IF(Dane!M3636&lt;&gt;"",Dane!M3636,"")</f>
        <v/>
      </c>
    </row>
    <row r="3637" spans="36:37" x14ac:dyDescent="0.35">
      <c r="AJ3637" s="33" t="str">
        <f t="shared" si="57"/>
        <v/>
      </c>
      <c r="AK3637" s="33" t="str">
        <f>IF(Dane!M3637&lt;&gt;"",Dane!M3637,"")</f>
        <v/>
      </c>
    </row>
    <row r="3638" spans="36:37" x14ac:dyDescent="0.35">
      <c r="AJ3638" s="33" t="str">
        <f t="shared" si="57"/>
        <v/>
      </c>
      <c r="AK3638" s="33" t="str">
        <f>IF(Dane!M3638&lt;&gt;"",Dane!M3638,"")</f>
        <v/>
      </c>
    </row>
    <row r="3639" spans="36:37" x14ac:dyDescent="0.35">
      <c r="AJ3639" s="33" t="str">
        <f t="shared" si="57"/>
        <v/>
      </c>
      <c r="AK3639" s="33" t="str">
        <f>IF(Dane!M3639&lt;&gt;"",Dane!M3639,"")</f>
        <v/>
      </c>
    </row>
    <row r="3640" spans="36:37" x14ac:dyDescent="0.35">
      <c r="AJ3640" s="33" t="str">
        <f t="shared" si="57"/>
        <v/>
      </c>
      <c r="AK3640" s="33" t="str">
        <f>IF(Dane!M3640&lt;&gt;"",Dane!M3640,"")</f>
        <v/>
      </c>
    </row>
    <row r="3641" spans="36:37" x14ac:dyDescent="0.35">
      <c r="AJ3641" s="33" t="str">
        <f t="shared" si="57"/>
        <v/>
      </c>
      <c r="AK3641" s="33" t="str">
        <f>IF(Dane!M3641&lt;&gt;"",Dane!M3641,"")</f>
        <v/>
      </c>
    </row>
    <row r="3642" spans="36:37" x14ac:dyDescent="0.35">
      <c r="AJ3642" s="33" t="str">
        <f t="shared" si="57"/>
        <v/>
      </c>
      <c r="AK3642" s="33" t="str">
        <f>IF(Dane!M3642&lt;&gt;"",Dane!M3642,"")</f>
        <v/>
      </c>
    </row>
    <row r="3643" spans="36:37" x14ac:dyDescent="0.35">
      <c r="AJ3643" s="33" t="str">
        <f t="shared" si="57"/>
        <v/>
      </c>
      <c r="AK3643" s="33" t="str">
        <f>IF(Dane!M3643&lt;&gt;"",Dane!M3643,"")</f>
        <v/>
      </c>
    </row>
    <row r="3644" spans="36:37" x14ac:dyDescent="0.35">
      <c r="AJ3644" s="33" t="str">
        <f t="shared" si="57"/>
        <v/>
      </c>
      <c r="AK3644" s="33" t="str">
        <f>IF(Dane!M3644&lt;&gt;"",Dane!M3644,"")</f>
        <v/>
      </c>
    </row>
    <row r="3645" spans="36:37" x14ac:dyDescent="0.35">
      <c r="AJ3645" s="33" t="str">
        <f t="shared" si="57"/>
        <v/>
      </c>
      <c r="AK3645" s="33" t="str">
        <f>IF(Dane!M3645&lt;&gt;"",Dane!M3645,"")</f>
        <v/>
      </c>
    </row>
    <row r="3646" spans="36:37" x14ac:dyDescent="0.35">
      <c r="AJ3646" s="33" t="str">
        <f t="shared" si="57"/>
        <v/>
      </c>
      <c r="AK3646" s="33" t="str">
        <f>IF(Dane!M3646&lt;&gt;"",Dane!M3646,"")</f>
        <v/>
      </c>
    </row>
    <row r="3647" spans="36:37" x14ac:dyDescent="0.35">
      <c r="AJ3647" s="33" t="str">
        <f t="shared" si="57"/>
        <v/>
      </c>
      <c r="AK3647" s="33" t="str">
        <f>IF(Dane!M3647&lt;&gt;"",Dane!M3647,"")</f>
        <v/>
      </c>
    </row>
    <row r="3648" spans="36:37" x14ac:dyDescent="0.35">
      <c r="AJ3648" s="33" t="str">
        <f t="shared" si="57"/>
        <v/>
      </c>
      <c r="AK3648" s="33" t="str">
        <f>IF(Dane!M3648&lt;&gt;"",Dane!M3648,"")</f>
        <v/>
      </c>
    </row>
    <row r="3649" spans="36:37" x14ac:dyDescent="0.35">
      <c r="AJ3649" s="33" t="str">
        <f t="shared" si="57"/>
        <v/>
      </c>
      <c r="AK3649" s="33" t="str">
        <f>IF(Dane!M3649&lt;&gt;"",Dane!M3649,"")</f>
        <v/>
      </c>
    </row>
    <row r="3650" spans="36:37" x14ac:dyDescent="0.35">
      <c r="AJ3650" s="33" t="str">
        <f t="shared" si="57"/>
        <v/>
      </c>
      <c r="AK3650" s="33" t="str">
        <f>IF(Dane!M3650&lt;&gt;"",Dane!M3650,"")</f>
        <v/>
      </c>
    </row>
    <row r="3651" spans="36:37" x14ac:dyDescent="0.35">
      <c r="AJ3651" s="33" t="str">
        <f t="shared" si="57"/>
        <v/>
      </c>
      <c r="AK3651" s="33" t="str">
        <f>IF(Dane!M3651&lt;&gt;"",Dane!M3651,"")</f>
        <v/>
      </c>
    </row>
    <row r="3652" spans="36:37" x14ac:dyDescent="0.35">
      <c r="AJ3652" s="33" t="str">
        <f t="shared" si="57"/>
        <v/>
      </c>
      <c r="AK3652" s="33" t="str">
        <f>IF(Dane!M3652&lt;&gt;"",Dane!M3652,"")</f>
        <v/>
      </c>
    </row>
    <row r="3653" spans="36:37" x14ac:dyDescent="0.35">
      <c r="AJ3653" s="33" t="str">
        <f t="shared" si="57"/>
        <v/>
      </c>
      <c r="AK3653" s="33" t="str">
        <f>IF(Dane!M3653&lt;&gt;"",Dane!M3653,"")</f>
        <v/>
      </c>
    </row>
    <row r="3654" spans="36:37" x14ac:dyDescent="0.35">
      <c r="AJ3654" s="33" t="str">
        <f t="shared" si="57"/>
        <v/>
      </c>
      <c r="AK3654" s="33" t="str">
        <f>IF(Dane!M3654&lt;&gt;"",Dane!M3654,"")</f>
        <v/>
      </c>
    </row>
    <row r="3655" spans="36:37" x14ac:dyDescent="0.35">
      <c r="AJ3655" s="33" t="str">
        <f t="shared" si="57"/>
        <v/>
      </c>
      <c r="AK3655" s="33" t="str">
        <f>IF(Dane!M3655&lt;&gt;"",Dane!M3655,"")</f>
        <v/>
      </c>
    </row>
    <row r="3656" spans="36:37" x14ac:dyDescent="0.35">
      <c r="AJ3656" s="33" t="str">
        <f t="shared" si="57"/>
        <v/>
      </c>
      <c r="AK3656" s="33" t="str">
        <f>IF(Dane!M3656&lt;&gt;"",Dane!M3656,"")</f>
        <v/>
      </c>
    </row>
    <row r="3657" spans="36:37" x14ac:dyDescent="0.35">
      <c r="AJ3657" s="33" t="str">
        <f t="shared" si="57"/>
        <v/>
      </c>
      <c r="AK3657" s="33" t="str">
        <f>IF(Dane!M3657&lt;&gt;"",Dane!M3657,"")</f>
        <v/>
      </c>
    </row>
    <row r="3658" spans="36:37" x14ac:dyDescent="0.35">
      <c r="AJ3658" s="33" t="str">
        <f t="shared" si="57"/>
        <v/>
      </c>
      <c r="AK3658" s="33" t="str">
        <f>IF(Dane!M3658&lt;&gt;"",Dane!M3658,"")</f>
        <v/>
      </c>
    </row>
    <row r="3659" spans="36:37" x14ac:dyDescent="0.35">
      <c r="AJ3659" s="33" t="str">
        <f t="shared" si="57"/>
        <v/>
      </c>
      <c r="AK3659" s="33" t="str">
        <f>IF(Dane!M3659&lt;&gt;"",Dane!M3659,"")</f>
        <v/>
      </c>
    </row>
    <row r="3660" spans="36:37" x14ac:dyDescent="0.35">
      <c r="AJ3660" s="33" t="str">
        <f t="shared" si="57"/>
        <v/>
      </c>
      <c r="AK3660" s="33" t="str">
        <f>IF(Dane!M3660&lt;&gt;"",Dane!M3660,"")</f>
        <v/>
      </c>
    </row>
    <row r="3661" spans="36:37" x14ac:dyDescent="0.35">
      <c r="AJ3661" s="33" t="str">
        <f t="shared" si="57"/>
        <v/>
      </c>
      <c r="AK3661" s="33" t="str">
        <f>IF(Dane!M3661&lt;&gt;"",Dane!M3661,"")</f>
        <v/>
      </c>
    </row>
    <row r="3662" spans="36:37" x14ac:dyDescent="0.35">
      <c r="AJ3662" s="33" t="str">
        <f t="shared" si="57"/>
        <v/>
      </c>
      <c r="AK3662" s="33" t="str">
        <f>IF(Dane!M3662&lt;&gt;"",Dane!M3662,"")</f>
        <v/>
      </c>
    </row>
    <row r="3663" spans="36:37" x14ac:dyDescent="0.35">
      <c r="AJ3663" s="33" t="str">
        <f t="shared" si="57"/>
        <v/>
      </c>
      <c r="AK3663" s="33" t="str">
        <f>IF(Dane!M3663&lt;&gt;"",Dane!M3663,"")</f>
        <v/>
      </c>
    </row>
    <row r="3664" spans="36:37" x14ac:dyDescent="0.35">
      <c r="AJ3664" s="33" t="str">
        <f t="shared" si="57"/>
        <v/>
      </c>
      <c r="AK3664" s="33" t="str">
        <f>IF(Dane!M3664&lt;&gt;"",Dane!M3664,"")</f>
        <v/>
      </c>
    </row>
    <row r="3665" spans="36:37" x14ac:dyDescent="0.35">
      <c r="AJ3665" s="33" t="str">
        <f t="shared" si="57"/>
        <v/>
      </c>
      <c r="AK3665" s="33" t="str">
        <f>IF(Dane!M3665&lt;&gt;"",Dane!M3665,"")</f>
        <v/>
      </c>
    </row>
    <row r="3666" spans="36:37" x14ac:dyDescent="0.35">
      <c r="AJ3666" s="33" t="str">
        <f t="shared" si="57"/>
        <v/>
      </c>
      <c r="AK3666" s="33" t="str">
        <f>IF(Dane!M3666&lt;&gt;"",Dane!M3666,"")</f>
        <v/>
      </c>
    </row>
    <row r="3667" spans="36:37" x14ac:dyDescent="0.35">
      <c r="AJ3667" s="33" t="str">
        <f t="shared" si="57"/>
        <v/>
      </c>
      <c r="AK3667" s="33" t="str">
        <f>IF(Dane!M3667&lt;&gt;"",Dane!M3667,"")</f>
        <v/>
      </c>
    </row>
    <row r="3668" spans="36:37" x14ac:dyDescent="0.35">
      <c r="AJ3668" s="33" t="str">
        <f t="shared" si="57"/>
        <v/>
      </c>
      <c r="AK3668" s="33" t="str">
        <f>IF(Dane!M3668&lt;&gt;"",Dane!M3668,"")</f>
        <v/>
      </c>
    </row>
    <row r="3669" spans="36:37" x14ac:dyDescent="0.35">
      <c r="AJ3669" s="33" t="str">
        <f t="shared" si="57"/>
        <v/>
      </c>
      <c r="AK3669" s="33" t="str">
        <f>IF(Dane!M3669&lt;&gt;"",Dane!M3669,"")</f>
        <v/>
      </c>
    </row>
    <row r="3670" spans="36:37" x14ac:dyDescent="0.35">
      <c r="AJ3670" s="33" t="str">
        <f t="shared" ref="AJ3670:AJ3733" si="58">IF(AK3670="styczeń",1,IF(AK3670="luty",2,IF(AK3670="marzec",3,IF(AK3670="kwiecień",4,IF(AK3670="maj",5,IF(AK3670="czerwiec",6,IF(AK3670="lipiec",7,IF(AK3670="sierpień",8,IF(AK3670="wrzesień",9,IF(AK3670="październik",10,IF(AK3670="listopad",11,IF(AK3670="listopad",12,""))))))))))))</f>
        <v/>
      </c>
      <c r="AK3670" s="33" t="str">
        <f>IF(Dane!M3670&lt;&gt;"",Dane!M3670,"")</f>
        <v/>
      </c>
    </row>
    <row r="3671" spans="36:37" x14ac:dyDescent="0.35">
      <c r="AJ3671" s="33" t="str">
        <f t="shared" si="58"/>
        <v/>
      </c>
      <c r="AK3671" s="33" t="str">
        <f>IF(Dane!M3671&lt;&gt;"",Dane!M3671,"")</f>
        <v/>
      </c>
    </row>
    <row r="3672" spans="36:37" x14ac:dyDescent="0.35">
      <c r="AJ3672" s="33" t="str">
        <f t="shared" si="58"/>
        <v/>
      </c>
      <c r="AK3672" s="33" t="str">
        <f>IF(Dane!M3672&lt;&gt;"",Dane!M3672,"")</f>
        <v/>
      </c>
    </row>
    <row r="3673" spans="36:37" x14ac:dyDescent="0.35">
      <c r="AJ3673" s="33" t="str">
        <f t="shared" si="58"/>
        <v/>
      </c>
      <c r="AK3673" s="33" t="str">
        <f>IF(Dane!M3673&lt;&gt;"",Dane!M3673,"")</f>
        <v/>
      </c>
    </row>
    <row r="3674" spans="36:37" x14ac:dyDescent="0.35">
      <c r="AJ3674" s="33" t="str">
        <f t="shared" si="58"/>
        <v/>
      </c>
      <c r="AK3674" s="33" t="str">
        <f>IF(Dane!M3674&lt;&gt;"",Dane!M3674,"")</f>
        <v/>
      </c>
    </row>
    <row r="3675" spans="36:37" x14ac:dyDescent="0.35">
      <c r="AJ3675" s="33" t="str">
        <f t="shared" si="58"/>
        <v/>
      </c>
      <c r="AK3675" s="33" t="str">
        <f>IF(Dane!M3675&lt;&gt;"",Dane!M3675,"")</f>
        <v/>
      </c>
    </row>
    <row r="3676" spans="36:37" x14ac:dyDescent="0.35">
      <c r="AJ3676" s="33" t="str">
        <f t="shared" si="58"/>
        <v/>
      </c>
      <c r="AK3676" s="33" t="str">
        <f>IF(Dane!M3676&lt;&gt;"",Dane!M3676,"")</f>
        <v/>
      </c>
    </row>
    <row r="3677" spans="36:37" x14ac:dyDescent="0.35">
      <c r="AJ3677" s="33" t="str">
        <f t="shared" si="58"/>
        <v/>
      </c>
      <c r="AK3677" s="33" t="str">
        <f>IF(Dane!M3677&lt;&gt;"",Dane!M3677,"")</f>
        <v/>
      </c>
    </row>
    <row r="3678" spans="36:37" x14ac:dyDescent="0.35">
      <c r="AJ3678" s="33" t="str">
        <f t="shared" si="58"/>
        <v/>
      </c>
      <c r="AK3678" s="33" t="str">
        <f>IF(Dane!M3678&lt;&gt;"",Dane!M3678,"")</f>
        <v/>
      </c>
    </row>
    <row r="3679" spans="36:37" x14ac:dyDescent="0.35">
      <c r="AJ3679" s="33" t="str">
        <f t="shared" si="58"/>
        <v/>
      </c>
      <c r="AK3679" s="33" t="str">
        <f>IF(Dane!M3679&lt;&gt;"",Dane!M3679,"")</f>
        <v/>
      </c>
    </row>
    <row r="3680" spans="36:37" x14ac:dyDescent="0.35">
      <c r="AJ3680" s="33" t="str">
        <f t="shared" si="58"/>
        <v/>
      </c>
      <c r="AK3680" s="33" t="str">
        <f>IF(Dane!M3680&lt;&gt;"",Dane!M3680,"")</f>
        <v/>
      </c>
    </row>
    <row r="3681" spans="36:37" x14ac:dyDescent="0.35">
      <c r="AJ3681" s="33" t="str">
        <f t="shared" si="58"/>
        <v/>
      </c>
      <c r="AK3681" s="33" t="str">
        <f>IF(Dane!M3681&lt;&gt;"",Dane!M3681,"")</f>
        <v/>
      </c>
    </row>
    <row r="3682" spans="36:37" x14ac:dyDescent="0.35">
      <c r="AJ3682" s="33" t="str">
        <f t="shared" si="58"/>
        <v/>
      </c>
      <c r="AK3682" s="33" t="str">
        <f>IF(Dane!M3682&lt;&gt;"",Dane!M3682,"")</f>
        <v/>
      </c>
    </row>
    <row r="3683" spans="36:37" x14ac:dyDescent="0.35">
      <c r="AJ3683" s="33" t="str">
        <f t="shared" si="58"/>
        <v/>
      </c>
      <c r="AK3683" s="33" t="str">
        <f>IF(Dane!M3683&lt;&gt;"",Dane!M3683,"")</f>
        <v/>
      </c>
    </row>
    <row r="3684" spans="36:37" x14ac:dyDescent="0.35">
      <c r="AJ3684" s="33" t="str">
        <f t="shared" si="58"/>
        <v/>
      </c>
      <c r="AK3684" s="33" t="str">
        <f>IF(Dane!M3684&lt;&gt;"",Dane!M3684,"")</f>
        <v/>
      </c>
    </row>
    <row r="3685" spans="36:37" x14ac:dyDescent="0.35">
      <c r="AJ3685" s="33" t="str">
        <f t="shared" si="58"/>
        <v/>
      </c>
      <c r="AK3685" s="33" t="str">
        <f>IF(Dane!M3685&lt;&gt;"",Dane!M3685,"")</f>
        <v/>
      </c>
    </row>
    <row r="3686" spans="36:37" x14ac:dyDescent="0.35">
      <c r="AJ3686" s="33" t="str">
        <f t="shared" si="58"/>
        <v/>
      </c>
      <c r="AK3686" s="33" t="str">
        <f>IF(Dane!M3686&lt;&gt;"",Dane!M3686,"")</f>
        <v/>
      </c>
    </row>
    <row r="3687" spans="36:37" x14ac:dyDescent="0.35">
      <c r="AJ3687" s="33" t="str">
        <f t="shared" si="58"/>
        <v/>
      </c>
      <c r="AK3687" s="33" t="str">
        <f>IF(Dane!M3687&lt;&gt;"",Dane!M3687,"")</f>
        <v/>
      </c>
    </row>
    <row r="3688" spans="36:37" x14ac:dyDescent="0.35">
      <c r="AJ3688" s="33" t="str">
        <f t="shared" si="58"/>
        <v/>
      </c>
      <c r="AK3688" s="33" t="str">
        <f>IF(Dane!M3688&lt;&gt;"",Dane!M3688,"")</f>
        <v/>
      </c>
    </row>
    <row r="3689" spans="36:37" x14ac:dyDescent="0.35">
      <c r="AJ3689" s="33" t="str">
        <f t="shared" si="58"/>
        <v/>
      </c>
      <c r="AK3689" s="33" t="str">
        <f>IF(Dane!M3689&lt;&gt;"",Dane!M3689,"")</f>
        <v/>
      </c>
    </row>
    <row r="3690" spans="36:37" x14ac:dyDescent="0.35">
      <c r="AJ3690" s="33" t="str">
        <f t="shared" si="58"/>
        <v/>
      </c>
      <c r="AK3690" s="33" t="str">
        <f>IF(Dane!M3690&lt;&gt;"",Dane!M3690,"")</f>
        <v/>
      </c>
    </row>
    <row r="3691" spans="36:37" x14ac:dyDescent="0.35">
      <c r="AJ3691" s="33" t="str">
        <f t="shared" si="58"/>
        <v/>
      </c>
      <c r="AK3691" s="33" t="str">
        <f>IF(Dane!M3691&lt;&gt;"",Dane!M3691,"")</f>
        <v/>
      </c>
    </row>
    <row r="3692" spans="36:37" x14ac:dyDescent="0.35">
      <c r="AJ3692" s="33" t="str">
        <f t="shared" si="58"/>
        <v/>
      </c>
      <c r="AK3692" s="33" t="str">
        <f>IF(Dane!M3692&lt;&gt;"",Dane!M3692,"")</f>
        <v/>
      </c>
    </row>
    <row r="3693" spans="36:37" x14ac:dyDescent="0.35">
      <c r="AJ3693" s="33" t="str">
        <f t="shared" si="58"/>
        <v/>
      </c>
      <c r="AK3693" s="33" t="str">
        <f>IF(Dane!M3693&lt;&gt;"",Dane!M3693,"")</f>
        <v/>
      </c>
    </row>
    <row r="3694" spans="36:37" x14ac:dyDescent="0.35">
      <c r="AJ3694" s="33" t="str">
        <f t="shared" si="58"/>
        <v/>
      </c>
      <c r="AK3694" s="33" t="str">
        <f>IF(Dane!M3694&lt;&gt;"",Dane!M3694,"")</f>
        <v/>
      </c>
    </row>
    <row r="3695" spans="36:37" x14ac:dyDescent="0.35">
      <c r="AJ3695" s="33" t="str">
        <f t="shared" si="58"/>
        <v/>
      </c>
      <c r="AK3695" s="33" t="str">
        <f>IF(Dane!M3695&lt;&gt;"",Dane!M3695,"")</f>
        <v/>
      </c>
    </row>
    <row r="3696" spans="36:37" x14ac:dyDescent="0.35">
      <c r="AJ3696" s="33" t="str">
        <f t="shared" si="58"/>
        <v/>
      </c>
      <c r="AK3696" s="33" t="str">
        <f>IF(Dane!M3696&lt;&gt;"",Dane!M3696,"")</f>
        <v/>
      </c>
    </row>
    <row r="3697" spans="36:37" x14ac:dyDescent="0.35">
      <c r="AJ3697" s="33" t="str">
        <f t="shared" si="58"/>
        <v/>
      </c>
      <c r="AK3697" s="33" t="str">
        <f>IF(Dane!M3697&lt;&gt;"",Dane!M3697,"")</f>
        <v/>
      </c>
    </row>
    <row r="3698" spans="36:37" x14ac:dyDescent="0.35">
      <c r="AJ3698" s="33" t="str">
        <f t="shared" si="58"/>
        <v/>
      </c>
      <c r="AK3698" s="33" t="str">
        <f>IF(Dane!M3698&lt;&gt;"",Dane!M3698,"")</f>
        <v/>
      </c>
    </row>
    <row r="3699" spans="36:37" x14ac:dyDescent="0.35">
      <c r="AJ3699" s="33" t="str">
        <f t="shared" si="58"/>
        <v/>
      </c>
      <c r="AK3699" s="33" t="str">
        <f>IF(Dane!M3699&lt;&gt;"",Dane!M3699,"")</f>
        <v/>
      </c>
    </row>
    <row r="3700" spans="36:37" x14ac:dyDescent="0.35">
      <c r="AJ3700" s="33" t="str">
        <f t="shared" si="58"/>
        <v/>
      </c>
      <c r="AK3700" s="33" t="str">
        <f>IF(Dane!M3700&lt;&gt;"",Dane!M3700,"")</f>
        <v/>
      </c>
    </row>
    <row r="3701" spans="36:37" x14ac:dyDescent="0.35">
      <c r="AJ3701" s="33" t="str">
        <f t="shared" si="58"/>
        <v/>
      </c>
      <c r="AK3701" s="33" t="str">
        <f>IF(Dane!M3701&lt;&gt;"",Dane!M3701,"")</f>
        <v/>
      </c>
    </row>
    <row r="3702" spans="36:37" x14ac:dyDescent="0.35">
      <c r="AJ3702" s="33" t="str">
        <f t="shared" si="58"/>
        <v/>
      </c>
      <c r="AK3702" s="33" t="str">
        <f>IF(Dane!M3702&lt;&gt;"",Dane!M3702,"")</f>
        <v/>
      </c>
    </row>
    <row r="3703" spans="36:37" x14ac:dyDescent="0.35">
      <c r="AJ3703" s="33" t="str">
        <f t="shared" si="58"/>
        <v/>
      </c>
      <c r="AK3703" s="33" t="str">
        <f>IF(Dane!M3703&lt;&gt;"",Dane!M3703,"")</f>
        <v/>
      </c>
    </row>
    <row r="3704" spans="36:37" x14ac:dyDescent="0.35">
      <c r="AJ3704" s="33" t="str">
        <f t="shared" si="58"/>
        <v/>
      </c>
      <c r="AK3704" s="33" t="str">
        <f>IF(Dane!M3704&lt;&gt;"",Dane!M3704,"")</f>
        <v/>
      </c>
    </row>
    <row r="3705" spans="36:37" x14ac:dyDescent="0.35">
      <c r="AJ3705" s="33" t="str">
        <f t="shared" si="58"/>
        <v/>
      </c>
      <c r="AK3705" s="33" t="str">
        <f>IF(Dane!M3705&lt;&gt;"",Dane!M3705,"")</f>
        <v/>
      </c>
    </row>
    <row r="3706" spans="36:37" x14ac:dyDescent="0.35">
      <c r="AJ3706" s="33" t="str">
        <f t="shared" si="58"/>
        <v/>
      </c>
      <c r="AK3706" s="33" t="str">
        <f>IF(Dane!M3706&lt;&gt;"",Dane!M3706,"")</f>
        <v/>
      </c>
    </row>
    <row r="3707" spans="36:37" x14ac:dyDescent="0.35">
      <c r="AJ3707" s="33" t="str">
        <f t="shared" si="58"/>
        <v/>
      </c>
      <c r="AK3707" s="33" t="str">
        <f>IF(Dane!M3707&lt;&gt;"",Dane!M3707,"")</f>
        <v/>
      </c>
    </row>
    <row r="3708" spans="36:37" x14ac:dyDescent="0.35">
      <c r="AJ3708" s="33" t="str">
        <f t="shared" si="58"/>
        <v/>
      </c>
      <c r="AK3708" s="33" t="str">
        <f>IF(Dane!M3708&lt;&gt;"",Dane!M3708,"")</f>
        <v/>
      </c>
    </row>
    <row r="3709" spans="36:37" x14ac:dyDescent="0.35">
      <c r="AJ3709" s="33" t="str">
        <f t="shared" si="58"/>
        <v/>
      </c>
      <c r="AK3709" s="33" t="str">
        <f>IF(Dane!M3709&lt;&gt;"",Dane!M3709,"")</f>
        <v/>
      </c>
    </row>
    <row r="3710" spans="36:37" x14ac:dyDescent="0.35">
      <c r="AJ3710" s="33" t="str">
        <f t="shared" si="58"/>
        <v/>
      </c>
      <c r="AK3710" s="33" t="str">
        <f>IF(Dane!M3710&lt;&gt;"",Dane!M3710,"")</f>
        <v/>
      </c>
    </row>
    <row r="3711" spans="36:37" x14ac:dyDescent="0.35">
      <c r="AJ3711" s="33" t="str">
        <f t="shared" si="58"/>
        <v/>
      </c>
      <c r="AK3711" s="33" t="str">
        <f>IF(Dane!M3711&lt;&gt;"",Dane!M3711,"")</f>
        <v/>
      </c>
    </row>
    <row r="3712" spans="36:37" x14ac:dyDescent="0.35">
      <c r="AJ3712" s="33" t="str">
        <f t="shared" si="58"/>
        <v/>
      </c>
      <c r="AK3712" s="33" t="str">
        <f>IF(Dane!M3712&lt;&gt;"",Dane!M3712,"")</f>
        <v/>
      </c>
    </row>
    <row r="3713" spans="36:37" x14ac:dyDescent="0.35">
      <c r="AJ3713" s="33" t="str">
        <f t="shared" si="58"/>
        <v/>
      </c>
      <c r="AK3713" s="33" t="str">
        <f>IF(Dane!M3713&lt;&gt;"",Dane!M3713,"")</f>
        <v/>
      </c>
    </row>
    <row r="3714" spans="36:37" x14ac:dyDescent="0.35">
      <c r="AJ3714" s="33" t="str">
        <f t="shared" si="58"/>
        <v/>
      </c>
      <c r="AK3714" s="33" t="str">
        <f>IF(Dane!M3714&lt;&gt;"",Dane!M3714,"")</f>
        <v/>
      </c>
    </row>
    <row r="3715" spans="36:37" x14ac:dyDescent="0.35">
      <c r="AJ3715" s="33" t="str">
        <f t="shared" si="58"/>
        <v/>
      </c>
      <c r="AK3715" s="33" t="str">
        <f>IF(Dane!M3715&lt;&gt;"",Dane!M3715,"")</f>
        <v/>
      </c>
    </row>
    <row r="3716" spans="36:37" x14ac:dyDescent="0.35">
      <c r="AJ3716" s="33" t="str">
        <f t="shared" si="58"/>
        <v/>
      </c>
      <c r="AK3716" s="33" t="str">
        <f>IF(Dane!M3716&lt;&gt;"",Dane!M3716,"")</f>
        <v/>
      </c>
    </row>
    <row r="3717" spans="36:37" x14ac:dyDescent="0.35">
      <c r="AJ3717" s="33" t="str">
        <f t="shared" si="58"/>
        <v/>
      </c>
      <c r="AK3717" s="33" t="str">
        <f>IF(Dane!M3717&lt;&gt;"",Dane!M3717,"")</f>
        <v/>
      </c>
    </row>
    <row r="3718" spans="36:37" x14ac:dyDescent="0.35">
      <c r="AJ3718" s="33" t="str">
        <f t="shared" si="58"/>
        <v/>
      </c>
      <c r="AK3718" s="33" t="str">
        <f>IF(Dane!M3718&lt;&gt;"",Dane!M3718,"")</f>
        <v/>
      </c>
    </row>
    <row r="3719" spans="36:37" x14ac:dyDescent="0.35">
      <c r="AJ3719" s="33" t="str">
        <f t="shared" si="58"/>
        <v/>
      </c>
      <c r="AK3719" s="33" t="str">
        <f>IF(Dane!M3719&lt;&gt;"",Dane!M3719,"")</f>
        <v/>
      </c>
    </row>
    <row r="3720" spans="36:37" x14ac:dyDescent="0.35">
      <c r="AJ3720" s="33" t="str">
        <f t="shared" si="58"/>
        <v/>
      </c>
      <c r="AK3720" s="33" t="str">
        <f>IF(Dane!M3720&lt;&gt;"",Dane!M3720,"")</f>
        <v/>
      </c>
    </row>
    <row r="3721" spans="36:37" x14ac:dyDescent="0.35">
      <c r="AJ3721" s="33" t="str">
        <f t="shared" si="58"/>
        <v/>
      </c>
      <c r="AK3721" s="33" t="str">
        <f>IF(Dane!M3721&lt;&gt;"",Dane!M3721,"")</f>
        <v/>
      </c>
    </row>
    <row r="3722" spans="36:37" x14ac:dyDescent="0.35">
      <c r="AJ3722" s="33" t="str">
        <f t="shared" si="58"/>
        <v/>
      </c>
      <c r="AK3722" s="33" t="str">
        <f>IF(Dane!M3722&lt;&gt;"",Dane!M3722,"")</f>
        <v/>
      </c>
    </row>
    <row r="3723" spans="36:37" x14ac:dyDescent="0.35">
      <c r="AJ3723" s="33" t="str">
        <f t="shared" si="58"/>
        <v/>
      </c>
      <c r="AK3723" s="33" t="str">
        <f>IF(Dane!M3723&lt;&gt;"",Dane!M3723,"")</f>
        <v/>
      </c>
    </row>
    <row r="3724" spans="36:37" x14ac:dyDescent="0.35">
      <c r="AJ3724" s="33" t="str">
        <f t="shared" si="58"/>
        <v/>
      </c>
      <c r="AK3724" s="33" t="str">
        <f>IF(Dane!M3724&lt;&gt;"",Dane!M3724,"")</f>
        <v/>
      </c>
    </row>
    <row r="3725" spans="36:37" x14ac:dyDescent="0.35">
      <c r="AJ3725" s="33" t="str">
        <f t="shared" si="58"/>
        <v/>
      </c>
      <c r="AK3725" s="33" t="str">
        <f>IF(Dane!M3725&lt;&gt;"",Dane!M3725,"")</f>
        <v/>
      </c>
    </row>
    <row r="3726" spans="36:37" x14ac:dyDescent="0.35">
      <c r="AJ3726" s="33" t="str">
        <f t="shared" si="58"/>
        <v/>
      </c>
      <c r="AK3726" s="33" t="str">
        <f>IF(Dane!M3726&lt;&gt;"",Dane!M3726,"")</f>
        <v/>
      </c>
    </row>
    <row r="3727" spans="36:37" x14ac:dyDescent="0.35">
      <c r="AJ3727" s="33" t="str">
        <f t="shared" si="58"/>
        <v/>
      </c>
      <c r="AK3727" s="33" t="str">
        <f>IF(Dane!M3727&lt;&gt;"",Dane!M3727,"")</f>
        <v/>
      </c>
    </row>
    <row r="3728" spans="36:37" x14ac:dyDescent="0.35">
      <c r="AJ3728" s="33" t="str">
        <f t="shared" si="58"/>
        <v/>
      </c>
      <c r="AK3728" s="33" t="str">
        <f>IF(Dane!M3728&lt;&gt;"",Dane!M3728,"")</f>
        <v/>
      </c>
    </row>
    <row r="3729" spans="36:37" x14ac:dyDescent="0.35">
      <c r="AJ3729" s="33" t="str">
        <f t="shared" si="58"/>
        <v/>
      </c>
      <c r="AK3729" s="33" t="str">
        <f>IF(Dane!M3729&lt;&gt;"",Dane!M3729,"")</f>
        <v/>
      </c>
    </row>
    <row r="3730" spans="36:37" x14ac:dyDescent="0.35">
      <c r="AJ3730" s="33" t="str">
        <f t="shared" si="58"/>
        <v/>
      </c>
      <c r="AK3730" s="33" t="str">
        <f>IF(Dane!M3730&lt;&gt;"",Dane!M3730,"")</f>
        <v/>
      </c>
    </row>
    <row r="3731" spans="36:37" x14ac:dyDescent="0.35">
      <c r="AJ3731" s="33" t="str">
        <f t="shared" si="58"/>
        <v/>
      </c>
      <c r="AK3731" s="33" t="str">
        <f>IF(Dane!M3731&lt;&gt;"",Dane!M3731,"")</f>
        <v/>
      </c>
    </row>
    <row r="3732" spans="36:37" x14ac:dyDescent="0.35">
      <c r="AJ3732" s="33" t="str">
        <f t="shared" si="58"/>
        <v/>
      </c>
      <c r="AK3732" s="33" t="str">
        <f>IF(Dane!M3732&lt;&gt;"",Dane!M3732,"")</f>
        <v/>
      </c>
    </row>
    <row r="3733" spans="36:37" x14ac:dyDescent="0.35">
      <c r="AJ3733" s="33" t="str">
        <f t="shared" si="58"/>
        <v/>
      </c>
      <c r="AK3733" s="33" t="str">
        <f>IF(Dane!M3733&lt;&gt;"",Dane!M3733,"")</f>
        <v/>
      </c>
    </row>
    <row r="3734" spans="36:37" x14ac:dyDescent="0.35">
      <c r="AJ3734" s="33" t="str">
        <f t="shared" ref="AJ3734:AJ3797" si="59">IF(AK3734="styczeń",1,IF(AK3734="luty",2,IF(AK3734="marzec",3,IF(AK3734="kwiecień",4,IF(AK3734="maj",5,IF(AK3734="czerwiec",6,IF(AK3734="lipiec",7,IF(AK3734="sierpień",8,IF(AK3734="wrzesień",9,IF(AK3734="październik",10,IF(AK3734="listopad",11,IF(AK3734="listopad",12,""))))))))))))</f>
        <v/>
      </c>
      <c r="AK3734" s="33" t="str">
        <f>IF(Dane!M3734&lt;&gt;"",Dane!M3734,"")</f>
        <v/>
      </c>
    </row>
    <row r="3735" spans="36:37" x14ac:dyDescent="0.35">
      <c r="AJ3735" s="33" t="str">
        <f t="shared" si="59"/>
        <v/>
      </c>
      <c r="AK3735" s="33" t="str">
        <f>IF(Dane!M3735&lt;&gt;"",Dane!M3735,"")</f>
        <v/>
      </c>
    </row>
    <row r="3736" spans="36:37" x14ac:dyDescent="0.35">
      <c r="AJ3736" s="33" t="str">
        <f t="shared" si="59"/>
        <v/>
      </c>
      <c r="AK3736" s="33" t="str">
        <f>IF(Dane!M3736&lt;&gt;"",Dane!M3736,"")</f>
        <v/>
      </c>
    </row>
    <row r="3737" spans="36:37" x14ac:dyDescent="0.35">
      <c r="AJ3737" s="33" t="str">
        <f t="shared" si="59"/>
        <v/>
      </c>
      <c r="AK3737" s="33" t="str">
        <f>IF(Dane!M3737&lt;&gt;"",Dane!M3737,"")</f>
        <v/>
      </c>
    </row>
    <row r="3738" spans="36:37" x14ac:dyDescent="0.35">
      <c r="AJ3738" s="33" t="str">
        <f t="shared" si="59"/>
        <v/>
      </c>
      <c r="AK3738" s="33" t="str">
        <f>IF(Dane!M3738&lt;&gt;"",Dane!M3738,"")</f>
        <v/>
      </c>
    </row>
    <row r="3739" spans="36:37" x14ac:dyDescent="0.35">
      <c r="AJ3739" s="33" t="str">
        <f t="shared" si="59"/>
        <v/>
      </c>
      <c r="AK3739" s="33" t="str">
        <f>IF(Dane!M3739&lt;&gt;"",Dane!M3739,"")</f>
        <v/>
      </c>
    </row>
    <row r="3740" spans="36:37" x14ac:dyDescent="0.35">
      <c r="AJ3740" s="33" t="str">
        <f t="shared" si="59"/>
        <v/>
      </c>
      <c r="AK3740" s="33" t="str">
        <f>IF(Dane!M3740&lt;&gt;"",Dane!M3740,"")</f>
        <v/>
      </c>
    </row>
    <row r="3741" spans="36:37" x14ac:dyDescent="0.35">
      <c r="AJ3741" s="33" t="str">
        <f t="shared" si="59"/>
        <v/>
      </c>
      <c r="AK3741" s="33" t="str">
        <f>IF(Dane!M3741&lt;&gt;"",Dane!M3741,"")</f>
        <v/>
      </c>
    </row>
    <row r="3742" spans="36:37" x14ac:dyDescent="0.35">
      <c r="AJ3742" s="33" t="str">
        <f t="shared" si="59"/>
        <v/>
      </c>
      <c r="AK3742" s="33" t="str">
        <f>IF(Dane!M3742&lt;&gt;"",Dane!M3742,"")</f>
        <v/>
      </c>
    </row>
    <row r="3743" spans="36:37" x14ac:dyDescent="0.35">
      <c r="AJ3743" s="33" t="str">
        <f t="shared" si="59"/>
        <v/>
      </c>
      <c r="AK3743" s="33" t="str">
        <f>IF(Dane!M3743&lt;&gt;"",Dane!M3743,"")</f>
        <v/>
      </c>
    </row>
    <row r="3744" spans="36:37" x14ac:dyDescent="0.35">
      <c r="AJ3744" s="33" t="str">
        <f t="shared" si="59"/>
        <v/>
      </c>
      <c r="AK3744" s="33" t="str">
        <f>IF(Dane!M3744&lt;&gt;"",Dane!M3744,"")</f>
        <v/>
      </c>
    </row>
    <row r="3745" spans="36:37" x14ac:dyDescent="0.35">
      <c r="AJ3745" s="33" t="str">
        <f t="shared" si="59"/>
        <v/>
      </c>
      <c r="AK3745" s="33" t="str">
        <f>IF(Dane!M3745&lt;&gt;"",Dane!M3745,"")</f>
        <v/>
      </c>
    </row>
    <row r="3746" spans="36:37" x14ac:dyDescent="0.35">
      <c r="AJ3746" s="33" t="str">
        <f t="shared" si="59"/>
        <v/>
      </c>
      <c r="AK3746" s="33" t="str">
        <f>IF(Dane!M3746&lt;&gt;"",Dane!M3746,"")</f>
        <v/>
      </c>
    </row>
    <row r="3747" spans="36:37" x14ac:dyDescent="0.35">
      <c r="AJ3747" s="33" t="str">
        <f t="shared" si="59"/>
        <v/>
      </c>
      <c r="AK3747" s="33" t="str">
        <f>IF(Dane!M3747&lt;&gt;"",Dane!M3747,"")</f>
        <v/>
      </c>
    </row>
    <row r="3748" spans="36:37" x14ac:dyDescent="0.35">
      <c r="AJ3748" s="33" t="str">
        <f t="shared" si="59"/>
        <v/>
      </c>
      <c r="AK3748" s="33" t="str">
        <f>IF(Dane!M3748&lt;&gt;"",Dane!M3748,"")</f>
        <v/>
      </c>
    </row>
    <row r="3749" spans="36:37" x14ac:dyDescent="0.35">
      <c r="AJ3749" s="33" t="str">
        <f t="shared" si="59"/>
        <v/>
      </c>
      <c r="AK3749" s="33" t="str">
        <f>IF(Dane!M3749&lt;&gt;"",Dane!M3749,"")</f>
        <v/>
      </c>
    </row>
    <row r="3750" spans="36:37" x14ac:dyDescent="0.35">
      <c r="AJ3750" s="33" t="str">
        <f t="shared" si="59"/>
        <v/>
      </c>
      <c r="AK3750" s="33" t="str">
        <f>IF(Dane!M3750&lt;&gt;"",Dane!M3750,"")</f>
        <v/>
      </c>
    </row>
    <row r="3751" spans="36:37" x14ac:dyDescent="0.35">
      <c r="AJ3751" s="33" t="str">
        <f t="shared" si="59"/>
        <v/>
      </c>
      <c r="AK3751" s="33" t="str">
        <f>IF(Dane!M3751&lt;&gt;"",Dane!M3751,"")</f>
        <v/>
      </c>
    </row>
    <row r="3752" spans="36:37" x14ac:dyDescent="0.35">
      <c r="AJ3752" s="33" t="str">
        <f t="shared" si="59"/>
        <v/>
      </c>
      <c r="AK3752" s="33" t="str">
        <f>IF(Dane!M3752&lt;&gt;"",Dane!M3752,"")</f>
        <v/>
      </c>
    </row>
    <row r="3753" spans="36:37" x14ac:dyDescent="0.35">
      <c r="AJ3753" s="33" t="str">
        <f t="shared" si="59"/>
        <v/>
      </c>
      <c r="AK3753" s="33" t="str">
        <f>IF(Dane!M3753&lt;&gt;"",Dane!M3753,"")</f>
        <v/>
      </c>
    </row>
    <row r="3754" spans="36:37" x14ac:dyDescent="0.35">
      <c r="AJ3754" s="33" t="str">
        <f t="shared" si="59"/>
        <v/>
      </c>
      <c r="AK3754" s="33" t="str">
        <f>IF(Dane!M3754&lt;&gt;"",Dane!M3754,"")</f>
        <v/>
      </c>
    </row>
    <row r="3755" spans="36:37" x14ac:dyDescent="0.35">
      <c r="AJ3755" s="33" t="str">
        <f t="shared" si="59"/>
        <v/>
      </c>
      <c r="AK3755" s="33" t="str">
        <f>IF(Dane!M3755&lt;&gt;"",Dane!M3755,"")</f>
        <v/>
      </c>
    </row>
    <row r="3756" spans="36:37" x14ac:dyDescent="0.35">
      <c r="AJ3756" s="33" t="str">
        <f t="shared" si="59"/>
        <v/>
      </c>
      <c r="AK3756" s="33" t="str">
        <f>IF(Dane!M3756&lt;&gt;"",Dane!M3756,"")</f>
        <v/>
      </c>
    </row>
    <row r="3757" spans="36:37" x14ac:dyDescent="0.35">
      <c r="AJ3757" s="33" t="str">
        <f t="shared" si="59"/>
        <v/>
      </c>
      <c r="AK3757" s="33" t="str">
        <f>IF(Dane!M3757&lt;&gt;"",Dane!M3757,"")</f>
        <v/>
      </c>
    </row>
    <row r="3758" spans="36:37" x14ac:dyDescent="0.35">
      <c r="AJ3758" s="33" t="str">
        <f t="shared" si="59"/>
        <v/>
      </c>
      <c r="AK3758" s="33" t="str">
        <f>IF(Dane!M3758&lt;&gt;"",Dane!M3758,"")</f>
        <v/>
      </c>
    </row>
    <row r="3759" spans="36:37" x14ac:dyDescent="0.35">
      <c r="AJ3759" s="33" t="str">
        <f t="shared" si="59"/>
        <v/>
      </c>
      <c r="AK3759" s="33" t="str">
        <f>IF(Dane!M3759&lt;&gt;"",Dane!M3759,"")</f>
        <v/>
      </c>
    </row>
    <row r="3760" spans="36:37" x14ac:dyDescent="0.35">
      <c r="AJ3760" s="33" t="str">
        <f t="shared" si="59"/>
        <v/>
      </c>
      <c r="AK3760" s="33" t="str">
        <f>IF(Dane!M3760&lt;&gt;"",Dane!M3760,"")</f>
        <v/>
      </c>
    </row>
    <row r="3761" spans="36:37" x14ac:dyDescent="0.35">
      <c r="AJ3761" s="33" t="str">
        <f t="shared" si="59"/>
        <v/>
      </c>
      <c r="AK3761" s="33" t="str">
        <f>IF(Dane!M3761&lt;&gt;"",Dane!M3761,"")</f>
        <v/>
      </c>
    </row>
    <row r="3762" spans="36:37" x14ac:dyDescent="0.35">
      <c r="AJ3762" s="33" t="str">
        <f t="shared" si="59"/>
        <v/>
      </c>
      <c r="AK3762" s="33" t="str">
        <f>IF(Dane!M3762&lt;&gt;"",Dane!M3762,"")</f>
        <v/>
      </c>
    </row>
    <row r="3763" spans="36:37" x14ac:dyDescent="0.35">
      <c r="AJ3763" s="33" t="str">
        <f t="shared" si="59"/>
        <v/>
      </c>
      <c r="AK3763" s="33" t="str">
        <f>IF(Dane!M3763&lt;&gt;"",Dane!M3763,"")</f>
        <v/>
      </c>
    </row>
    <row r="3764" spans="36:37" x14ac:dyDescent="0.35">
      <c r="AJ3764" s="33" t="str">
        <f t="shared" si="59"/>
        <v/>
      </c>
      <c r="AK3764" s="33" t="str">
        <f>IF(Dane!M3764&lt;&gt;"",Dane!M3764,"")</f>
        <v/>
      </c>
    </row>
    <row r="3765" spans="36:37" x14ac:dyDescent="0.35">
      <c r="AJ3765" s="33" t="str">
        <f t="shared" si="59"/>
        <v/>
      </c>
      <c r="AK3765" s="33" t="str">
        <f>IF(Dane!M3765&lt;&gt;"",Dane!M3765,"")</f>
        <v/>
      </c>
    </row>
    <row r="3766" spans="36:37" x14ac:dyDescent="0.35">
      <c r="AJ3766" s="33" t="str">
        <f t="shared" si="59"/>
        <v/>
      </c>
      <c r="AK3766" s="33" t="str">
        <f>IF(Dane!M3766&lt;&gt;"",Dane!M3766,"")</f>
        <v/>
      </c>
    </row>
    <row r="3767" spans="36:37" x14ac:dyDescent="0.35">
      <c r="AJ3767" s="33" t="str">
        <f t="shared" si="59"/>
        <v/>
      </c>
      <c r="AK3767" s="33" t="str">
        <f>IF(Dane!M3767&lt;&gt;"",Dane!M3767,"")</f>
        <v/>
      </c>
    </row>
    <row r="3768" spans="36:37" x14ac:dyDescent="0.35">
      <c r="AJ3768" s="33" t="str">
        <f t="shared" si="59"/>
        <v/>
      </c>
      <c r="AK3768" s="33" t="str">
        <f>IF(Dane!M3768&lt;&gt;"",Dane!M3768,"")</f>
        <v/>
      </c>
    </row>
    <row r="3769" spans="36:37" x14ac:dyDescent="0.35">
      <c r="AJ3769" s="33" t="str">
        <f t="shared" si="59"/>
        <v/>
      </c>
      <c r="AK3769" s="33" t="str">
        <f>IF(Dane!M3769&lt;&gt;"",Dane!M3769,"")</f>
        <v/>
      </c>
    </row>
    <row r="3770" spans="36:37" x14ac:dyDescent="0.35">
      <c r="AJ3770" s="33" t="str">
        <f t="shared" si="59"/>
        <v/>
      </c>
      <c r="AK3770" s="33" t="str">
        <f>IF(Dane!M3770&lt;&gt;"",Dane!M3770,"")</f>
        <v/>
      </c>
    </row>
    <row r="3771" spans="36:37" x14ac:dyDescent="0.35">
      <c r="AJ3771" s="33" t="str">
        <f t="shared" si="59"/>
        <v/>
      </c>
      <c r="AK3771" s="33" t="str">
        <f>IF(Dane!M3771&lt;&gt;"",Dane!M3771,"")</f>
        <v/>
      </c>
    </row>
    <row r="3772" spans="36:37" x14ac:dyDescent="0.35">
      <c r="AJ3772" s="33" t="str">
        <f t="shared" si="59"/>
        <v/>
      </c>
      <c r="AK3772" s="33" t="str">
        <f>IF(Dane!M3772&lt;&gt;"",Dane!M3772,"")</f>
        <v/>
      </c>
    </row>
    <row r="3773" spans="36:37" x14ac:dyDescent="0.35">
      <c r="AJ3773" s="33" t="str">
        <f t="shared" si="59"/>
        <v/>
      </c>
      <c r="AK3773" s="33" t="str">
        <f>IF(Dane!M3773&lt;&gt;"",Dane!M3773,"")</f>
        <v/>
      </c>
    </row>
    <row r="3774" spans="36:37" x14ac:dyDescent="0.35">
      <c r="AJ3774" s="33" t="str">
        <f t="shared" si="59"/>
        <v/>
      </c>
      <c r="AK3774" s="33" t="str">
        <f>IF(Dane!M3774&lt;&gt;"",Dane!M3774,"")</f>
        <v/>
      </c>
    </row>
    <row r="3775" spans="36:37" x14ac:dyDescent="0.35">
      <c r="AJ3775" s="33" t="str">
        <f t="shared" si="59"/>
        <v/>
      </c>
      <c r="AK3775" s="33" t="str">
        <f>IF(Dane!M3775&lt;&gt;"",Dane!M3775,"")</f>
        <v/>
      </c>
    </row>
    <row r="3776" spans="36:37" x14ac:dyDescent="0.35">
      <c r="AJ3776" s="33" t="str">
        <f t="shared" si="59"/>
        <v/>
      </c>
      <c r="AK3776" s="33" t="str">
        <f>IF(Dane!M3776&lt;&gt;"",Dane!M3776,"")</f>
        <v/>
      </c>
    </row>
    <row r="3777" spans="36:37" x14ac:dyDescent="0.35">
      <c r="AJ3777" s="33" t="str">
        <f t="shared" si="59"/>
        <v/>
      </c>
      <c r="AK3777" s="33" t="str">
        <f>IF(Dane!M3777&lt;&gt;"",Dane!M3777,"")</f>
        <v/>
      </c>
    </row>
    <row r="3778" spans="36:37" x14ac:dyDescent="0.35">
      <c r="AJ3778" s="33" t="str">
        <f t="shared" si="59"/>
        <v/>
      </c>
      <c r="AK3778" s="33" t="str">
        <f>IF(Dane!M3778&lt;&gt;"",Dane!M3778,"")</f>
        <v/>
      </c>
    </row>
    <row r="3779" spans="36:37" x14ac:dyDescent="0.35">
      <c r="AJ3779" s="33" t="str">
        <f t="shared" si="59"/>
        <v/>
      </c>
      <c r="AK3779" s="33" t="str">
        <f>IF(Dane!M3779&lt;&gt;"",Dane!M3779,"")</f>
        <v/>
      </c>
    </row>
    <row r="3780" spans="36:37" x14ac:dyDescent="0.35">
      <c r="AJ3780" s="33" t="str">
        <f t="shared" si="59"/>
        <v/>
      </c>
      <c r="AK3780" s="33" t="str">
        <f>IF(Dane!M3780&lt;&gt;"",Dane!M3780,"")</f>
        <v/>
      </c>
    </row>
    <row r="3781" spans="36:37" x14ac:dyDescent="0.35">
      <c r="AJ3781" s="33" t="str">
        <f t="shared" si="59"/>
        <v/>
      </c>
      <c r="AK3781" s="33" t="str">
        <f>IF(Dane!M3781&lt;&gt;"",Dane!M3781,"")</f>
        <v/>
      </c>
    </row>
    <row r="3782" spans="36:37" x14ac:dyDescent="0.35">
      <c r="AJ3782" s="33" t="str">
        <f t="shared" si="59"/>
        <v/>
      </c>
      <c r="AK3782" s="33" t="str">
        <f>IF(Dane!M3782&lt;&gt;"",Dane!M3782,"")</f>
        <v/>
      </c>
    </row>
    <row r="3783" spans="36:37" x14ac:dyDescent="0.35">
      <c r="AJ3783" s="33" t="str">
        <f t="shared" si="59"/>
        <v/>
      </c>
      <c r="AK3783" s="33" t="str">
        <f>IF(Dane!M3783&lt;&gt;"",Dane!M3783,"")</f>
        <v/>
      </c>
    </row>
    <row r="3784" spans="36:37" x14ac:dyDescent="0.35">
      <c r="AJ3784" s="33" t="str">
        <f t="shared" si="59"/>
        <v/>
      </c>
      <c r="AK3784" s="33" t="str">
        <f>IF(Dane!M3784&lt;&gt;"",Dane!M3784,"")</f>
        <v/>
      </c>
    </row>
    <row r="3785" spans="36:37" x14ac:dyDescent="0.35">
      <c r="AJ3785" s="33" t="str">
        <f t="shared" si="59"/>
        <v/>
      </c>
      <c r="AK3785" s="33" t="str">
        <f>IF(Dane!M3785&lt;&gt;"",Dane!M3785,"")</f>
        <v/>
      </c>
    </row>
    <row r="3786" spans="36:37" x14ac:dyDescent="0.35">
      <c r="AJ3786" s="33" t="str">
        <f t="shared" si="59"/>
        <v/>
      </c>
      <c r="AK3786" s="33" t="str">
        <f>IF(Dane!M3786&lt;&gt;"",Dane!M3786,"")</f>
        <v/>
      </c>
    </row>
    <row r="3787" spans="36:37" x14ac:dyDescent="0.35">
      <c r="AJ3787" s="33" t="str">
        <f t="shared" si="59"/>
        <v/>
      </c>
      <c r="AK3787" s="33" t="str">
        <f>IF(Dane!M3787&lt;&gt;"",Dane!M3787,"")</f>
        <v/>
      </c>
    </row>
    <row r="3788" spans="36:37" x14ac:dyDescent="0.35">
      <c r="AJ3788" s="33" t="str">
        <f t="shared" si="59"/>
        <v/>
      </c>
      <c r="AK3788" s="33" t="str">
        <f>IF(Dane!M3788&lt;&gt;"",Dane!M3788,"")</f>
        <v/>
      </c>
    </row>
    <row r="3789" spans="36:37" x14ac:dyDescent="0.35">
      <c r="AJ3789" s="33" t="str">
        <f t="shared" si="59"/>
        <v/>
      </c>
      <c r="AK3789" s="33" t="str">
        <f>IF(Dane!M3789&lt;&gt;"",Dane!M3789,"")</f>
        <v/>
      </c>
    </row>
    <row r="3790" spans="36:37" x14ac:dyDescent="0.35">
      <c r="AJ3790" s="33" t="str">
        <f t="shared" si="59"/>
        <v/>
      </c>
      <c r="AK3790" s="33" t="str">
        <f>IF(Dane!M3790&lt;&gt;"",Dane!M3790,"")</f>
        <v/>
      </c>
    </row>
    <row r="3791" spans="36:37" x14ac:dyDescent="0.35">
      <c r="AJ3791" s="33" t="str">
        <f t="shared" si="59"/>
        <v/>
      </c>
      <c r="AK3791" s="33" t="str">
        <f>IF(Dane!M3791&lt;&gt;"",Dane!M3791,"")</f>
        <v/>
      </c>
    </row>
    <row r="3792" spans="36:37" x14ac:dyDescent="0.35">
      <c r="AJ3792" s="33" t="str">
        <f t="shared" si="59"/>
        <v/>
      </c>
      <c r="AK3792" s="33" t="str">
        <f>IF(Dane!M3792&lt;&gt;"",Dane!M3792,"")</f>
        <v/>
      </c>
    </row>
    <row r="3793" spans="36:37" x14ac:dyDescent="0.35">
      <c r="AJ3793" s="33" t="str">
        <f t="shared" si="59"/>
        <v/>
      </c>
      <c r="AK3793" s="33" t="str">
        <f>IF(Dane!M3793&lt;&gt;"",Dane!M3793,"")</f>
        <v/>
      </c>
    </row>
    <row r="3794" spans="36:37" x14ac:dyDescent="0.35">
      <c r="AJ3794" s="33" t="str">
        <f t="shared" si="59"/>
        <v/>
      </c>
      <c r="AK3794" s="33" t="str">
        <f>IF(Dane!M3794&lt;&gt;"",Dane!M3794,"")</f>
        <v/>
      </c>
    </row>
    <row r="3795" spans="36:37" x14ac:dyDescent="0.35">
      <c r="AJ3795" s="33" t="str">
        <f t="shared" si="59"/>
        <v/>
      </c>
      <c r="AK3795" s="33" t="str">
        <f>IF(Dane!M3795&lt;&gt;"",Dane!M3795,"")</f>
        <v/>
      </c>
    </row>
    <row r="3796" spans="36:37" x14ac:dyDescent="0.35">
      <c r="AJ3796" s="33" t="str">
        <f t="shared" si="59"/>
        <v/>
      </c>
      <c r="AK3796" s="33" t="str">
        <f>IF(Dane!M3796&lt;&gt;"",Dane!M3796,"")</f>
        <v/>
      </c>
    </row>
    <row r="3797" spans="36:37" x14ac:dyDescent="0.35">
      <c r="AJ3797" s="33" t="str">
        <f t="shared" si="59"/>
        <v/>
      </c>
      <c r="AK3797" s="33" t="str">
        <f>IF(Dane!M3797&lt;&gt;"",Dane!M3797,"")</f>
        <v/>
      </c>
    </row>
    <row r="3798" spans="36:37" x14ac:dyDescent="0.35">
      <c r="AJ3798" s="33" t="str">
        <f t="shared" ref="AJ3798:AJ3861" si="60">IF(AK3798="styczeń",1,IF(AK3798="luty",2,IF(AK3798="marzec",3,IF(AK3798="kwiecień",4,IF(AK3798="maj",5,IF(AK3798="czerwiec",6,IF(AK3798="lipiec",7,IF(AK3798="sierpień",8,IF(AK3798="wrzesień",9,IF(AK3798="październik",10,IF(AK3798="listopad",11,IF(AK3798="listopad",12,""))))))))))))</f>
        <v/>
      </c>
      <c r="AK3798" s="33" t="str">
        <f>IF(Dane!M3798&lt;&gt;"",Dane!M3798,"")</f>
        <v/>
      </c>
    </row>
    <row r="3799" spans="36:37" x14ac:dyDescent="0.35">
      <c r="AJ3799" s="33" t="str">
        <f t="shared" si="60"/>
        <v/>
      </c>
      <c r="AK3799" s="33" t="str">
        <f>IF(Dane!M3799&lt;&gt;"",Dane!M3799,"")</f>
        <v/>
      </c>
    </row>
    <row r="3800" spans="36:37" x14ac:dyDescent="0.35">
      <c r="AJ3800" s="33" t="str">
        <f t="shared" si="60"/>
        <v/>
      </c>
      <c r="AK3800" s="33" t="str">
        <f>IF(Dane!M3800&lt;&gt;"",Dane!M3800,"")</f>
        <v/>
      </c>
    </row>
    <row r="3801" spans="36:37" x14ac:dyDescent="0.35">
      <c r="AJ3801" s="33" t="str">
        <f t="shared" si="60"/>
        <v/>
      </c>
      <c r="AK3801" s="33" t="str">
        <f>IF(Dane!M3801&lt;&gt;"",Dane!M3801,"")</f>
        <v/>
      </c>
    </row>
    <row r="3802" spans="36:37" x14ac:dyDescent="0.35">
      <c r="AJ3802" s="33" t="str">
        <f t="shared" si="60"/>
        <v/>
      </c>
      <c r="AK3802" s="33" t="str">
        <f>IF(Dane!M3802&lt;&gt;"",Dane!M3802,"")</f>
        <v/>
      </c>
    </row>
    <row r="3803" spans="36:37" x14ac:dyDescent="0.35">
      <c r="AJ3803" s="33" t="str">
        <f t="shared" si="60"/>
        <v/>
      </c>
      <c r="AK3803" s="33" t="str">
        <f>IF(Dane!M3803&lt;&gt;"",Dane!M3803,"")</f>
        <v/>
      </c>
    </row>
    <row r="3804" spans="36:37" x14ac:dyDescent="0.35">
      <c r="AJ3804" s="33" t="str">
        <f t="shared" si="60"/>
        <v/>
      </c>
      <c r="AK3804" s="33" t="str">
        <f>IF(Dane!M3804&lt;&gt;"",Dane!M3804,"")</f>
        <v/>
      </c>
    </row>
    <row r="3805" spans="36:37" x14ac:dyDescent="0.35">
      <c r="AJ3805" s="33" t="str">
        <f t="shared" si="60"/>
        <v/>
      </c>
      <c r="AK3805" s="33" t="str">
        <f>IF(Dane!M3805&lt;&gt;"",Dane!M3805,"")</f>
        <v/>
      </c>
    </row>
    <row r="3806" spans="36:37" x14ac:dyDescent="0.35">
      <c r="AJ3806" s="33" t="str">
        <f t="shared" si="60"/>
        <v/>
      </c>
      <c r="AK3806" s="33" t="str">
        <f>IF(Dane!M3806&lt;&gt;"",Dane!M3806,"")</f>
        <v/>
      </c>
    </row>
    <row r="3807" spans="36:37" x14ac:dyDescent="0.35">
      <c r="AJ3807" s="33" t="str">
        <f t="shared" si="60"/>
        <v/>
      </c>
      <c r="AK3807" s="33" t="str">
        <f>IF(Dane!M3807&lt;&gt;"",Dane!M3807,"")</f>
        <v/>
      </c>
    </row>
    <row r="3808" spans="36:37" x14ac:dyDescent="0.35">
      <c r="AJ3808" s="33" t="str">
        <f t="shared" si="60"/>
        <v/>
      </c>
      <c r="AK3808" s="33" t="str">
        <f>IF(Dane!M3808&lt;&gt;"",Dane!M3808,"")</f>
        <v/>
      </c>
    </row>
    <row r="3809" spans="36:37" x14ac:dyDescent="0.35">
      <c r="AJ3809" s="33" t="str">
        <f t="shared" si="60"/>
        <v/>
      </c>
      <c r="AK3809" s="33" t="str">
        <f>IF(Dane!M3809&lt;&gt;"",Dane!M3809,"")</f>
        <v/>
      </c>
    </row>
    <row r="3810" spans="36:37" x14ac:dyDescent="0.35">
      <c r="AJ3810" s="33" t="str">
        <f t="shared" si="60"/>
        <v/>
      </c>
      <c r="AK3810" s="33" t="str">
        <f>IF(Dane!M3810&lt;&gt;"",Dane!M3810,"")</f>
        <v/>
      </c>
    </row>
    <row r="3811" spans="36:37" x14ac:dyDescent="0.35">
      <c r="AJ3811" s="33" t="str">
        <f t="shared" si="60"/>
        <v/>
      </c>
      <c r="AK3811" s="33" t="str">
        <f>IF(Dane!M3811&lt;&gt;"",Dane!M3811,"")</f>
        <v/>
      </c>
    </row>
    <row r="3812" spans="36:37" x14ac:dyDescent="0.35">
      <c r="AJ3812" s="33" t="str">
        <f t="shared" si="60"/>
        <v/>
      </c>
      <c r="AK3812" s="33" t="str">
        <f>IF(Dane!M3812&lt;&gt;"",Dane!M3812,"")</f>
        <v/>
      </c>
    </row>
    <row r="3813" spans="36:37" x14ac:dyDescent="0.35">
      <c r="AJ3813" s="33" t="str">
        <f t="shared" si="60"/>
        <v/>
      </c>
      <c r="AK3813" s="33" t="str">
        <f>IF(Dane!M3813&lt;&gt;"",Dane!M3813,"")</f>
        <v/>
      </c>
    </row>
    <row r="3814" spans="36:37" x14ac:dyDescent="0.35">
      <c r="AJ3814" s="33" t="str">
        <f t="shared" si="60"/>
        <v/>
      </c>
      <c r="AK3814" s="33" t="str">
        <f>IF(Dane!M3814&lt;&gt;"",Dane!M3814,"")</f>
        <v/>
      </c>
    </row>
    <row r="3815" spans="36:37" x14ac:dyDescent="0.35">
      <c r="AJ3815" s="33" t="str">
        <f t="shared" si="60"/>
        <v/>
      </c>
      <c r="AK3815" s="33" t="str">
        <f>IF(Dane!M3815&lt;&gt;"",Dane!M3815,"")</f>
        <v/>
      </c>
    </row>
    <row r="3816" spans="36:37" x14ac:dyDescent="0.35">
      <c r="AJ3816" s="33" t="str">
        <f t="shared" si="60"/>
        <v/>
      </c>
      <c r="AK3816" s="33" t="str">
        <f>IF(Dane!M3816&lt;&gt;"",Dane!M3816,"")</f>
        <v/>
      </c>
    </row>
    <row r="3817" spans="36:37" x14ac:dyDescent="0.35">
      <c r="AJ3817" s="33" t="str">
        <f t="shared" si="60"/>
        <v/>
      </c>
      <c r="AK3817" s="33" t="str">
        <f>IF(Dane!M3817&lt;&gt;"",Dane!M3817,"")</f>
        <v/>
      </c>
    </row>
    <row r="3818" spans="36:37" x14ac:dyDescent="0.35">
      <c r="AJ3818" s="33" t="str">
        <f t="shared" si="60"/>
        <v/>
      </c>
      <c r="AK3818" s="33" t="str">
        <f>IF(Dane!M3818&lt;&gt;"",Dane!M3818,"")</f>
        <v/>
      </c>
    </row>
    <row r="3819" spans="36:37" x14ac:dyDescent="0.35">
      <c r="AJ3819" s="33" t="str">
        <f t="shared" si="60"/>
        <v/>
      </c>
      <c r="AK3819" s="33" t="str">
        <f>IF(Dane!M3819&lt;&gt;"",Dane!M3819,"")</f>
        <v/>
      </c>
    </row>
    <row r="3820" spans="36:37" x14ac:dyDescent="0.35">
      <c r="AJ3820" s="33" t="str">
        <f t="shared" si="60"/>
        <v/>
      </c>
      <c r="AK3820" s="33" t="str">
        <f>IF(Dane!M3820&lt;&gt;"",Dane!M3820,"")</f>
        <v/>
      </c>
    </row>
    <row r="3821" spans="36:37" x14ac:dyDescent="0.35">
      <c r="AJ3821" s="33" t="str">
        <f t="shared" si="60"/>
        <v/>
      </c>
      <c r="AK3821" s="33" t="str">
        <f>IF(Dane!M3821&lt;&gt;"",Dane!M3821,"")</f>
        <v/>
      </c>
    </row>
    <row r="3822" spans="36:37" x14ac:dyDescent="0.35">
      <c r="AJ3822" s="33" t="str">
        <f t="shared" si="60"/>
        <v/>
      </c>
      <c r="AK3822" s="33" t="str">
        <f>IF(Dane!M3822&lt;&gt;"",Dane!M3822,"")</f>
        <v/>
      </c>
    </row>
    <row r="3823" spans="36:37" x14ac:dyDescent="0.35">
      <c r="AJ3823" s="33" t="str">
        <f t="shared" si="60"/>
        <v/>
      </c>
      <c r="AK3823" s="33" t="str">
        <f>IF(Dane!M3823&lt;&gt;"",Dane!M3823,"")</f>
        <v/>
      </c>
    </row>
    <row r="3824" spans="36:37" x14ac:dyDescent="0.35">
      <c r="AJ3824" s="33" t="str">
        <f t="shared" si="60"/>
        <v/>
      </c>
      <c r="AK3824" s="33" t="str">
        <f>IF(Dane!M3824&lt;&gt;"",Dane!M3824,"")</f>
        <v/>
      </c>
    </row>
    <row r="3825" spans="36:37" x14ac:dyDescent="0.35">
      <c r="AJ3825" s="33" t="str">
        <f t="shared" si="60"/>
        <v/>
      </c>
      <c r="AK3825" s="33" t="str">
        <f>IF(Dane!M3825&lt;&gt;"",Dane!M3825,"")</f>
        <v/>
      </c>
    </row>
    <row r="3826" spans="36:37" x14ac:dyDescent="0.35">
      <c r="AJ3826" s="33" t="str">
        <f t="shared" si="60"/>
        <v/>
      </c>
      <c r="AK3826" s="33" t="str">
        <f>IF(Dane!M3826&lt;&gt;"",Dane!M3826,"")</f>
        <v/>
      </c>
    </row>
    <row r="3827" spans="36:37" x14ac:dyDescent="0.35">
      <c r="AJ3827" s="33" t="str">
        <f t="shared" si="60"/>
        <v/>
      </c>
      <c r="AK3827" s="33" t="str">
        <f>IF(Dane!M3827&lt;&gt;"",Dane!M3827,"")</f>
        <v/>
      </c>
    </row>
    <row r="3828" spans="36:37" x14ac:dyDescent="0.35">
      <c r="AJ3828" s="33" t="str">
        <f t="shared" si="60"/>
        <v/>
      </c>
      <c r="AK3828" s="33" t="str">
        <f>IF(Dane!M3828&lt;&gt;"",Dane!M3828,"")</f>
        <v/>
      </c>
    </row>
    <row r="3829" spans="36:37" x14ac:dyDescent="0.35">
      <c r="AJ3829" s="33" t="str">
        <f t="shared" si="60"/>
        <v/>
      </c>
      <c r="AK3829" s="33" t="str">
        <f>IF(Dane!M3829&lt;&gt;"",Dane!M3829,"")</f>
        <v/>
      </c>
    </row>
    <row r="3830" spans="36:37" x14ac:dyDescent="0.35">
      <c r="AJ3830" s="33" t="str">
        <f t="shared" si="60"/>
        <v/>
      </c>
      <c r="AK3830" s="33" t="str">
        <f>IF(Dane!M3830&lt;&gt;"",Dane!M3830,"")</f>
        <v/>
      </c>
    </row>
    <row r="3831" spans="36:37" x14ac:dyDescent="0.35">
      <c r="AJ3831" s="33" t="str">
        <f t="shared" si="60"/>
        <v/>
      </c>
      <c r="AK3831" s="33" t="str">
        <f>IF(Dane!M3831&lt;&gt;"",Dane!M3831,"")</f>
        <v/>
      </c>
    </row>
    <row r="3832" spans="36:37" x14ac:dyDescent="0.35">
      <c r="AJ3832" s="33" t="str">
        <f t="shared" si="60"/>
        <v/>
      </c>
      <c r="AK3832" s="33" t="str">
        <f>IF(Dane!M3832&lt;&gt;"",Dane!M3832,"")</f>
        <v/>
      </c>
    </row>
    <row r="3833" spans="36:37" x14ac:dyDescent="0.35">
      <c r="AJ3833" s="33" t="str">
        <f t="shared" si="60"/>
        <v/>
      </c>
      <c r="AK3833" s="33" t="str">
        <f>IF(Dane!M3833&lt;&gt;"",Dane!M3833,"")</f>
        <v/>
      </c>
    </row>
    <row r="3834" spans="36:37" x14ac:dyDescent="0.35">
      <c r="AJ3834" s="33" t="str">
        <f t="shared" si="60"/>
        <v/>
      </c>
      <c r="AK3834" s="33" t="str">
        <f>IF(Dane!M3834&lt;&gt;"",Dane!M3834,"")</f>
        <v/>
      </c>
    </row>
    <row r="3835" spans="36:37" x14ac:dyDescent="0.35">
      <c r="AJ3835" s="33" t="str">
        <f t="shared" si="60"/>
        <v/>
      </c>
      <c r="AK3835" s="33" t="str">
        <f>IF(Dane!M3835&lt;&gt;"",Dane!M3835,"")</f>
        <v/>
      </c>
    </row>
    <row r="3836" spans="36:37" x14ac:dyDescent="0.35">
      <c r="AJ3836" s="33" t="str">
        <f t="shared" si="60"/>
        <v/>
      </c>
      <c r="AK3836" s="33" t="str">
        <f>IF(Dane!M3836&lt;&gt;"",Dane!M3836,"")</f>
        <v/>
      </c>
    </row>
    <row r="3837" spans="36:37" x14ac:dyDescent="0.35">
      <c r="AJ3837" s="33" t="str">
        <f t="shared" si="60"/>
        <v/>
      </c>
      <c r="AK3837" s="33" t="str">
        <f>IF(Dane!M3837&lt;&gt;"",Dane!M3837,"")</f>
        <v/>
      </c>
    </row>
    <row r="3838" spans="36:37" x14ac:dyDescent="0.35">
      <c r="AJ3838" s="33" t="str">
        <f t="shared" si="60"/>
        <v/>
      </c>
      <c r="AK3838" s="33" t="str">
        <f>IF(Dane!M3838&lt;&gt;"",Dane!M3838,"")</f>
        <v/>
      </c>
    </row>
    <row r="3839" spans="36:37" x14ac:dyDescent="0.35">
      <c r="AJ3839" s="33" t="str">
        <f t="shared" si="60"/>
        <v/>
      </c>
      <c r="AK3839" s="33" t="str">
        <f>IF(Dane!M3839&lt;&gt;"",Dane!M3839,"")</f>
        <v/>
      </c>
    </row>
    <row r="3840" spans="36:37" x14ac:dyDescent="0.35">
      <c r="AJ3840" s="33" t="str">
        <f t="shared" si="60"/>
        <v/>
      </c>
      <c r="AK3840" s="33" t="str">
        <f>IF(Dane!M3840&lt;&gt;"",Dane!M3840,"")</f>
        <v/>
      </c>
    </row>
    <row r="3841" spans="36:37" x14ac:dyDescent="0.35">
      <c r="AJ3841" s="33" t="str">
        <f t="shared" si="60"/>
        <v/>
      </c>
      <c r="AK3841" s="33" t="str">
        <f>IF(Dane!M3841&lt;&gt;"",Dane!M3841,"")</f>
        <v/>
      </c>
    </row>
    <row r="3842" spans="36:37" x14ac:dyDescent="0.35">
      <c r="AJ3842" s="33" t="str">
        <f t="shared" si="60"/>
        <v/>
      </c>
      <c r="AK3842" s="33" t="str">
        <f>IF(Dane!M3842&lt;&gt;"",Dane!M3842,"")</f>
        <v/>
      </c>
    </row>
    <row r="3843" spans="36:37" x14ac:dyDescent="0.35">
      <c r="AJ3843" s="33" t="str">
        <f t="shared" si="60"/>
        <v/>
      </c>
      <c r="AK3843" s="33" t="str">
        <f>IF(Dane!M3843&lt;&gt;"",Dane!M3843,"")</f>
        <v/>
      </c>
    </row>
    <row r="3844" spans="36:37" x14ac:dyDescent="0.35">
      <c r="AJ3844" s="33" t="str">
        <f t="shared" si="60"/>
        <v/>
      </c>
      <c r="AK3844" s="33" t="str">
        <f>IF(Dane!M3844&lt;&gt;"",Dane!M3844,"")</f>
        <v/>
      </c>
    </row>
    <row r="3845" spans="36:37" x14ac:dyDescent="0.35">
      <c r="AJ3845" s="33" t="str">
        <f t="shared" si="60"/>
        <v/>
      </c>
      <c r="AK3845" s="33" t="str">
        <f>IF(Dane!M3845&lt;&gt;"",Dane!M3845,"")</f>
        <v/>
      </c>
    </row>
    <row r="3846" spans="36:37" x14ac:dyDescent="0.35">
      <c r="AJ3846" s="33" t="str">
        <f t="shared" si="60"/>
        <v/>
      </c>
      <c r="AK3846" s="33" t="str">
        <f>IF(Dane!M3846&lt;&gt;"",Dane!M3846,"")</f>
        <v/>
      </c>
    </row>
    <row r="3847" spans="36:37" x14ac:dyDescent="0.35">
      <c r="AJ3847" s="33" t="str">
        <f t="shared" si="60"/>
        <v/>
      </c>
      <c r="AK3847" s="33" t="str">
        <f>IF(Dane!M3847&lt;&gt;"",Dane!M3847,"")</f>
        <v/>
      </c>
    </row>
    <row r="3848" spans="36:37" x14ac:dyDescent="0.35">
      <c r="AJ3848" s="33" t="str">
        <f t="shared" si="60"/>
        <v/>
      </c>
      <c r="AK3848" s="33" t="str">
        <f>IF(Dane!M3848&lt;&gt;"",Dane!M3848,"")</f>
        <v/>
      </c>
    </row>
    <row r="3849" spans="36:37" x14ac:dyDescent="0.35">
      <c r="AJ3849" s="33" t="str">
        <f t="shared" si="60"/>
        <v/>
      </c>
      <c r="AK3849" s="33" t="str">
        <f>IF(Dane!M3849&lt;&gt;"",Dane!M3849,"")</f>
        <v/>
      </c>
    </row>
    <row r="3850" spans="36:37" x14ac:dyDescent="0.35">
      <c r="AJ3850" s="33" t="str">
        <f t="shared" si="60"/>
        <v/>
      </c>
      <c r="AK3850" s="33" t="str">
        <f>IF(Dane!M3850&lt;&gt;"",Dane!M3850,"")</f>
        <v/>
      </c>
    </row>
    <row r="3851" spans="36:37" x14ac:dyDescent="0.35">
      <c r="AJ3851" s="33" t="str">
        <f t="shared" si="60"/>
        <v/>
      </c>
      <c r="AK3851" s="33" t="str">
        <f>IF(Dane!M3851&lt;&gt;"",Dane!M3851,"")</f>
        <v/>
      </c>
    </row>
    <row r="3852" spans="36:37" x14ac:dyDescent="0.35">
      <c r="AJ3852" s="33" t="str">
        <f t="shared" si="60"/>
        <v/>
      </c>
      <c r="AK3852" s="33" t="str">
        <f>IF(Dane!M3852&lt;&gt;"",Dane!M3852,"")</f>
        <v/>
      </c>
    </row>
    <row r="3853" spans="36:37" x14ac:dyDescent="0.35">
      <c r="AJ3853" s="33" t="str">
        <f t="shared" si="60"/>
        <v/>
      </c>
      <c r="AK3853" s="33" t="str">
        <f>IF(Dane!M3853&lt;&gt;"",Dane!M3853,"")</f>
        <v/>
      </c>
    </row>
    <row r="3854" spans="36:37" x14ac:dyDescent="0.35">
      <c r="AJ3854" s="33" t="str">
        <f t="shared" si="60"/>
        <v/>
      </c>
      <c r="AK3854" s="33" t="str">
        <f>IF(Dane!M3854&lt;&gt;"",Dane!M3854,"")</f>
        <v/>
      </c>
    </row>
    <row r="3855" spans="36:37" x14ac:dyDescent="0.35">
      <c r="AJ3855" s="33" t="str">
        <f t="shared" si="60"/>
        <v/>
      </c>
      <c r="AK3855" s="33" t="str">
        <f>IF(Dane!M3855&lt;&gt;"",Dane!M3855,"")</f>
        <v/>
      </c>
    </row>
    <row r="3856" spans="36:37" x14ac:dyDescent="0.35">
      <c r="AJ3856" s="33" t="str">
        <f t="shared" si="60"/>
        <v/>
      </c>
      <c r="AK3856" s="33" t="str">
        <f>IF(Dane!M3856&lt;&gt;"",Dane!M3856,"")</f>
        <v/>
      </c>
    </row>
    <row r="3857" spans="36:37" x14ac:dyDescent="0.35">
      <c r="AJ3857" s="33" t="str">
        <f t="shared" si="60"/>
        <v/>
      </c>
      <c r="AK3857" s="33" t="str">
        <f>IF(Dane!M3857&lt;&gt;"",Dane!M3857,"")</f>
        <v/>
      </c>
    </row>
    <row r="3858" spans="36:37" x14ac:dyDescent="0.35">
      <c r="AJ3858" s="33" t="str">
        <f t="shared" si="60"/>
        <v/>
      </c>
      <c r="AK3858" s="33" t="str">
        <f>IF(Dane!M3858&lt;&gt;"",Dane!M3858,"")</f>
        <v/>
      </c>
    </row>
    <row r="3859" spans="36:37" x14ac:dyDescent="0.35">
      <c r="AJ3859" s="33" t="str">
        <f t="shared" si="60"/>
        <v/>
      </c>
      <c r="AK3859" s="33" t="str">
        <f>IF(Dane!M3859&lt;&gt;"",Dane!M3859,"")</f>
        <v/>
      </c>
    </row>
    <row r="3860" spans="36:37" x14ac:dyDescent="0.35">
      <c r="AJ3860" s="33" t="str">
        <f t="shared" si="60"/>
        <v/>
      </c>
      <c r="AK3860" s="33" t="str">
        <f>IF(Dane!M3860&lt;&gt;"",Dane!M3860,"")</f>
        <v/>
      </c>
    </row>
    <row r="3861" spans="36:37" x14ac:dyDescent="0.35">
      <c r="AJ3861" s="33" t="str">
        <f t="shared" si="60"/>
        <v/>
      </c>
      <c r="AK3861" s="33" t="str">
        <f>IF(Dane!M3861&lt;&gt;"",Dane!M3861,"")</f>
        <v/>
      </c>
    </row>
    <row r="3862" spans="36:37" x14ac:dyDescent="0.35">
      <c r="AJ3862" s="33" t="str">
        <f t="shared" ref="AJ3862:AJ3925" si="61">IF(AK3862="styczeń",1,IF(AK3862="luty",2,IF(AK3862="marzec",3,IF(AK3862="kwiecień",4,IF(AK3862="maj",5,IF(AK3862="czerwiec",6,IF(AK3862="lipiec",7,IF(AK3862="sierpień",8,IF(AK3862="wrzesień",9,IF(AK3862="październik",10,IF(AK3862="listopad",11,IF(AK3862="listopad",12,""))))))))))))</f>
        <v/>
      </c>
      <c r="AK3862" s="33" t="str">
        <f>IF(Dane!M3862&lt;&gt;"",Dane!M3862,"")</f>
        <v/>
      </c>
    </row>
    <row r="3863" spans="36:37" x14ac:dyDescent="0.35">
      <c r="AJ3863" s="33" t="str">
        <f t="shared" si="61"/>
        <v/>
      </c>
      <c r="AK3863" s="33" t="str">
        <f>IF(Dane!M3863&lt;&gt;"",Dane!M3863,"")</f>
        <v/>
      </c>
    </row>
    <row r="3864" spans="36:37" x14ac:dyDescent="0.35">
      <c r="AJ3864" s="33" t="str">
        <f t="shared" si="61"/>
        <v/>
      </c>
      <c r="AK3864" s="33" t="str">
        <f>IF(Dane!M3864&lt;&gt;"",Dane!M3864,"")</f>
        <v/>
      </c>
    </row>
    <row r="3865" spans="36:37" x14ac:dyDescent="0.35">
      <c r="AJ3865" s="33" t="str">
        <f t="shared" si="61"/>
        <v/>
      </c>
      <c r="AK3865" s="33" t="str">
        <f>IF(Dane!M3865&lt;&gt;"",Dane!M3865,"")</f>
        <v/>
      </c>
    </row>
    <row r="3866" spans="36:37" x14ac:dyDescent="0.35">
      <c r="AJ3866" s="33" t="str">
        <f t="shared" si="61"/>
        <v/>
      </c>
      <c r="AK3866" s="33" t="str">
        <f>IF(Dane!M3866&lt;&gt;"",Dane!M3866,"")</f>
        <v/>
      </c>
    </row>
    <row r="3867" spans="36:37" x14ac:dyDescent="0.35">
      <c r="AJ3867" s="33" t="str">
        <f t="shared" si="61"/>
        <v/>
      </c>
      <c r="AK3867" s="33" t="str">
        <f>IF(Dane!M3867&lt;&gt;"",Dane!M3867,"")</f>
        <v/>
      </c>
    </row>
    <row r="3868" spans="36:37" x14ac:dyDescent="0.35">
      <c r="AJ3868" s="33" t="str">
        <f t="shared" si="61"/>
        <v/>
      </c>
      <c r="AK3868" s="33" t="str">
        <f>IF(Dane!M3868&lt;&gt;"",Dane!M3868,"")</f>
        <v/>
      </c>
    </row>
    <row r="3869" spans="36:37" x14ac:dyDescent="0.35">
      <c r="AJ3869" s="33" t="str">
        <f t="shared" si="61"/>
        <v/>
      </c>
      <c r="AK3869" s="33" t="str">
        <f>IF(Dane!M3869&lt;&gt;"",Dane!M3869,"")</f>
        <v/>
      </c>
    </row>
    <row r="3870" spans="36:37" x14ac:dyDescent="0.35">
      <c r="AJ3870" s="33" t="str">
        <f t="shared" si="61"/>
        <v/>
      </c>
      <c r="AK3870" s="33" t="str">
        <f>IF(Dane!M3870&lt;&gt;"",Dane!M3870,"")</f>
        <v/>
      </c>
    </row>
    <row r="3871" spans="36:37" x14ac:dyDescent="0.35">
      <c r="AJ3871" s="33" t="str">
        <f t="shared" si="61"/>
        <v/>
      </c>
      <c r="AK3871" s="33" t="str">
        <f>IF(Dane!M3871&lt;&gt;"",Dane!M3871,"")</f>
        <v/>
      </c>
    </row>
    <row r="3872" spans="36:37" x14ac:dyDescent="0.35">
      <c r="AJ3872" s="33" t="str">
        <f t="shared" si="61"/>
        <v/>
      </c>
      <c r="AK3872" s="33" t="str">
        <f>IF(Dane!M3872&lt;&gt;"",Dane!M3872,"")</f>
        <v/>
      </c>
    </row>
    <row r="3873" spans="36:37" x14ac:dyDescent="0.35">
      <c r="AJ3873" s="33" t="str">
        <f t="shared" si="61"/>
        <v/>
      </c>
      <c r="AK3873" s="33" t="str">
        <f>IF(Dane!M3873&lt;&gt;"",Dane!M3873,"")</f>
        <v/>
      </c>
    </row>
    <row r="3874" spans="36:37" x14ac:dyDescent="0.35">
      <c r="AJ3874" s="33" t="str">
        <f t="shared" si="61"/>
        <v/>
      </c>
      <c r="AK3874" s="33" t="str">
        <f>IF(Dane!M3874&lt;&gt;"",Dane!M3874,"")</f>
        <v/>
      </c>
    </row>
    <row r="3875" spans="36:37" x14ac:dyDescent="0.35">
      <c r="AJ3875" s="33" t="str">
        <f t="shared" si="61"/>
        <v/>
      </c>
      <c r="AK3875" s="33" t="str">
        <f>IF(Dane!M3875&lt;&gt;"",Dane!M3875,"")</f>
        <v/>
      </c>
    </row>
    <row r="3876" spans="36:37" x14ac:dyDescent="0.35">
      <c r="AJ3876" s="33" t="str">
        <f t="shared" si="61"/>
        <v/>
      </c>
      <c r="AK3876" s="33" t="str">
        <f>IF(Dane!M3876&lt;&gt;"",Dane!M3876,"")</f>
        <v/>
      </c>
    </row>
    <row r="3877" spans="36:37" x14ac:dyDescent="0.35">
      <c r="AJ3877" s="33" t="str">
        <f t="shared" si="61"/>
        <v/>
      </c>
      <c r="AK3877" s="33" t="str">
        <f>IF(Dane!M3877&lt;&gt;"",Dane!M3877,"")</f>
        <v/>
      </c>
    </row>
    <row r="3878" spans="36:37" x14ac:dyDescent="0.35">
      <c r="AJ3878" s="33" t="str">
        <f t="shared" si="61"/>
        <v/>
      </c>
      <c r="AK3878" s="33" t="str">
        <f>IF(Dane!M3878&lt;&gt;"",Dane!M3878,"")</f>
        <v/>
      </c>
    </row>
    <row r="3879" spans="36:37" x14ac:dyDescent="0.35">
      <c r="AJ3879" s="33" t="str">
        <f t="shared" si="61"/>
        <v/>
      </c>
      <c r="AK3879" s="33" t="str">
        <f>IF(Dane!M3879&lt;&gt;"",Dane!M3879,"")</f>
        <v/>
      </c>
    </row>
    <row r="3880" spans="36:37" x14ac:dyDescent="0.35">
      <c r="AJ3880" s="33" t="str">
        <f t="shared" si="61"/>
        <v/>
      </c>
      <c r="AK3880" s="33" t="str">
        <f>IF(Dane!M3880&lt;&gt;"",Dane!M3880,"")</f>
        <v/>
      </c>
    </row>
    <row r="3881" spans="36:37" x14ac:dyDescent="0.35">
      <c r="AJ3881" s="33" t="str">
        <f t="shared" si="61"/>
        <v/>
      </c>
      <c r="AK3881" s="33" t="str">
        <f>IF(Dane!M3881&lt;&gt;"",Dane!M3881,"")</f>
        <v/>
      </c>
    </row>
    <row r="3882" spans="36:37" x14ac:dyDescent="0.35">
      <c r="AJ3882" s="33" t="str">
        <f t="shared" si="61"/>
        <v/>
      </c>
      <c r="AK3882" s="33" t="str">
        <f>IF(Dane!M3882&lt;&gt;"",Dane!M3882,"")</f>
        <v/>
      </c>
    </row>
    <row r="3883" spans="36:37" x14ac:dyDescent="0.35">
      <c r="AJ3883" s="33" t="str">
        <f t="shared" si="61"/>
        <v/>
      </c>
      <c r="AK3883" s="33" t="str">
        <f>IF(Dane!M3883&lt;&gt;"",Dane!M3883,"")</f>
        <v/>
      </c>
    </row>
    <row r="3884" spans="36:37" x14ac:dyDescent="0.35">
      <c r="AJ3884" s="33" t="str">
        <f t="shared" si="61"/>
        <v/>
      </c>
      <c r="AK3884" s="33" t="str">
        <f>IF(Dane!M3884&lt;&gt;"",Dane!M3884,"")</f>
        <v/>
      </c>
    </row>
    <row r="3885" spans="36:37" x14ac:dyDescent="0.35">
      <c r="AJ3885" s="33" t="str">
        <f t="shared" si="61"/>
        <v/>
      </c>
      <c r="AK3885" s="33" t="str">
        <f>IF(Dane!M3885&lt;&gt;"",Dane!M3885,"")</f>
        <v/>
      </c>
    </row>
    <row r="3886" spans="36:37" x14ac:dyDescent="0.35">
      <c r="AJ3886" s="33" t="str">
        <f t="shared" si="61"/>
        <v/>
      </c>
      <c r="AK3886" s="33" t="str">
        <f>IF(Dane!M3886&lt;&gt;"",Dane!M3886,"")</f>
        <v/>
      </c>
    </row>
    <row r="3887" spans="36:37" x14ac:dyDescent="0.35">
      <c r="AJ3887" s="33" t="str">
        <f t="shared" si="61"/>
        <v/>
      </c>
      <c r="AK3887" s="33" t="str">
        <f>IF(Dane!M3887&lt;&gt;"",Dane!M3887,"")</f>
        <v/>
      </c>
    </row>
    <row r="3888" spans="36:37" x14ac:dyDescent="0.35">
      <c r="AJ3888" s="33" t="str">
        <f t="shared" si="61"/>
        <v/>
      </c>
      <c r="AK3888" s="33" t="str">
        <f>IF(Dane!M3888&lt;&gt;"",Dane!M3888,"")</f>
        <v/>
      </c>
    </row>
    <row r="3889" spans="36:37" x14ac:dyDescent="0.35">
      <c r="AJ3889" s="33" t="str">
        <f t="shared" si="61"/>
        <v/>
      </c>
      <c r="AK3889" s="33" t="str">
        <f>IF(Dane!M3889&lt;&gt;"",Dane!M3889,"")</f>
        <v/>
      </c>
    </row>
    <row r="3890" spans="36:37" x14ac:dyDescent="0.35">
      <c r="AJ3890" s="33" t="str">
        <f t="shared" si="61"/>
        <v/>
      </c>
      <c r="AK3890" s="33" t="str">
        <f>IF(Dane!M3890&lt;&gt;"",Dane!M3890,"")</f>
        <v/>
      </c>
    </row>
    <row r="3891" spans="36:37" x14ac:dyDescent="0.35">
      <c r="AJ3891" s="33" t="str">
        <f t="shared" si="61"/>
        <v/>
      </c>
      <c r="AK3891" s="33" t="str">
        <f>IF(Dane!M3891&lt;&gt;"",Dane!M3891,"")</f>
        <v/>
      </c>
    </row>
    <row r="3892" spans="36:37" x14ac:dyDescent="0.35">
      <c r="AJ3892" s="33" t="str">
        <f t="shared" si="61"/>
        <v/>
      </c>
      <c r="AK3892" s="33" t="str">
        <f>IF(Dane!M3892&lt;&gt;"",Dane!M3892,"")</f>
        <v/>
      </c>
    </row>
    <row r="3893" spans="36:37" x14ac:dyDescent="0.35">
      <c r="AJ3893" s="33" t="str">
        <f t="shared" si="61"/>
        <v/>
      </c>
      <c r="AK3893" s="33" t="str">
        <f>IF(Dane!M3893&lt;&gt;"",Dane!M3893,"")</f>
        <v/>
      </c>
    </row>
    <row r="3894" spans="36:37" x14ac:dyDescent="0.35">
      <c r="AJ3894" s="33" t="str">
        <f t="shared" si="61"/>
        <v/>
      </c>
      <c r="AK3894" s="33" t="str">
        <f>IF(Dane!M3894&lt;&gt;"",Dane!M3894,"")</f>
        <v/>
      </c>
    </row>
    <row r="3895" spans="36:37" x14ac:dyDescent="0.35">
      <c r="AJ3895" s="33" t="str">
        <f t="shared" si="61"/>
        <v/>
      </c>
      <c r="AK3895" s="33" t="str">
        <f>IF(Dane!M3895&lt;&gt;"",Dane!M3895,"")</f>
        <v/>
      </c>
    </row>
    <row r="3896" spans="36:37" x14ac:dyDescent="0.35">
      <c r="AJ3896" s="33" t="str">
        <f t="shared" si="61"/>
        <v/>
      </c>
      <c r="AK3896" s="33" t="str">
        <f>IF(Dane!M3896&lt;&gt;"",Dane!M3896,"")</f>
        <v/>
      </c>
    </row>
    <row r="3897" spans="36:37" x14ac:dyDescent="0.35">
      <c r="AJ3897" s="33" t="str">
        <f t="shared" si="61"/>
        <v/>
      </c>
      <c r="AK3897" s="33" t="str">
        <f>IF(Dane!M3897&lt;&gt;"",Dane!M3897,"")</f>
        <v/>
      </c>
    </row>
    <row r="3898" spans="36:37" x14ac:dyDescent="0.35">
      <c r="AJ3898" s="33" t="str">
        <f t="shared" si="61"/>
        <v/>
      </c>
      <c r="AK3898" s="33" t="str">
        <f>IF(Dane!M3898&lt;&gt;"",Dane!M3898,"")</f>
        <v/>
      </c>
    </row>
    <row r="3899" spans="36:37" x14ac:dyDescent="0.35">
      <c r="AJ3899" s="33" t="str">
        <f t="shared" si="61"/>
        <v/>
      </c>
      <c r="AK3899" s="33" t="str">
        <f>IF(Dane!M3899&lt;&gt;"",Dane!M3899,"")</f>
        <v/>
      </c>
    </row>
    <row r="3900" spans="36:37" x14ac:dyDescent="0.35">
      <c r="AJ3900" s="33" t="str">
        <f t="shared" si="61"/>
        <v/>
      </c>
      <c r="AK3900" s="33" t="str">
        <f>IF(Dane!M3900&lt;&gt;"",Dane!M3900,"")</f>
        <v/>
      </c>
    </row>
    <row r="3901" spans="36:37" x14ac:dyDescent="0.35">
      <c r="AJ3901" s="33" t="str">
        <f t="shared" si="61"/>
        <v/>
      </c>
      <c r="AK3901" s="33" t="str">
        <f>IF(Dane!M3901&lt;&gt;"",Dane!M3901,"")</f>
        <v/>
      </c>
    </row>
    <row r="3902" spans="36:37" x14ac:dyDescent="0.35">
      <c r="AJ3902" s="33" t="str">
        <f t="shared" si="61"/>
        <v/>
      </c>
      <c r="AK3902" s="33" t="str">
        <f>IF(Dane!M3902&lt;&gt;"",Dane!M3902,"")</f>
        <v/>
      </c>
    </row>
    <row r="3903" spans="36:37" x14ac:dyDescent="0.35">
      <c r="AJ3903" s="33" t="str">
        <f t="shared" si="61"/>
        <v/>
      </c>
      <c r="AK3903" s="33" t="str">
        <f>IF(Dane!M3903&lt;&gt;"",Dane!M3903,"")</f>
        <v/>
      </c>
    </row>
    <row r="3904" spans="36:37" x14ac:dyDescent="0.35">
      <c r="AJ3904" s="33" t="str">
        <f t="shared" si="61"/>
        <v/>
      </c>
      <c r="AK3904" s="33" t="str">
        <f>IF(Dane!M3904&lt;&gt;"",Dane!M3904,"")</f>
        <v/>
      </c>
    </row>
    <row r="3905" spans="36:37" x14ac:dyDescent="0.35">
      <c r="AJ3905" s="33" t="str">
        <f t="shared" si="61"/>
        <v/>
      </c>
      <c r="AK3905" s="33" t="str">
        <f>IF(Dane!M3905&lt;&gt;"",Dane!M3905,"")</f>
        <v/>
      </c>
    </row>
    <row r="3906" spans="36:37" x14ac:dyDescent="0.35">
      <c r="AJ3906" s="33" t="str">
        <f t="shared" si="61"/>
        <v/>
      </c>
      <c r="AK3906" s="33" t="str">
        <f>IF(Dane!M3906&lt;&gt;"",Dane!M3906,"")</f>
        <v/>
      </c>
    </row>
    <row r="3907" spans="36:37" x14ac:dyDescent="0.35">
      <c r="AJ3907" s="33" t="str">
        <f t="shared" si="61"/>
        <v/>
      </c>
      <c r="AK3907" s="33" t="str">
        <f>IF(Dane!M3907&lt;&gt;"",Dane!M3907,"")</f>
        <v/>
      </c>
    </row>
    <row r="3908" spans="36:37" x14ac:dyDescent="0.35">
      <c r="AJ3908" s="33" t="str">
        <f t="shared" si="61"/>
        <v/>
      </c>
      <c r="AK3908" s="33" t="str">
        <f>IF(Dane!M3908&lt;&gt;"",Dane!M3908,"")</f>
        <v/>
      </c>
    </row>
    <row r="3909" spans="36:37" x14ac:dyDescent="0.35">
      <c r="AJ3909" s="33" t="str">
        <f t="shared" si="61"/>
        <v/>
      </c>
      <c r="AK3909" s="33" t="str">
        <f>IF(Dane!M3909&lt;&gt;"",Dane!M3909,"")</f>
        <v/>
      </c>
    </row>
    <row r="3910" spans="36:37" x14ac:dyDescent="0.35">
      <c r="AJ3910" s="33" t="str">
        <f t="shared" si="61"/>
        <v/>
      </c>
      <c r="AK3910" s="33" t="str">
        <f>IF(Dane!M3910&lt;&gt;"",Dane!M3910,"")</f>
        <v/>
      </c>
    </row>
    <row r="3911" spans="36:37" x14ac:dyDescent="0.35">
      <c r="AJ3911" s="33" t="str">
        <f t="shared" si="61"/>
        <v/>
      </c>
      <c r="AK3911" s="33" t="str">
        <f>IF(Dane!M3911&lt;&gt;"",Dane!M3911,"")</f>
        <v/>
      </c>
    </row>
    <row r="3912" spans="36:37" x14ac:dyDescent="0.35">
      <c r="AJ3912" s="33" t="str">
        <f t="shared" si="61"/>
        <v/>
      </c>
      <c r="AK3912" s="33" t="str">
        <f>IF(Dane!M3912&lt;&gt;"",Dane!M3912,"")</f>
        <v/>
      </c>
    </row>
    <row r="3913" spans="36:37" x14ac:dyDescent="0.35">
      <c r="AJ3913" s="33" t="str">
        <f t="shared" si="61"/>
        <v/>
      </c>
      <c r="AK3913" s="33" t="str">
        <f>IF(Dane!M3913&lt;&gt;"",Dane!M3913,"")</f>
        <v/>
      </c>
    </row>
    <row r="3914" spans="36:37" x14ac:dyDescent="0.35">
      <c r="AJ3914" s="33" t="str">
        <f t="shared" si="61"/>
        <v/>
      </c>
      <c r="AK3914" s="33" t="str">
        <f>IF(Dane!M3914&lt;&gt;"",Dane!M3914,"")</f>
        <v/>
      </c>
    </row>
    <row r="3915" spans="36:37" x14ac:dyDescent="0.35">
      <c r="AJ3915" s="33" t="str">
        <f t="shared" si="61"/>
        <v/>
      </c>
      <c r="AK3915" s="33" t="str">
        <f>IF(Dane!M3915&lt;&gt;"",Dane!M3915,"")</f>
        <v/>
      </c>
    </row>
    <row r="3916" spans="36:37" x14ac:dyDescent="0.35">
      <c r="AJ3916" s="33" t="str">
        <f t="shared" si="61"/>
        <v/>
      </c>
      <c r="AK3916" s="33" t="str">
        <f>IF(Dane!M3916&lt;&gt;"",Dane!M3916,"")</f>
        <v/>
      </c>
    </row>
    <row r="3917" spans="36:37" x14ac:dyDescent="0.35">
      <c r="AJ3917" s="33" t="str">
        <f t="shared" si="61"/>
        <v/>
      </c>
      <c r="AK3917" s="33" t="str">
        <f>IF(Dane!M3917&lt;&gt;"",Dane!M3917,"")</f>
        <v/>
      </c>
    </row>
    <row r="3918" spans="36:37" x14ac:dyDescent="0.35">
      <c r="AJ3918" s="33" t="str">
        <f t="shared" si="61"/>
        <v/>
      </c>
      <c r="AK3918" s="33" t="str">
        <f>IF(Dane!M3918&lt;&gt;"",Dane!M3918,"")</f>
        <v/>
      </c>
    </row>
    <row r="3919" spans="36:37" x14ac:dyDescent="0.35">
      <c r="AJ3919" s="33" t="str">
        <f t="shared" si="61"/>
        <v/>
      </c>
      <c r="AK3919" s="33" t="str">
        <f>IF(Dane!M3919&lt;&gt;"",Dane!M3919,"")</f>
        <v/>
      </c>
    </row>
    <row r="3920" spans="36:37" x14ac:dyDescent="0.35">
      <c r="AJ3920" s="33" t="str">
        <f t="shared" si="61"/>
        <v/>
      </c>
      <c r="AK3920" s="33" t="str">
        <f>IF(Dane!M3920&lt;&gt;"",Dane!M3920,"")</f>
        <v/>
      </c>
    </row>
    <row r="3921" spans="36:37" x14ac:dyDescent="0.35">
      <c r="AJ3921" s="33" t="str">
        <f t="shared" si="61"/>
        <v/>
      </c>
      <c r="AK3921" s="33" t="str">
        <f>IF(Dane!M3921&lt;&gt;"",Dane!M3921,"")</f>
        <v/>
      </c>
    </row>
    <row r="3922" spans="36:37" x14ac:dyDescent="0.35">
      <c r="AJ3922" s="33" t="str">
        <f t="shared" si="61"/>
        <v/>
      </c>
      <c r="AK3922" s="33" t="str">
        <f>IF(Dane!M3922&lt;&gt;"",Dane!M3922,"")</f>
        <v/>
      </c>
    </row>
    <row r="3923" spans="36:37" x14ac:dyDescent="0.35">
      <c r="AJ3923" s="33" t="str">
        <f t="shared" si="61"/>
        <v/>
      </c>
      <c r="AK3923" s="33" t="str">
        <f>IF(Dane!M3923&lt;&gt;"",Dane!M3923,"")</f>
        <v/>
      </c>
    </row>
    <row r="3924" spans="36:37" x14ac:dyDescent="0.35">
      <c r="AJ3924" s="33" t="str">
        <f t="shared" si="61"/>
        <v/>
      </c>
      <c r="AK3924" s="33" t="str">
        <f>IF(Dane!M3924&lt;&gt;"",Dane!M3924,"")</f>
        <v/>
      </c>
    </row>
    <row r="3925" spans="36:37" x14ac:dyDescent="0.35">
      <c r="AJ3925" s="33" t="str">
        <f t="shared" si="61"/>
        <v/>
      </c>
      <c r="AK3925" s="33" t="str">
        <f>IF(Dane!M3925&lt;&gt;"",Dane!M3925,"")</f>
        <v/>
      </c>
    </row>
    <row r="3926" spans="36:37" x14ac:dyDescent="0.35">
      <c r="AJ3926" s="33" t="str">
        <f t="shared" ref="AJ3926:AJ3989" si="62">IF(AK3926="styczeń",1,IF(AK3926="luty",2,IF(AK3926="marzec",3,IF(AK3926="kwiecień",4,IF(AK3926="maj",5,IF(AK3926="czerwiec",6,IF(AK3926="lipiec",7,IF(AK3926="sierpień",8,IF(AK3926="wrzesień",9,IF(AK3926="październik",10,IF(AK3926="listopad",11,IF(AK3926="listopad",12,""))))))))))))</f>
        <v/>
      </c>
      <c r="AK3926" s="33" t="str">
        <f>IF(Dane!M3926&lt;&gt;"",Dane!M3926,"")</f>
        <v/>
      </c>
    </row>
    <row r="3927" spans="36:37" x14ac:dyDescent="0.35">
      <c r="AJ3927" s="33" t="str">
        <f t="shared" si="62"/>
        <v/>
      </c>
      <c r="AK3927" s="33" t="str">
        <f>IF(Dane!M3927&lt;&gt;"",Dane!M3927,"")</f>
        <v/>
      </c>
    </row>
    <row r="3928" spans="36:37" x14ac:dyDescent="0.35">
      <c r="AJ3928" s="33" t="str">
        <f t="shared" si="62"/>
        <v/>
      </c>
      <c r="AK3928" s="33" t="str">
        <f>IF(Dane!M3928&lt;&gt;"",Dane!M3928,"")</f>
        <v/>
      </c>
    </row>
    <row r="3929" spans="36:37" x14ac:dyDescent="0.35">
      <c r="AJ3929" s="33" t="str">
        <f t="shared" si="62"/>
        <v/>
      </c>
      <c r="AK3929" s="33" t="str">
        <f>IF(Dane!M3929&lt;&gt;"",Dane!M3929,"")</f>
        <v/>
      </c>
    </row>
    <row r="3930" spans="36:37" x14ac:dyDescent="0.35">
      <c r="AJ3930" s="33" t="str">
        <f t="shared" si="62"/>
        <v/>
      </c>
      <c r="AK3930" s="33" t="str">
        <f>IF(Dane!M3930&lt;&gt;"",Dane!M3930,"")</f>
        <v/>
      </c>
    </row>
    <row r="3931" spans="36:37" x14ac:dyDescent="0.35">
      <c r="AJ3931" s="33" t="str">
        <f t="shared" si="62"/>
        <v/>
      </c>
      <c r="AK3931" s="33" t="str">
        <f>IF(Dane!M3931&lt;&gt;"",Dane!M3931,"")</f>
        <v/>
      </c>
    </row>
    <row r="3932" spans="36:37" x14ac:dyDescent="0.35">
      <c r="AJ3932" s="33" t="str">
        <f t="shared" si="62"/>
        <v/>
      </c>
      <c r="AK3932" s="33" t="str">
        <f>IF(Dane!M3932&lt;&gt;"",Dane!M3932,"")</f>
        <v/>
      </c>
    </row>
    <row r="3933" spans="36:37" x14ac:dyDescent="0.35">
      <c r="AJ3933" s="33" t="str">
        <f t="shared" si="62"/>
        <v/>
      </c>
      <c r="AK3933" s="33" t="str">
        <f>IF(Dane!M3933&lt;&gt;"",Dane!M3933,"")</f>
        <v/>
      </c>
    </row>
    <row r="3934" spans="36:37" x14ac:dyDescent="0.35">
      <c r="AJ3934" s="33" t="str">
        <f t="shared" si="62"/>
        <v/>
      </c>
      <c r="AK3934" s="33" t="str">
        <f>IF(Dane!M3934&lt;&gt;"",Dane!M3934,"")</f>
        <v/>
      </c>
    </row>
    <row r="3935" spans="36:37" x14ac:dyDescent="0.35">
      <c r="AJ3935" s="33" t="str">
        <f t="shared" si="62"/>
        <v/>
      </c>
      <c r="AK3935" s="33" t="str">
        <f>IF(Dane!M3935&lt;&gt;"",Dane!M3935,"")</f>
        <v/>
      </c>
    </row>
    <row r="3936" spans="36:37" x14ac:dyDescent="0.35">
      <c r="AJ3936" s="33" t="str">
        <f t="shared" si="62"/>
        <v/>
      </c>
      <c r="AK3936" s="33" t="str">
        <f>IF(Dane!M3936&lt;&gt;"",Dane!M3936,"")</f>
        <v/>
      </c>
    </row>
    <row r="3937" spans="36:37" x14ac:dyDescent="0.35">
      <c r="AJ3937" s="33" t="str">
        <f t="shared" si="62"/>
        <v/>
      </c>
      <c r="AK3937" s="33" t="str">
        <f>IF(Dane!M3937&lt;&gt;"",Dane!M3937,"")</f>
        <v/>
      </c>
    </row>
    <row r="3938" spans="36:37" x14ac:dyDescent="0.35">
      <c r="AJ3938" s="33" t="str">
        <f t="shared" si="62"/>
        <v/>
      </c>
      <c r="AK3938" s="33" t="str">
        <f>IF(Dane!M3938&lt;&gt;"",Dane!M3938,"")</f>
        <v/>
      </c>
    </row>
    <row r="3939" spans="36:37" x14ac:dyDescent="0.35">
      <c r="AJ3939" s="33" t="str">
        <f t="shared" si="62"/>
        <v/>
      </c>
      <c r="AK3939" s="33" t="str">
        <f>IF(Dane!M3939&lt;&gt;"",Dane!M3939,"")</f>
        <v/>
      </c>
    </row>
    <row r="3940" spans="36:37" x14ac:dyDescent="0.35">
      <c r="AJ3940" s="33" t="str">
        <f t="shared" si="62"/>
        <v/>
      </c>
      <c r="AK3940" s="33" t="str">
        <f>IF(Dane!M3940&lt;&gt;"",Dane!M3940,"")</f>
        <v/>
      </c>
    </row>
    <row r="3941" spans="36:37" x14ac:dyDescent="0.35">
      <c r="AJ3941" s="33" t="str">
        <f t="shared" si="62"/>
        <v/>
      </c>
      <c r="AK3941" s="33" t="str">
        <f>IF(Dane!M3941&lt;&gt;"",Dane!M3941,"")</f>
        <v/>
      </c>
    </row>
    <row r="3942" spans="36:37" x14ac:dyDescent="0.35">
      <c r="AJ3942" s="33" t="str">
        <f t="shared" si="62"/>
        <v/>
      </c>
      <c r="AK3942" s="33" t="str">
        <f>IF(Dane!M3942&lt;&gt;"",Dane!M3942,"")</f>
        <v/>
      </c>
    </row>
    <row r="3943" spans="36:37" x14ac:dyDescent="0.35">
      <c r="AJ3943" s="33" t="str">
        <f t="shared" si="62"/>
        <v/>
      </c>
      <c r="AK3943" s="33" t="str">
        <f>IF(Dane!M3943&lt;&gt;"",Dane!M3943,"")</f>
        <v/>
      </c>
    </row>
    <row r="3944" spans="36:37" x14ac:dyDescent="0.35">
      <c r="AJ3944" s="33" t="str">
        <f t="shared" si="62"/>
        <v/>
      </c>
      <c r="AK3944" s="33" t="str">
        <f>IF(Dane!M3944&lt;&gt;"",Dane!M3944,"")</f>
        <v/>
      </c>
    </row>
    <row r="3945" spans="36:37" x14ac:dyDescent="0.35">
      <c r="AJ3945" s="33" t="str">
        <f t="shared" si="62"/>
        <v/>
      </c>
      <c r="AK3945" s="33" t="str">
        <f>IF(Dane!M3945&lt;&gt;"",Dane!M3945,"")</f>
        <v/>
      </c>
    </row>
    <row r="3946" spans="36:37" x14ac:dyDescent="0.35">
      <c r="AJ3946" s="33" t="str">
        <f t="shared" si="62"/>
        <v/>
      </c>
      <c r="AK3946" s="33" t="str">
        <f>IF(Dane!M3946&lt;&gt;"",Dane!M3946,"")</f>
        <v/>
      </c>
    </row>
    <row r="3947" spans="36:37" x14ac:dyDescent="0.35">
      <c r="AJ3947" s="33" t="str">
        <f t="shared" si="62"/>
        <v/>
      </c>
      <c r="AK3947" s="33" t="str">
        <f>IF(Dane!M3947&lt;&gt;"",Dane!M3947,"")</f>
        <v/>
      </c>
    </row>
    <row r="3948" spans="36:37" x14ac:dyDescent="0.35">
      <c r="AJ3948" s="33" t="str">
        <f t="shared" si="62"/>
        <v/>
      </c>
      <c r="AK3948" s="33" t="str">
        <f>IF(Dane!M3948&lt;&gt;"",Dane!M3948,"")</f>
        <v/>
      </c>
    </row>
    <row r="3949" spans="36:37" x14ac:dyDescent="0.35">
      <c r="AJ3949" s="33" t="str">
        <f t="shared" si="62"/>
        <v/>
      </c>
      <c r="AK3949" s="33" t="str">
        <f>IF(Dane!M3949&lt;&gt;"",Dane!M3949,"")</f>
        <v/>
      </c>
    </row>
    <row r="3950" spans="36:37" x14ac:dyDescent="0.35">
      <c r="AJ3950" s="33" t="str">
        <f t="shared" si="62"/>
        <v/>
      </c>
      <c r="AK3950" s="33" t="str">
        <f>IF(Dane!M3950&lt;&gt;"",Dane!M3950,"")</f>
        <v/>
      </c>
    </row>
    <row r="3951" spans="36:37" x14ac:dyDescent="0.35">
      <c r="AJ3951" s="33" t="str">
        <f t="shared" si="62"/>
        <v/>
      </c>
      <c r="AK3951" s="33" t="str">
        <f>IF(Dane!M3951&lt;&gt;"",Dane!M3951,"")</f>
        <v/>
      </c>
    </row>
    <row r="3952" spans="36:37" x14ac:dyDescent="0.35">
      <c r="AJ3952" s="33" t="str">
        <f t="shared" si="62"/>
        <v/>
      </c>
      <c r="AK3952" s="33" t="str">
        <f>IF(Dane!M3952&lt;&gt;"",Dane!M3952,"")</f>
        <v/>
      </c>
    </row>
    <row r="3953" spans="36:37" x14ac:dyDescent="0.35">
      <c r="AJ3953" s="33" t="str">
        <f t="shared" si="62"/>
        <v/>
      </c>
      <c r="AK3953" s="33" t="str">
        <f>IF(Dane!M3953&lt;&gt;"",Dane!M3953,"")</f>
        <v/>
      </c>
    </row>
    <row r="3954" spans="36:37" x14ac:dyDescent="0.35">
      <c r="AJ3954" s="33" t="str">
        <f t="shared" si="62"/>
        <v/>
      </c>
      <c r="AK3954" s="33" t="str">
        <f>IF(Dane!M3954&lt;&gt;"",Dane!M3954,"")</f>
        <v/>
      </c>
    </row>
    <row r="3955" spans="36:37" x14ac:dyDescent="0.35">
      <c r="AJ3955" s="33" t="str">
        <f t="shared" si="62"/>
        <v/>
      </c>
      <c r="AK3955" s="33" t="str">
        <f>IF(Dane!M3955&lt;&gt;"",Dane!M3955,"")</f>
        <v/>
      </c>
    </row>
    <row r="3956" spans="36:37" x14ac:dyDescent="0.35">
      <c r="AJ3956" s="33" t="str">
        <f t="shared" si="62"/>
        <v/>
      </c>
      <c r="AK3956" s="33" t="str">
        <f>IF(Dane!M3956&lt;&gt;"",Dane!M3956,"")</f>
        <v/>
      </c>
    </row>
    <row r="3957" spans="36:37" x14ac:dyDescent="0.35">
      <c r="AJ3957" s="33" t="str">
        <f t="shared" si="62"/>
        <v/>
      </c>
      <c r="AK3957" s="33" t="str">
        <f>IF(Dane!M3957&lt;&gt;"",Dane!M3957,"")</f>
        <v/>
      </c>
    </row>
    <row r="3958" spans="36:37" x14ac:dyDescent="0.35">
      <c r="AJ3958" s="33" t="str">
        <f t="shared" si="62"/>
        <v/>
      </c>
      <c r="AK3958" s="33" t="str">
        <f>IF(Dane!M3958&lt;&gt;"",Dane!M3958,"")</f>
        <v/>
      </c>
    </row>
    <row r="3959" spans="36:37" x14ac:dyDescent="0.35">
      <c r="AJ3959" s="33" t="str">
        <f t="shared" si="62"/>
        <v/>
      </c>
      <c r="AK3959" s="33" t="str">
        <f>IF(Dane!M3959&lt;&gt;"",Dane!M3959,"")</f>
        <v/>
      </c>
    </row>
    <row r="3960" spans="36:37" x14ac:dyDescent="0.35">
      <c r="AJ3960" s="33" t="str">
        <f t="shared" si="62"/>
        <v/>
      </c>
      <c r="AK3960" s="33" t="str">
        <f>IF(Dane!M3960&lt;&gt;"",Dane!M3960,"")</f>
        <v/>
      </c>
    </row>
    <row r="3961" spans="36:37" x14ac:dyDescent="0.35">
      <c r="AJ3961" s="33" t="str">
        <f t="shared" si="62"/>
        <v/>
      </c>
      <c r="AK3961" s="33" t="str">
        <f>IF(Dane!M3961&lt;&gt;"",Dane!M3961,"")</f>
        <v/>
      </c>
    </row>
    <row r="3962" spans="36:37" x14ac:dyDescent="0.35">
      <c r="AJ3962" s="33" t="str">
        <f t="shared" si="62"/>
        <v/>
      </c>
      <c r="AK3962" s="33" t="str">
        <f>IF(Dane!M3962&lt;&gt;"",Dane!M3962,"")</f>
        <v/>
      </c>
    </row>
    <row r="3963" spans="36:37" x14ac:dyDescent="0.35">
      <c r="AJ3963" s="33" t="str">
        <f t="shared" si="62"/>
        <v/>
      </c>
      <c r="AK3963" s="33" t="str">
        <f>IF(Dane!M3963&lt;&gt;"",Dane!M3963,"")</f>
        <v/>
      </c>
    </row>
    <row r="3964" spans="36:37" x14ac:dyDescent="0.35">
      <c r="AJ3964" s="33" t="str">
        <f t="shared" si="62"/>
        <v/>
      </c>
      <c r="AK3964" s="33" t="str">
        <f>IF(Dane!M3964&lt;&gt;"",Dane!M3964,"")</f>
        <v/>
      </c>
    </row>
    <row r="3965" spans="36:37" x14ac:dyDescent="0.35">
      <c r="AJ3965" s="33" t="str">
        <f t="shared" si="62"/>
        <v/>
      </c>
      <c r="AK3965" s="33" t="str">
        <f>IF(Dane!M3965&lt;&gt;"",Dane!M3965,"")</f>
        <v/>
      </c>
    </row>
    <row r="3966" spans="36:37" x14ac:dyDescent="0.35">
      <c r="AJ3966" s="33" t="str">
        <f t="shared" si="62"/>
        <v/>
      </c>
      <c r="AK3966" s="33" t="str">
        <f>IF(Dane!M3966&lt;&gt;"",Dane!M3966,"")</f>
        <v/>
      </c>
    </row>
    <row r="3967" spans="36:37" x14ac:dyDescent="0.35">
      <c r="AJ3967" s="33" t="str">
        <f t="shared" si="62"/>
        <v/>
      </c>
      <c r="AK3967" s="33" t="str">
        <f>IF(Dane!M3967&lt;&gt;"",Dane!M3967,"")</f>
        <v/>
      </c>
    </row>
    <row r="3968" spans="36:37" x14ac:dyDescent="0.35">
      <c r="AJ3968" s="33" t="str">
        <f t="shared" si="62"/>
        <v/>
      </c>
      <c r="AK3968" s="33" t="str">
        <f>IF(Dane!M3968&lt;&gt;"",Dane!M3968,"")</f>
        <v/>
      </c>
    </row>
    <row r="3969" spans="36:37" x14ac:dyDescent="0.35">
      <c r="AJ3969" s="33" t="str">
        <f t="shared" si="62"/>
        <v/>
      </c>
      <c r="AK3969" s="33" t="str">
        <f>IF(Dane!M3969&lt;&gt;"",Dane!M3969,"")</f>
        <v/>
      </c>
    </row>
    <row r="3970" spans="36:37" x14ac:dyDescent="0.35">
      <c r="AJ3970" s="33" t="str">
        <f t="shared" si="62"/>
        <v/>
      </c>
      <c r="AK3970" s="33" t="str">
        <f>IF(Dane!M3970&lt;&gt;"",Dane!M3970,"")</f>
        <v/>
      </c>
    </row>
    <row r="3971" spans="36:37" x14ac:dyDescent="0.35">
      <c r="AJ3971" s="33" t="str">
        <f t="shared" si="62"/>
        <v/>
      </c>
      <c r="AK3971" s="33" t="str">
        <f>IF(Dane!M3971&lt;&gt;"",Dane!M3971,"")</f>
        <v/>
      </c>
    </row>
    <row r="3972" spans="36:37" x14ac:dyDescent="0.35">
      <c r="AJ3972" s="33" t="str">
        <f t="shared" si="62"/>
        <v/>
      </c>
      <c r="AK3972" s="33" t="str">
        <f>IF(Dane!M3972&lt;&gt;"",Dane!M3972,"")</f>
        <v/>
      </c>
    </row>
    <row r="3973" spans="36:37" x14ac:dyDescent="0.35">
      <c r="AJ3973" s="33" t="str">
        <f t="shared" si="62"/>
        <v/>
      </c>
      <c r="AK3973" s="33" t="str">
        <f>IF(Dane!M3973&lt;&gt;"",Dane!M3973,"")</f>
        <v/>
      </c>
    </row>
    <row r="3974" spans="36:37" x14ac:dyDescent="0.35">
      <c r="AJ3974" s="33" t="str">
        <f t="shared" si="62"/>
        <v/>
      </c>
      <c r="AK3974" s="33" t="str">
        <f>IF(Dane!M3974&lt;&gt;"",Dane!M3974,"")</f>
        <v/>
      </c>
    </row>
    <row r="3975" spans="36:37" x14ac:dyDescent="0.35">
      <c r="AJ3975" s="33" t="str">
        <f t="shared" si="62"/>
        <v/>
      </c>
      <c r="AK3975" s="33" t="str">
        <f>IF(Dane!M3975&lt;&gt;"",Dane!M3975,"")</f>
        <v/>
      </c>
    </row>
    <row r="3976" spans="36:37" x14ac:dyDescent="0.35">
      <c r="AJ3976" s="33" t="str">
        <f t="shared" si="62"/>
        <v/>
      </c>
      <c r="AK3976" s="33" t="str">
        <f>IF(Dane!M3976&lt;&gt;"",Dane!M3976,"")</f>
        <v/>
      </c>
    </row>
    <row r="3977" spans="36:37" x14ac:dyDescent="0.35">
      <c r="AJ3977" s="33" t="str">
        <f t="shared" si="62"/>
        <v/>
      </c>
      <c r="AK3977" s="33" t="str">
        <f>IF(Dane!M3977&lt;&gt;"",Dane!M3977,"")</f>
        <v/>
      </c>
    </row>
    <row r="3978" spans="36:37" x14ac:dyDescent="0.35">
      <c r="AJ3978" s="33" t="str">
        <f t="shared" si="62"/>
        <v/>
      </c>
      <c r="AK3978" s="33" t="str">
        <f>IF(Dane!M3978&lt;&gt;"",Dane!M3978,"")</f>
        <v/>
      </c>
    </row>
    <row r="3979" spans="36:37" x14ac:dyDescent="0.35">
      <c r="AJ3979" s="33" t="str">
        <f t="shared" si="62"/>
        <v/>
      </c>
      <c r="AK3979" s="33" t="str">
        <f>IF(Dane!M3979&lt;&gt;"",Dane!M3979,"")</f>
        <v/>
      </c>
    </row>
    <row r="3980" spans="36:37" x14ac:dyDescent="0.35">
      <c r="AJ3980" s="33" t="str">
        <f t="shared" si="62"/>
        <v/>
      </c>
      <c r="AK3980" s="33" t="str">
        <f>IF(Dane!M3980&lt;&gt;"",Dane!M3980,"")</f>
        <v/>
      </c>
    </row>
    <row r="3981" spans="36:37" x14ac:dyDescent="0.35">
      <c r="AJ3981" s="33" t="str">
        <f t="shared" si="62"/>
        <v/>
      </c>
      <c r="AK3981" s="33" t="str">
        <f>IF(Dane!M3981&lt;&gt;"",Dane!M3981,"")</f>
        <v/>
      </c>
    </row>
    <row r="3982" spans="36:37" x14ac:dyDescent="0.35">
      <c r="AJ3982" s="33" t="str">
        <f t="shared" si="62"/>
        <v/>
      </c>
      <c r="AK3982" s="33" t="str">
        <f>IF(Dane!M3982&lt;&gt;"",Dane!M3982,"")</f>
        <v/>
      </c>
    </row>
    <row r="3983" spans="36:37" x14ac:dyDescent="0.35">
      <c r="AJ3983" s="33" t="str">
        <f t="shared" si="62"/>
        <v/>
      </c>
      <c r="AK3983" s="33" t="str">
        <f>IF(Dane!M3983&lt;&gt;"",Dane!M3983,"")</f>
        <v/>
      </c>
    </row>
    <row r="3984" spans="36:37" x14ac:dyDescent="0.35">
      <c r="AJ3984" s="33" t="str">
        <f t="shared" si="62"/>
        <v/>
      </c>
      <c r="AK3984" s="33" t="str">
        <f>IF(Dane!M3984&lt;&gt;"",Dane!M3984,"")</f>
        <v/>
      </c>
    </row>
    <row r="3985" spans="36:37" x14ac:dyDescent="0.35">
      <c r="AJ3985" s="33" t="str">
        <f t="shared" si="62"/>
        <v/>
      </c>
      <c r="AK3985" s="33" t="str">
        <f>IF(Dane!M3985&lt;&gt;"",Dane!M3985,"")</f>
        <v/>
      </c>
    </row>
    <row r="3986" spans="36:37" x14ac:dyDescent="0.35">
      <c r="AJ3986" s="33" t="str">
        <f t="shared" si="62"/>
        <v/>
      </c>
      <c r="AK3986" s="33" t="str">
        <f>IF(Dane!M3986&lt;&gt;"",Dane!M3986,"")</f>
        <v/>
      </c>
    </row>
    <row r="3987" spans="36:37" x14ac:dyDescent="0.35">
      <c r="AJ3987" s="33" t="str">
        <f t="shared" si="62"/>
        <v/>
      </c>
      <c r="AK3987" s="33" t="str">
        <f>IF(Dane!M3987&lt;&gt;"",Dane!M3987,"")</f>
        <v/>
      </c>
    </row>
    <row r="3988" spans="36:37" x14ac:dyDescent="0.35">
      <c r="AJ3988" s="33" t="str">
        <f t="shared" si="62"/>
        <v/>
      </c>
      <c r="AK3988" s="33" t="str">
        <f>IF(Dane!M3988&lt;&gt;"",Dane!M3988,"")</f>
        <v/>
      </c>
    </row>
    <row r="3989" spans="36:37" x14ac:dyDescent="0.35">
      <c r="AJ3989" s="33" t="str">
        <f t="shared" si="62"/>
        <v/>
      </c>
      <c r="AK3989" s="33" t="str">
        <f>IF(Dane!M3989&lt;&gt;"",Dane!M3989,"")</f>
        <v/>
      </c>
    </row>
    <row r="3990" spans="36:37" x14ac:dyDescent="0.35">
      <c r="AJ3990" s="33" t="str">
        <f t="shared" ref="AJ3990:AJ4053" si="63">IF(AK3990="styczeń",1,IF(AK3990="luty",2,IF(AK3990="marzec",3,IF(AK3990="kwiecień",4,IF(AK3990="maj",5,IF(AK3990="czerwiec",6,IF(AK3990="lipiec",7,IF(AK3990="sierpień",8,IF(AK3990="wrzesień",9,IF(AK3990="październik",10,IF(AK3990="listopad",11,IF(AK3990="listopad",12,""))))))))))))</f>
        <v/>
      </c>
      <c r="AK3990" s="33" t="str">
        <f>IF(Dane!M3990&lt;&gt;"",Dane!M3990,"")</f>
        <v/>
      </c>
    </row>
    <row r="3991" spans="36:37" x14ac:dyDescent="0.35">
      <c r="AJ3991" s="33" t="str">
        <f t="shared" si="63"/>
        <v/>
      </c>
      <c r="AK3991" s="33" t="str">
        <f>IF(Dane!M3991&lt;&gt;"",Dane!M3991,"")</f>
        <v/>
      </c>
    </row>
    <row r="3992" spans="36:37" x14ac:dyDescent="0.35">
      <c r="AJ3992" s="33" t="str">
        <f t="shared" si="63"/>
        <v/>
      </c>
      <c r="AK3992" s="33" t="str">
        <f>IF(Dane!M3992&lt;&gt;"",Dane!M3992,"")</f>
        <v/>
      </c>
    </row>
    <row r="3993" spans="36:37" x14ac:dyDescent="0.35">
      <c r="AJ3993" s="33" t="str">
        <f t="shared" si="63"/>
        <v/>
      </c>
      <c r="AK3993" s="33" t="str">
        <f>IF(Dane!M3993&lt;&gt;"",Dane!M3993,"")</f>
        <v/>
      </c>
    </row>
    <row r="3994" spans="36:37" x14ac:dyDescent="0.35">
      <c r="AJ3994" s="33" t="str">
        <f t="shared" si="63"/>
        <v/>
      </c>
      <c r="AK3994" s="33" t="str">
        <f>IF(Dane!M3994&lt;&gt;"",Dane!M3994,"")</f>
        <v/>
      </c>
    </row>
    <row r="3995" spans="36:37" x14ac:dyDescent="0.35">
      <c r="AJ3995" s="33" t="str">
        <f t="shared" si="63"/>
        <v/>
      </c>
      <c r="AK3995" s="33" t="str">
        <f>IF(Dane!M3995&lt;&gt;"",Dane!M3995,"")</f>
        <v/>
      </c>
    </row>
    <row r="3996" spans="36:37" x14ac:dyDescent="0.35">
      <c r="AJ3996" s="33" t="str">
        <f t="shared" si="63"/>
        <v/>
      </c>
      <c r="AK3996" s="33" t="str">
        <f>IF(Dane!M3996&lt;&gt;"",Dane!M3996,"")</f>
        <v/>
      </c>
    </row>
    <row r="3997" spans="36:37" x14ac:dyDescent="0.35">
      <c r="AJ3997" s="33" t="str">
        <f t="shared" si="63"/>
        <v/>
      </c>
      <c r="AK3997" s="33" t="str">
        <f>IF(Dane!M3997&lt;&gt;"",Dane!M3997,"")</f>
        <v/>
      </c>
    </row>
    <row r="3998" spans="36:37" x14ac:dyDescent="0.35">
      <c r="AJ3998" s="33" t="str">
        <f t="shared" si="63"/>
        <v/>
      </c>
      <c r="AK3998" s="33" t="str">
        <f>IF(Dane!M3998&lt;&gt;"",Dane!M3998,"")</f>
        <v/>
      </c>
    </row>
    <row r="3999" spans="36:37" x14ac:dyDescent="0.35">
      <c r="AJ3999" s="33" t="str">
        <f t="shared" si="63"/>
        <v/>
      </c>
      <c r="AK3999" s="33" t="str">
        <f>IF(Dane!M3999&lt;&gt;"",Dane!M3999,"")</f>
        <v/>
      </c>
    </row>
    <row r="4000" spans="36:37" x14ac:dyDescent="0.35">
      <c r="AJ4000" s="33" t="str">
        <f t="shared" si="63"/>
        <v/>
      </c>
      <c r="AK4000" s="33" t="str">
        <f>IF(Dane!M4000&lt;&gt;"",Dane!M4000,"")</f>
        <v/>
      </c>
    </row>
    <row r="4001" spans="36:37" x14ac:dyDescent="0.35">
      <c r="AJ4001" s="33" t="str">
        <f t="shared" si="63"/>
        <v/>
      </c>
      <c r="AK4001" s="33" t="str">
        <f>IF(Dane!M4001&lt;&gt;"",Dane!M4001,"")</f>
        <v/>
      </c>
    </row>
    <row r="4002" spans="36:37" x14ac:dyDescent="0.35">
      <c r="AJ4002" s="33" t="str">
        <f t="shared" si="63"/>
        <v/>
      </c>
      <c r="AK4002" s="33" t="str">
        <f>IF(Dane!M4002&lt;&gt;"",Dane!M4002,"")</f>
        <v/>
      </c>
    </row>
    <row r="4003" spans="36:37" x14ac:dyDescent="0.35">
      <c r="AJ4003" s="33" t="str">
        <f t="shared" si="63"/>
        <v/>
      </c>
      <c r="AK4003" s="33" t="str">
        <f>IF(Dane!M4003&lt;&gt;"",Dane!M4003,"")</f>
        <v/>
      </c>
    </row>
    <row r="4004" spans="36:37" x14ac:dyDescent="0.35">
      <c r="AJ4004" s="33" t="str">
        <f t="shared" si="63"/>
        <v/>
      </c>
      <c r="AK4004" s="33" t="str">
        <f>IF(Dane!M4004&lt;&gt;"",Dane!M4004,"")</f>
        <v/>
      </c>
    </row>
    <row r="4005" spans="36:37" x14ac:dyDescent="0.35">
      <c r="AJ4005" s="33" t="str">
        <f t="shared" si="63"/>
        <v/>
      </c>
      <c r="AK4005" s="33" t="str">
        <f>IF(Dane!M4005&lt;&gt;"",Dane!M4005,"")</f>
        <v/>
      </c>
    </row>
    <row r="4006" spans="36:37" x14ac:dyDescent="0.35">
      <c r="AJ4006" s="33" t="str">
        <f t="shared" si="63"/>
        <v/>
      </c>
      <c r="AK4006" s="33" t="str">
        <f>IF(Dane!M4006&lt;&gt;"",Dane!M4006,"")</f>
        <v/>
      </c>
    </row>
    <row r="4007" spans="36:37" x14ac:dyDescent="0.35">
      <c r="AJ4007" s="33" t="str">
        <f t="shared" si="63"/>
        <v/>
      </c>
      <c r="AK4007" s="33" t="str">
        <f>IF(Dane!M4007&lt;&gt;"",Dane!M4007,"")</f>
        <v/>
      </c>
    </row>
    <row r="4008" spans="36:37" x14ac:dyDescent="0.35">
      <c r="AJ4008" s="33" t="str">
        <f t="shared" si="63"/>
        <v/>
      </c>
      <c r="AK4008" s="33" t="str">
        <f>IF(Dane!M4008&lt;&gt;"",Dane!M4008,"")</f>
        <v/>
      </c>
    </row>
    <row r="4009" spans="36:37" x14ac:dyDescent="0.35">
      <c r="AJ4009" s="33" t="str">
        <f t="shared" si="63"/>
        <v/>
      </c>
      <c r="AK4009" s="33" t="str">
        <f>IF(Dane!M4009&lt;&gt;"",Dane!M4009,"")</f>
        <v/>
      </c>
    </row>
    <row r="4010" spans="36:37" x14ac:dyDescent="0.35">
      <c r="AJ4010" s="33" t="str">
        <f t="shared" si="63"/>
        <v/>
      </c>
      <c r="AK4010" s="33" t="str">
        <f>IF(Dane!M4010&lt;&gt;"",Dane!M4010,"")</f>
        <v/>
      </c>
    </row>
    <row r="4011" spans="36:37" x14ac:dyDescent="0.35">
      <c r="AJ4011" s="33" t="str">
        <f t="shared" si="63"/>
        <v/>
      </c>
      <c r="AK4011" s="33" t="str">
        <f>IF(Dane!M4011&lt;&gt;"",Dane!M4011,"")</f>
        <v/>
      </c>
    </row>
    <row r="4012" spans="36:37" x14ac:dyDescent="0.35">
      <c r="AJ4012" s="33" t="str">
        <f t="shared" si="63"/>
        <v/>
      </c>
      <c r="AK4012" s="33" t="str">
        <f>IF(Dane!M4012&lt;&gt;"",Dane!M4012,"")</f>
        <v/>
      </c>
    </row>
    <row r="4013" spans="36:37" x14ac:dyDescent="0.35">
      <c r="AJ4013" s="33" t="str">
        <f t="shared" si="63"/>
        <v/>
      </c>
      <c r="AK4013" s="33" t="str">
        <f>IF(Dane!M4013&lt;&gt;"",Dane!M4013,"")</f>
        <v/>
      </c>
    </row>
    <row r="4014" spans="36:37" x14ac:dyDescent="0.35">
      <c r="AJ4014" s="33" t="str">
        <f t="shared" si="63"/>
        <v/>
      </c>
      <c r="AK4014" s="33" t="str">
        <f>IF(Dane!M4014&lt;&gt;"",Dane!M4014,"")</f>
        <v/>
      </c>
    </row>
    <row r="4015" spans="36:37" x14ac:dyDescent="0.35">
      <c r="AJ4015" s="33" t="str">
        <f t="shared" si="63"/>
        <v/>
      </c>
      <c r="AK4015" s="33" t="str">
        <f>IF(Dane!M4015&lt;&gt;"",Dane!M4015,"")</f>
        <v/>
      </c>
    </row>
    <row r="4016" spans="36:37" x14ac:dyDescent="0.35">
      <c r="AJ4016" s="33" t="str">
        <f t="shared" si="63"/>
        <v/>
      </c>
      <c r="AK4016" s="33" t="str">
        <f>IF(Dane!M4016&lt;&gt;"",Dane!M4016,"")</f>
        <v/>
      </c>
    </row>
    <row r="4017" spans="36:37" x14ac:dyDescent="0.35">
      <c r="AJ4017" s="33" t="str">
        <f t="shared" si="63"/>
        <v/>
      </c>
      <c r="AK4017" s="33" t="str">
        <f>IF(Dane!M4017&lt;&gt;"",Dane!M4017,"")</f>
        <v/>
      </c>
    </row>
    <row r="4018" spans="36:37" x14ac:dyDescent="0.35">
      <c r="AJ4018" s="33" t="str">
        <f t="shared" si="63"/>
        <v/>
      </c>
      <c r="AK4018" s="33" t="str">
        <f>IF(Dane!M4018&lt;&gt;"",Dane!M4018,"")</f>
        <v/>
      </c>
    </row>
    <row r="4019" spans="36:37" x14ac:dyDescent="0.35">
      <c r="AJ4019" s="33" t="str">
        <f t="shared" si="63"/>
        <v/>
      </c>
      <c r="AK4019" s="33" t="str">
        <f>IF(Dane!M4019&lt;&gt;"",Dane!M4019,"")</f>
        <v/>
      </c>
    </row>
    <row r="4020" spans="36:37" x14ac:dyDescent="0.35">
      <c r="AJ4020" s="33" t="str">
        <f t="shared" si="63"/>
        <v/>
      </c>
      <c r="AK4020" s="33" t="str">
        <f>IF(Dane!M4020&lt;&gt;"",Dane!M4020,"")</f>
        <v/>
      </c>
    </row>
    <row r="4021" spans="36:37" x14ac:dyDescent="0.35">
      <c r="AJ4021" s="33" t="str">
        <f t="shared" si="63"/>
        <v/>
      </c>
      <c r="AK4021" s="33" t="str">
        <f>IF(Dane!M4021&lt;&gt;"",Dane!M4021,"")</f>
        <v/>
      </c>
    </row>
    <row r="4022" spans="36:37" x14ac:dyDescent="0.35">
      <c r="AJ4022" s="33" t="str">
        <f t="shared" si="63"/>
        <v/>
      </c>
      <c r="AK4022" s="33" t="str">
        <f>IF(Dane!M4022&lt;&gt;"",Dane!M4022,"")</f>
        <v/>
      </c>
    </row>
    <row r="4023" spans="36:37" x14ac:dyDescent="0.35">
      <c r="AJ4023" s="33" t="str">
        <f t="shared" si="63"/>
        <v/>
      </c>
      <c r="AK4023" s="33" t="str">
        <f>IF(Dane!M4023&lt;&gt;"",Dane!M4023,"")</f>
        <v/>
      </c>
    </row>
    <row r="4024" spans="36:37" x14ac:dyDescent="0.35">
      <c r="AJ4024" s="33" t="str">
        <f t="shared" si="63"/>
        <v/>
      </c>
      <c r="AK4024" s="33" t="str">
        <f>IF(Dane!M4024&lt;&gt;"",Dane!M4024,"")</f>
        <v/>
      </c>
    </row>
    <row r="4025" spans="36:37" x14ac:dyDescent="0.35">
      <c r="AJ4025" s="33" t="str">
        <f t="shared" si="63"/>
        <v/>
      </c>
      <c r="AK4025" s="33" t="str">
        <f>IF(Dane!M4025&lt;&gt;"",Dane!M4025,"")</f>
        <v/>
      </c>
    </row>
    <row r="4026" spans="36:37" x14ac:dyDescent="0.35">
      <c r="AJ4026" s="33" t="str">
        <f t="shared" si="63"/>
        <v/>
      </c>
      <c r="AK4026" s="33" t="str">
        <f>IF(Dane!M4026&lt;&gt;"",Dane!M4026,"")</f>
        <v/>
      </c>
    </row>
    <row r="4027" spans="36:37" x14ac:dyDescent="0.35">
      <c r="AJ4027" s="33" t="str">
        <f t="shared" si="63"/>
        <v/>
      </c>
      <c r="AK4027" s="33" t="str">
        <f>IF(Dane!M4027&lt;&gt;"",Dane!M4027,"")</f>
        <v/>
      </c>
    </row>
    <row r="4028" spans="36:37" x14ac:dyDescent="0.35">
      <c r="AJ4028" s="33" t="str">
        <f t="shared" si="63"/>
        <v/>
      </c>
      <c r="AK4028" s="33" t="str">
        <f>IF(Dane!M4028&lt;&gt;"",Dane!M4028,"")</f>
        <v/>
      </c>
    </row>
    <row r="4029" spans="36:37" x14ac:dyDescent="0.35">
      <c r="AJ4029" s="33" t="str">
        <f t="shared" si="63"/>
        <v/>
      </c>
      <c r="AK4029" s="33" t="str">
        <f>IF(Dane!M4029&lt;&gt;"",Dane!M4029,"")</f>
        <v/>
      </c>
    </row>
    <row r="4030" spans="36:37" x14ac:dyDescent="0.35">
      <c r="AJ4030" s="33" t="str">
        <f t="shared" si="63"/>
        <v/>
      </c>
      <c r="AK4030" s="33" t="str">
        <f>IF(Dane!M4030&lt;&gt;"",Dane!M4030,"")</f>
        <v/>
      </c>
    </row>
    <row r="4031" spans="36:37" x14ac:dyDescent="0.35">
      <c r="AJ4031" s="33" t="str">
        <f t="shared" si="63"/>
        <v/>
      </c>
      <c r="AK4031" s="33" t="str">
        <f>IF(Dane!M4031&lt;&gt;"",Dane!M4031,"")</f>
        <v/>
      </c>
    </row>
    <row r="4032" spans="36:37" x14ac:dyDescent="0.35">
      <c r="AJ4032" s="33" t="str">
        <f t="shared" si="63"/>
        <v/>
      </c>
      <c r="AK4032" s="33" t="str">
        <f>IF(Dane!M4032&lt;&gt;"",Dane!M4032,"")</f>
        <v/>
      </c>
    </row>
    <row r="4033" spans="36:37" x14ac:dyDescent="0.35">
      <c r="AJ4033" s="33" t="str">
        <f t="shared" si="63"/>
        <v/>
      </c>
      <c r="AK4033" s="33" t="str">
        <f>IF(Dane!M4033&lt;&gt;"",Dane!M4033,"")</f>
        <v/>
      </c>
    </row>
    <row r="4034" spans="36:37" x14ac:dyDescent="0.35">
      <c r="AJ4034" s="33" t="str">
        <f t="shared" si="63"/>
        <v/>
      </c>
      <c r="AK4034" s="33" t="str">
        <f>IF(Dane!M4034&lt;&gt;"",Dane!M4034,"")</f>
        <v/>
      </c>
    </row>
    <row r="4035" spans="36:37" x14ac:dyDescent="0.35">
      <c r="AJ4035" s="33" t="str">
        <f t="shared" si="63"/>
        <v/>
      </c>
      <c r="AK4035" s="33" t="str">
        <f>IF(Dane!M4035&lt;&gt;"",Dane!M4035,"")</f>
        <v/>
      </c>
    </row>
    <row r="4036" spans="36:37" x14ac:dyDescent="0.35">
      <c r="AJ4036" s="33" t="str">
        <f t="shared" si="63"/>
        <v/>
      </c>
      <c r="AK4036" s="33" t="str">
        <f>IF(Dane!M4036&lt;&gt;"",Dane!M4036,"")</f>
        <v/>
      </c>
    </row>
    <row r="4037" spans="36:37" x14ac:dyDescent="0.35">
      <c r="AJ4037" s="33" t="str">
        <f t="shared" si="63"/>
        <v/>
      </c>
      <c r="AK4037" s="33" t="str">
        <f>IF(Dane!M4037&lt;&gt;"",Dane!M4037,"")</f>
        <v/>
      </c>
    </row>
    <row r="4038" spans="36:37" x14ac:dyDescent="0.35">
      <c r="AJ4038" s="33" t="str">
        <f t="shared" si="63"/>
        <v/>
      </c>
      <c r="AK4038" s="33" t="str">
        <f>IF(Dane!M4038&lt;&gt;"",Dane!M4038,"")</f>
        <v/>
      </c>
    </row>
    <row r="4039" spans="36:37" x14ac:dyDescent="0.35">
      <c r="AJ4039" s="33" t="str">
        <f t="shared" si="63"/>
        <v/>
      </c>
      <c r="AK4039" s="33" t="str">
        <f>IF(Dane!M4039&lt;&gt;"",Dane!M4039,"")</f>
        <v/>
      </c>
    </row>
    <row r="4040" spans="36:37" x14ac:dyDescent="0.35">
      <c r="AJ4040" s="33" t="str">
        <f t="shared" si="63"/>
        <v/>
      </c>
      <c r="AK4040" s="33" t="str">
        <f>IF(Dane!M4040&lt;&gt;"",Dane!M4040,"")</f>
        <v/>
      </c>
    </row>
    <row r="4041" spans="36:37" x14ac:dyDescent="0.35">
      <c r="AJ4041" s="33" t="str">
        <f t="shared" si="63"/>
        <v/>
      </c>
      <c r="AK4041" s="33" t="str">
        <f>IF(Dane!M4041&lt;&gt;"",Dane!M4041,"")</f>
        <v/>
      </c>
    </row>
    <row r="4042" spans="36:37" x14ac:dyDescent="0.35">
      <c r="AJ4042" s="33" t="str">
        <f t="shared" si="63"/>
        <v/>
      </c>
      <c r="AK4042" s="33" t="str">
        <f>IF(Dane!M4042&lt;&gt;"",Dane!M4042,"")</f>
        <v/>
      </c>
    </row>
    <row r="4043" spans="36:37" x14ac:dyDescent="0.35">
      <c r="AJ4043" s="33" t="str">
        <f t="shared" si="63"/>
        <v/>
      </c>
      <c r="AK4043" s="33" t="str">
        <f>IF(Dane!M4043&lt;&gt;"",Dane!M4043,"")</f>
        <v/>
      </c>
    </row>
    <row r="4044" spans="36:37" x14ac:dyDescent="0.35">
      <c r="AJ4044" s="33" t="str">
        <f t="shared" si="63"/>
        <v/>
      </c>
      <c r="AK4044" s="33" t="str">
        <f>IF(Dane!M4044&lt;&gt;"",Dane!M4044,"")</f>
        <v/>
      </c>
    </row>
    <row r="4045" spans="36:37" x14ac:dyDescent="0.35">
      <c r="AJ4045" s="33" t="str">
        <f t="shared" si="63"/>
        <v/>
      </c>
      <c r="AK4045" s="33" t="str">
        <f>IF(Dane!M4045&lt;&gt;"",Dane!M4045,"")</f>
        <v/>
      </c>
    </row>
    <row r="4046" spans="36:37" x14ac:dyDescent="0.35">
      <c r="AJ4046" s="33" t="str">
        <f t="shared" si="63"/>
        <v/>
      </c>
      <c r="AK4046" s="33" t="str">
        <f>IF(Dane!M4046&lt;&gt;"",Dane!M4046,"")</f>
        <v/>
      </c>
    </row>
    <row r="4047" spans="36:37" x14ac:dyDescent="0.35">
      <c r="AJ4047" s="33" t="str">
        <f t="shared" si="63"/>
        <v/>
      </c>
      <c r="AK4047" s="33" t="str">
        <f>IF(Dane!M4047&lt;&gt;"",Dane!M4047,"")</f>
        <v/>
      </c>
    </row>
    <row r="4048" spans="36:37" x14ac:dyDescent="0.35">
      <c r="AJ4048" s="33" t="str">
        <f t="shared" si="63"/>
        <v/>
      </c>
      <c r="AK4048" s="33" t="str">
        <f>IF(Dane!M4048&lt;&gt;"",Dane!M4048,"")</f>
        <v/>
      </c>
    </row>
    <row r="4049" spans="36:37" x14ac:dyDescent="0.35">
      <c r="AJ4049" s="33" t="str">
        <f t="shared" si="63"/>
        <v/>
      </c>
      <c r="AK4049" s="33" t="str">
        <f>IF(Dane!M4049&lt;&gt;"",Dane!M4049,"")</f>
        <v/>
      </c>
    </row>
    <row r="4050" spans="36:37" x14ac:dyDescent="0.35">
      <c r="AJ4050" s="33" t="str">
        <f t="shared" si="63"/>
        <v/>
      </c>
      <c r="AK4050" s="33" t="str">
        <f>IF(Dane!M4050&lt;&gt;"",Dane!M4050,"")</f>
        <v/>
      </c>
    </row>
    <row r="4051" spans="36:37" x14ac:dyDescent="0.35">
      <c r="AJ4051" s="33" t="str">
        <f t="shared" si="63"/>
        <v/>
      </c>
      <c r="AK4051" s="33" t="str">
        <f>IF(Dane!M4051&lt;&gt;"",Dane!M4051,"")</f>
        <v/>
      </c>
    </row>
    <row r="4052" spans="36:37" x14ac:dyDescent="0.35">
      <c r="AJ4052" s="33" t="str">
        <f t="shared" si="63"/>
        <v/>
      </c>
      <c r="AK4052" s="33" t="str">
        <f>IF(Dane!M4052&lt;&gt;"",Dane!M4052,"")</f>
        <v/>
      </c>
    </row>
    <row r="4053" spans="36:37" x14ac:dyDescent="0.35">
      <c r="AJ4053" s="33" t="str">
        <f t="shared" si="63"/>
        <v/>
      </c>
      <c r="AK4053" s="33" t="str">
        <f>IF(Dane!M4053&lt;&gt;"",Dane!M4053,"")</f>
        <v/>
      </c>
    </row>
    <row r="4054" spans="36:37" x14ac:dyDescent="0.35">
      <c r="AJ4054" s="33" t="str">
        <f t="shared" ref="AJ4054:AJ4117" si="64">IF(AK4054="styczeń",1,IF(AK4054="luty",2,IF(AK4054="marzec",3,IF(AK4054="kwiecień",4,IF(AK4054="maj",5,IF(AK4054="czerwiec",6,IF(AK4054="lipiec",7,IF(AK4054="sierpień",8,IF(AK4054="wrzesień",9,IF(AK4054="październik",10,IF(AK4054="listopad",11,IF(AK4054="listopad",12,""))))))))))))</f>
        <v/>
      </c>
      <c r="AK4054" s="33" t="str">
        <f>IF(Dane!M4054&lt;&gt;"",Dane!M4054,"")</f>
        <v/>
      </c>
    </row>
    <row r="4055" spans="36:37" x14ac:dyDescent="0.35">
      <c r="AJ4055" s="33" t="str">
        <f t="shared" si="64"/>
        <v/>
      </c>
      <c r="AK4055" s="33" t="str">
        <f>IF(Dane!M4055&lt;&gt;"",Dane!M4055,"")</f>
        <v/>
      </c>
    </row>
    <row r="4056" spans="36:37" x14ac:dyDescent="0.35">
      <c r="AJ4056" s="33" t="str">
        <f t="shared" si="64"/>
        <v/>
      </c>
      <c r="AK4056" s="33" t="str">
        <f>IF(Dane!M4056&lt;&gt;"",Dane!M4056,"")</f>
        <v/>
      </c>
    </row>
    <row r="4057" spans="36:37" x14ac:dyDescent="0.35">
      <c r="AJ4057" s="33" t="str">
        <f t="shared" si="64"/>
        <v/>
      </c>
      <c r="AK4057" s="33" t="str">
        <f>IF(Dane!M4057&lt;&gt;"",Dane!M4057,"")</f>
        <v/>
      </c>
    </row>
    <row r="4058" spans="36:37" x14ac:dyDescent="0.35">
      <c r="AJ4058" s="33" t="str">
        <f t="shared" si="64"/>
        <v/>
      </c>
      <c r="AK4058" s="33" t="str">
        <f>IF(Dane!M4058&lt;&gt;"",Dane!M4058,"")</f>
        <v/>
      </c>
    </row>
    <row r="4059" spans="36:37" x14ac:dyDescent="0.35">
      <c r="AJ4059" s="33" t="str">
        <f t="shared" si="64"/>
        <v/>
      </c>
      <c r="AK4059" s="33" t="str">
        <f>IF(Dane!M4059&lt;&gt;"",Dane!M4059,"")</f>
        <v/>
      </c>
    </row>
    <row r="4060" spans="36:37" x14ac:dyDescent="0.35">
      <c r="AJ4060" s="33" t="str">
        <f t="shared" si="64"/>
        <v/>
      </c>
      <c r="AK4060" s="33" t="str">
        <f>IF(Dane!M4060&lt;&gt;"",Dane!M4060,"")</f>
        <v/>
      </c>
    </row>
    <row r="4061" spans="36:37" x14ac:dyDescent="0.35">
      <c r="AJ4061" s="33" t="str">
        <f t="shared" si="64"/>
        <v/>
      </c>
      <c r="AK4061" s="33" t="str">
        <f>IF(Dane!M4061&lt;&gt;"",Dane!M4061,"")</f>
        <v/>
      </c>
    </row>
    <row r="4062" spans="36:37" x14ac:dyDescent="0.35">
      <c r="AJ4062" s="33" t="str">
        <f t="shared" si="64"/>
        <v/>
      </c>
      <c r="AK4062" s="33" t="str">
        <f>IF(Dane!M4062&lt;&gt;"",Dane!M4062,"")</f>
        <v/>
      </c>
    </row>
    <row r="4063" spans="36:37" x14ac:dyDescent="0.35">
      <c r="AJ4063" s="33" t="str">
        <f t="shared" si="64"/>
        <v/>
      </c>
      <c r="AK4063" s="33" t="str">
        <f>IF(Dane!M4063&lt;&gt;"",Dane!M4063,"")</f>
        <v/>
      </c>
    </row>
    <row r="4064" spans="36:37" x14ac:dyDescent="0.35">
      <c r="AJ4064" s="33" t="str">
        <f t="shared" si="64"/>
        <v/>
      </c>
      <c r="AK4064" s="33" t="str">
        <f>IF(Dane!M4064&lt;&gt;"",Dane!M4064,"")</f>
        <v/>
      </c>
    </row>
    <row r="4065" spans="36:37" x14ac:dyDescent="0.35">
      <c r="AJ4065" s="33" t="str">
        <f t="shared" si="64"/>
        <v/>
      </c>
      <c r="AK4065" s="33" t="str">
        <f>IF(Dane!M4065&lt;&gt;"",Dane!M4065,"")</f>
        <v/>
      </c>
    </row>
    <row r="4066" spans="36:37" x14ac:dyDescent="0.35">
      <c r="AJ4066" s="33" t="str">
        <f t="shared" si="64"/>
        <v/>
      </c>
      <c r="AK4066" s="33" t="str">
        <f>IF(Dane!M4066&lt;&gt;"",Dane!M4066,"")</f>
        <v/>
      </c>
    </row>
    <row r="4067" spans="36:37" x14ac:dyDescent="0.35">
      <c r="AJ4067" s="33" t="str">
        <f t="shared" si="64"/>
        <v/>
      </c>
      <c r="AK4067" s="33" t="str">
        <f>IF(Dane!M4067&lt;&gt;"",Dane!M4067,"")</f>
        <v/>
      </c>
    </row>
    <row r="4068" spans="36:37" x14ac:dyDescent="0.35">
      <c r="AJ4068" s="33" t="str">
        <f t="shared" si="64"/>
        <v/>
      </c>
      <c r="AK4068" s="33" t="str">
        <f>IF(Dane!M4068&lt;&gt;"",Dane!M4068,"")</f>
        <v/>
      </c>
    </row>
    <row r="4069" spans="36:37" x14ac:dyDescent="0.35">
      <c r="AJ4069" s="33" t="str">
        <f t="shared" si="64"/>
        <v/>
      </c>
      <c r="AK4069" s="33" t="str">
        <f>IF(Dane!M4069&lt;&gt;"",Dane!M4069,"")</f>
        <v/>
      </c>
    </row>
    <row r="4070" spans="36:37" x14ac:dyDescent="0.35">
      <c r="AJ4070" s="33" t="str">
        <f t="shared" si="64"/>
        <v/>
      </c>
      <c r="AK4070" s="33" t="str">
        <f>IF(Dane!M4070&lt;&gt;"",Dane!M4070,"")</f>
        <v/>
      </c>
    </row>
    <row r="4071" spans="36:37" x14ac:dyDescent="0.35">
      <c r="AJ4071" s="33" t="str">
        <f t="shared" si="64"/>
        <v/>
      </c>
      <c r="AK4071" s="33" t="str">
        <f>IF(Dane!M4071&lt;&gt;"",Dane!M4071,"")</f>
        <v/>
      </c>
    </row>
    <row r="4072" spans="36:37" x14ac:dyDescent="0.35">
      <c r="AJ4072" s="33" t="str">
        <f t="shared" si="64"/>
        <v/>
      </c>
      <c r="AK4072" s="33" t="str">
        <f>IF(Dane!M4072&lt;&gt;"",Dane!M4072,"")</f>
        <v/>
      </c>
    </row>
    <row r="4073" spans="36:37" x14ac:dyDescent="0.35">
      <c r="AJ4073" s="33" t="str">
        <f t="shared" si="64"/>
        <v/>
      </c>
      <c r="AK4073" s="33" t="str">
        <f>IF(Dane!M4073&lt;&gt;"",Dane!M4073,"")</f>
        <v/>
      </c>
    </row>
    <row r="4074" spans="36:37" x14ac:dyDescent="0.35">
      <c r="AJ4074" s="33" t="str">
        <f t="shared" si="64"/>
        <v/>
      </c>
      <c r="AK4074" s="33" t="str">
        <f>IF(Dane!M4074&lt;&gt;"",Dane!M4074,"")</f>
        <v/>
      </c>
    </row>
    <row r="4075" spans="36:37" x14ac:dyDescent="0.35">
      <c r="AJ4075" s="33" t="str">
        <f t="shared" si="64"/>
        <v/>
      </c>
      <c r="AK4075" s="33" t="str">
        <f>IF(Dane!M4075&lt;&gt;"",Dane!M4075,"")</f>
        <v/>
      </c>
    </row>
    <row r="4076" spans="36:37" x14ac:dyDescent="0.35">
      <c r="AJ4076" s="33" t="str">
        <f t="shared" si="64"/>
        <v/>
      </c>
      <c r="AK4076" s="33" t="str">
        <f>IF(Dane!M4076&lt;&gt;"",Dane!M4076,"")</f>
        <v/>
      </c>
    </row>
    <row r="4077" spans="36:37" x14ac:dyDescent="0.35">
      <c r="AJ4077" s="33" t="str">
        <f t="shared" si="64"/>
        <v/>
      </c>
      <c r="AK4077" s="33" t="str">
        <f>IF(Dane!M4077&lt;&gt;"",Dane!M4077,"")</f>
        <v/>
      </c>
    </row>
    <row r="4078" spans="36:37" x14ac:dyDescent="0.35">
      <c r="AJ4078" s="33" t="str">
        <f t="shared" si="64"/>
        <v/>
      </c>
      <c r="AK4078" s="33" t="str">
        <f>IF(Dane!M4078&lt;&gt;"",Dane!M4078,"")</f>
        <v/>
      </c>
    </row>
    <row r="4079" spans="36:37" x14ac:dyDescent="0.35">
      <c r="AJ4079" s="33" t="str">
        <f t="shared" si="64"/>
        <v/>
      </c>
      <c r="AK4079" s="33" t="str">
        <f>IF(Dane!M4079&lt;&gt;"",Dane!M4079,"")</f>
        <v/>
      </c>
    </row>
    <row r="4080" spans="36:37" x14ac:dyDescent="0.35">
      <c r="AJ4080" s="33" t="str">
        <f t="shared" si="64"/>
        <v/>
      </c>
      <c r="AK4080" s="33" t="str">
        <f>IF(Dane!M4080&lt;&gt;"",Dane!M4080,"")</f>
        <v/>
      </c>
    </row>
    <row r="4081" spans="36:37" x14ac:dyDescent="0.35">
      <c r="AJ4081" s="33" t="str">
        <f t="shared" si="64"/>
        <v/>
      </c>
      <c r="AK4081" s="33" t="str">
        <f>IF(Dane!M4081&lt;&gt;"",Dane!M4081,"")</f>
        <v/>
      </c>
    </row>
    <row r="4082" spans="36:37" x14ac:dyDescent="0.35">
      <c r="AJ4082" s="33" t="str">
        <f t="shared" si="64"/>
        <v/>
      </c>
      <c r="AK4082" s="33" t="str">
        <f>IF(Dane!M4082&lt;&gt;"",Dane!M4082,"")</f>
        <v/>
      </c>
    </row>
    <row r="4083" spans="36:37" x14ac:dyDescent="0.35">
      <c r="AJ4083" s="33" t="str">
        <f t="shared" si="64"/>
        <v/>
      </c>
      <c r="AK4083" s="33" t="str">
        <f>IF(Dane!M4083&lt;&gt;"",Dane!M4083,"")</f>
        <v/>
      </c>
    </row>
    <row r="4084" spans="36:37" x14ac:dyDescent="0.35">
      <c r="AJ4084" s="33" t="str">
        <f t="shared" si="64"/>
        <v/>
      </c>
      <c r="AK4084" s="33" t="str">
        <f>IF(Dane!M4084&lt;&gt;"",Dane!M4084,"")</f>
        <v/>
      </c>
    </row>
    <row r="4085" spans="36:37" x14ac:dyDescent="0.35">
      <c r="AJ4085" s="33" t="str">
        <f t="shared" si="64"/>
        <v/>
      </c>
      <c r="AK4085" s="33" t="str">
        <f>IF(Dane!M4085&lt;&gt;"",Dane!M4085,"")</f>
        <v/>
      </c>
    </row>
    <row r="4086" spans="36:37" x14ac:dyDescent="0.35">
      <c r="AJ4086" s="33" t="str">
        <f t="shared" si="64"/>
        <v/>
      </c>
      <c r="AK4086" s="33" t="str">
        <f>IF(Dane!M4086&lt;&gt;"",Dane!M4086,"")</f>
        <v/>
      </c>
    </row>
    <row r="4087" spans="36:37" x14ac:dyDescent="0.35">
      <c r="AJ4087" s="33" t="str">
        <f t="shared" si="64"/>
        <v/>
      </c>
      <c r="AK4087" s="33" t="str">
        <f>IF(Dane!M4087&lt;&gt;"",Dane!M4087,"")</f>
        <v/>
      </c>
    </row>
    <row r="4088" spans="36:37" x14ac:dyDescent="0.35">
      <c r="AJ4088" s="33" t="str">
        <f t="shared" si="64"/>
        <v/>
      </c>
      <c r="AK4088" s="33" t="str">
        <f>IF(Dane!M4088&lt;&gt;"",Dane!M4088,"")</f>
        <v/>
      </c>
    </row>
    <row r="4089" spans="36:37" x14ac:dyDescent="0.35">
      <c r="AJ4089" s="33" t="str">
        <f t="shared" si="64"/>
        <v/>
      </c>
      <c r="AK4089" s="33" t="str">
        <f>IF(Dane!M4089&lt;&gt;"",Dane!M4089,"")</f>
        <v/>
      </c>
    </row>
    <row r="4090" spans="36:37" x14ac:dyDescent="0.35">
      <c r="AJ4090" s="33" t="str">
        <f t="shared" si="64"/>
        <v/>
      </c>
      <c r="AK4090" s="33" t="str">
        <f>IF(Dane!M4090&lt;&gt;"",Dane!M4090,"")</f>
        <v/>
      </c>
    </row>
    <row r="4091" spans="36:37" x14ac:dyDescent="0.35">
      <c r="AJ4091" s="33" t="str">
        <f t="shared" si="64"/>
        <v/>
      </c>
      <c r="AK4091" s="33" t="str">
        <f>IF(Dane!M4091&lt;&gt;"",Dane!M4091,"")</f>
        <v/>
      </c>
    </row>
    <row r="4092" spans="36:37" x14ac:dyDescent="0.35">
      <c r="AJ4092" s="33" t="str">
        <f t="shared" si="64"/>
        <v/>
      </c>
      <c r="AK4092" s="33" t="str">
        <f>IF(Dane!M4092&lt;&gt;"",Dane!M4092,"")</f>
        <v/>
      </c>
    </row>
    <row r="4093" spans="36:37" x14ac:dyDescent="0.35">
      <c r="AJ4093" s="33" t="str">
        <f t="shared" si="64"/>
        <v/>
      </c>
      <c r="AK4093" s="33" t="str">
        <f>IF(Dane!M4093&lt;&gt;"",Dane!M4093,"")</f>
        <v/>
      </c>
    </row>
    <row r="4094" spans="36:37" x14ac:dyDescent="0.35">
      <c r="AJ4094" s="33" t="str">
        <f t="shared" si="64"/>
        <v/>
      </c>
      <c r="AK4094" s="33" t="str">
        <f>IF(Dane!M4094&lt;&gt;"",Dane!M4094,"")</f>
        <v/>
      </c>
    </row>
    <row r="4095" spans="36:37" x14ac:dyDescent="0.35">
      <c r="AJ4095" s="33" t="str">
        <f t="shared" si="64"/>
        <v/>
      </c>
      <c r="AK4095" s="33" t="str">
        <f>IF(Dane!M4095&lt;&gt;"",Dane!M4095,"")</f>
        <v/>
      </c>
    </row>
    <row r="4096" spans="36:37" x14ac:dyDescent="0.35">
      <c r="AJ4096" s="33" t="str">
        <f t="shared" si="64"/>
        <v/>
      </c>
      <c r="AK4096" s="33" t="str">
        <f>IF(Dane!M4096&lt;&gt;"",Dane!M4096,"")</f>
        <v/>
      </c>
    </row>
    <row r="4097" spans="36:37" x14ac:dyDescent="0.35">
      <c r="AJ4097" s="33" t="str">
        <f t="shared" si="64"/>
        <v/>
      </c>
      <c r="AK4097" s="33" t="str">
        <f>IF(Dane!M4097&lt;&gt;"",Dane!M4097,"")</f>
        <v/>
      </c>
    </row>
    <row r="4098" spans="36:37" x14ac:dyDescent="0.35">
      <c r="AJ4098" s="33" t="str">
        <f t="shared" si="64"/>
        <v/>
      </c>
      <c r="AK4098" s="33" t="str">
        <f>IF(Dane!M4098&lt;&gt;"",Dane!M4098,"")</f>
        <v/>
      </c>
    </row>
    <row r="4099" spans="36:37" x14ac:dyDescent="0.35">
      <c r="AJ4099" s="33" t="str">
        <f t="shared" si="64"/>
        <v/>
      </c>
      <c r="AK4099" s="33" t="str">
        <f>IF(Dane!M4099&lt;&gt;"",Dane!M4099,"")</f>
        <v/>
      </c>
    </row>
    <row r="4100" spans="36:37" x14ac:dyDescent="0.35">
      <c r="AJ4100" s="33" t="str">
        <f t="shared" si="64"/>
        <v/>
      </c>
      <c r="AK4100" s="33" t="str">
        <f>IF(Dane!M4100&lt;&gt;"",Dane!M4100,"")</f>
        <v/>
      </c>
    </row>
    <row r="4101" spans="36:37" x14ac:dyDescent="0.35">
      <c r="AJ4101" s="33" t="str">
        <f t="shared" si="64"/>
        <v/>
      </c>
      <c r="AK4101" s="33" t="str">
        <f>IF(Dane!M4101&lt;&gt;"",Dane!M4101,"")</f>
        <v/>
      </c>
    </row>
    <row r="4102" spans="36:37" x14ac:dyDescent="0.35">
      <c r="AJ4102" s="33" t="str">
        <f t="shared" si="64"/>
        <v/>
      </c>
      <c r="AK4102" s="33" t="str">
        <f>IF(Dane!M4102&lt;&gt;"",Dane!M4102,"")</f>
        <v/>
      </c>
    </row>
    <row r="4103" spans="36:37" x14ac:dyDescent="0.35">
      <c r="AJ4103" s="33" t="str">
        <f t="shared" si="64"/>
        <v/>
      </c>
      <c r="AK4103" s="33" t="str">
        <f>IF(Dane!M4103&lt;&gt;"",Dane!M4103,"")</f>
        <v/>
      </c>
    </row>
    <row r="4104" spans="36:37" x14ac:dyDescent="0.35">
      <c r="AJ4104" s="33" t="str">
        <f t="shared" si="64"/>
        <v/>
      </c>
      <c r="AK4104" s="33" t="str">
        <f>IF(Dane!M4104&lt;&gt;"",Dane!M4104,"")</f>
        <v/>
      </c>
    </row>
    <row r="4105" spans="36:37" x14ac:dyDescent="0.35">
      <c r="AJ4105" s="33" t="str">
        <f t="shared" si="64"/>
        <v/>
      </c>
      <c r="AK4105" s="33" t="str">
        <f>IF(Dane!M4105&lt;&gt;"",Dane!M4105,"")</f>
        <v/>
      </c>
    </row>
    <row r="4106" spans="36:37" x14ac:dyDescent="0.35">
      <c r="AJ4106" s="33" t="str">
        <f t="shared" si="64"/>
        <v/>
      </c>
      <c r="AK4106" s="33" t="str">
        <f>IF(Dane!M4106&lt;&gt;"",Dane!M4106,"")</f>
        <v/>
      </c>
    </row>
    <row r="4107" spans="36:37" x14ac:dyDescent="0.35">
      <c r="AJ4107" s="33" t="str">
        <f t="shared" si="64"/>
        <v/>
      </c>
      <c r="AK4107" s="33" t="str">
        <f>IF(Dane!M4107&lt;&gt;"",Dane!M4107,"")</f>
        <v/>
      </c>
    </row>
    <row r="4108" spans="36:37" x14ac:dyDescent="0.35">
      <c r="AJ4108" s="33" t="str">
        <f t="shared" si="64"/>
        <v/>
      </c>
      <c r="AK4108" s="33" t="str">
        <f>IF(Dane!M4108&lt;&gt;"",Dane!M4108,"")</f>
        <v/>
      </c>
    </row>
    <row r="4109" spans="36:37" x14ac:dyDescent="0.35">
      <c r="AJ4109" s="33" t="str">
        <f t="shared" si="64"/>
        <v/>
      </c>
      <c r="AK4109" s="33" t="str">
        <f>IF(Dane!M4109&lt;&gt;"",Dane!M4109,"")</f>
        <v/>
      </c>
    </row>
    <row r="4110" spans="36:37" x14ac:dyDescent="0.35">
      <c r="AJ4110" s="33" t="str">
        <f t="shared" si="64"/>
        <v/>
      </c>
      <c r="AK4110" s="33" t="str">
        <f>IF(Dane!M4110&lt;&gt;"",Dane!M4110,"")</f>
        <v/>
      </c>
    </row>
    <row r="4111" spans="36:37" x14ac:dyDescent="0.35">
      <c r="AJ4111" s="33" t="str">
        <f t="shared" si="64"/>
        <v/>
      </c>
      <c r="AK4111" s="33" t="str">
        <f>IF(Dane!M4111&lt;&gt;"",Dane!M4111,"")</f>
        <v/>
      </c>
    </row>
    <row r="4112" spans="36:37" x14ac:dyDescent="0.35">
      <c r="AJ4112" s="33" t="str">
        <f t="shared" si="64"/>
        <v/>
      </c>
      <c r="AK4112" s="33" t="str">
        <f>IF(Dane!M4112&lt;&gt;"",Dane!M4112,"")</f>
        <v/>
      </c>
    </row>
    <row r="4113" spans="36:37" x14ac:dyDescent="0.35">
      <c r="AJ4113" s="33" t="str">
        <f t="shared" si="64"/>
        <v/>
      </c>
      <c r="AK4113" s="33" t="str">
        <f>IF(Dane!M4113&lt;&gt;"",Dane!M4113,"")</f>
        <v/>
      </c>
    </row>
    <row r="4114" spans="36:37" x14ac:dyDescent="0.35">
      <c r="AJ4114" s="33" t="str">
        <f t="shared" si="64"/>
        <v/>
      </c>
      <c r="AK4114" s="33" t="str">
        <f>IF(Dane!M4114&lt;&gt;"",Dane!M4114,"")</f>
        <v/>
      </c>
    </row>
    <row r="4115" spans="36:37" x14ac:dyDescent="0.35">
      <c r="AJ4115" s="33" t="str">
        <f t="shared" si="64"/>
        <v/>
      </c>
      <c r="AK4115" s="33" t="str">
        <f>IF(Dane!M4115&lt;&gt;"",Dane!M4115,"")</f>
        <v/>
      </c>
    </row>
    <row r="4116" spans="36:37" x14ac:dyDescent="0.35">
      <c r="AJ4116" s="33" t="str">
        <f t="shared" si="64"/>
        <v/>
      </c>
      <c r="AK4116" s="33" t="str">
        <f>IF(Dane!M4116&lt;&gt;"",Dane!M4116,"")</f>
        <v/>
      </c>
    </row>
    <row r="4117" spans="36:37" x14ac:dyDescent="0.35">
      <c r="AJ4117" s="33" t="str">
        <f t="shared" si="64"/>
        <v/>
      </c>
      <c r="AK4117" s="33" t="str">
        <f>IF(Dane!M4117&lt;&gt;"",Dane!M4117,"")</f>
        <v/>
      </c>
    </row>
    <row r="4118" spans="36:37" x14ac:dyDescent="0.35">
      <c r="AJ4118" s="33" t="str">
        <f t="shared" ref="AJ4118:AJ4181" si="65">IF(AK4118="styczeń",1,IF(AK4118="luty",2,IF(AK4118="marzec",3,IF(AK4118="kwiecień",4,IF(AK4118="maj",5,IF(AK4118="czerwiec",6,IF(AK4118="lipiec",7,IF(AK4118="sierpień",8,IF(AK4118="wrzesień",9,IF(AK4118="październik",10,IF(AK4118="listopad",11,IF(AK4118="listopad",12,""))))))))))))</f>
        <v/>
      </c>
      <c r="AK4118" s="33" t="str">
        <f>IF(Dane!M4118&lt;&gt;"",Dane!M4118,"")</f>
        <v/>
      </c>
    </row>
    <row r="4119" spans="36:37" x14ac:dyDescent="0.35">
      <c r="AJ4119" s="33" t="str">
        <f t="shared" si="65"/>
        <v/>
      </c>
      <c r="AK4119" s="33" t="str">
        <f>IF(Dane!M4119&lt;&gt;"",Dane!M4119,"")</f>
        <v/>
      </c>
    </row>
    <row r="4120" spans="36:37" x14ac:dyDescent="0.35">
      <c r="AJ4120" s="33" t="str">
        <f t="shared" si="65"/>
        <v/>
      </c>
      <c r="AK4120" s="33" t="str">
        <f>IF(Dane!M4120&lt;&gt;"",Dane!M4120,"")</f>
        <v/>
      </c>
    </row>
    <row r="4121" spans="36:37" x14ac:dyDescent="0.35">
      <c r="AJ4121" s="33" t="str">
        <f t="shared" si="65"/>
        <v/>
      </c>
      <c r="AK4121" s="33" t="str">
        <f>IF(Dane!M4121&lt;&gt;"",Dane!M4121,"")</f>
        <v/>
      </c>
    </row>
    <row r="4122" spans="36:37" x14ac:dyDescent="0.35">
      <c r="AJ4122" s="33" t="str">
        <f t="shared" si="65"/>
        <v/>
      </c>
      <c r="AK4122" s="33" t="str">
        <f>IF(Dane!M4122&lt;&gt;"",Dane!M4122,"")</f>
        <v/>
      </c>
    </row>
    <row r="4123" spans="36:37" x14ac:dyDescent="0.35">
      <c r="AJ4123" s="33" t="str">
        <f t="shared" si="65"/>
        <v/>
      </c>
      <c r="AK4123" s="33" t="str">
        <f>IF(Dane!M4123&lt;&gt;"",Dane!M4123,"")</f>
        <v/>
      </c>
    </row>
    <row r="4124" spans="36:37" x14ac:dyDescent="0.35">
      <c r="AJ4124" s="33" t="str">
        <f t="shared" si="65"/>
        <v/>
      </c>
      <c r="AK4124" s="33" t="str">
        <f>IF(Dane!M4124&lt;&gt;"",Dane!M4124,"")</f>
        <v/>
      </c>
    </row>
    <row r="4125" spans="36:37" x14ac:dyDescent="0.35">
      <c r="AJ4125" s="33" t="str">
        <f t="shared" si="65"/>
        <v/>
      </c>
      <c r="AK4125" s="33" t="str">
        <f>IF(Dane!M4125&lt;&gt;"",Dane!M4125,"")</f>
        <v/>
      </c>
    </row>
    <row r="4126" spans="36:37" x14ac:dyDescent="0.35">
      <c r="AJ4126" s="33" t="str">
        <f t="shared" si="65"/>
        <v/>
      </c>
      <c r="AK4126" s="33" t="str">
        <f>IF(Dane!M4126&lt;&gt;"",Dane!M4126,"")</f>
        <v/>
      </c>
    </row>
    <row r="4127" spans="36:37" x14ac:dyDescent="0.35">
      <c r="AJ4127" s="33" t="str">
        <f t="shared" si="65"/>
        <v/>
      </c>
      <c r="AK4127" s="33" t="str">
        <f>IF(Dane!M4127&lt;&gt;"",Dane!M4127,"")</f>
        <v/>
      </c>
    </row>
    <row r="4128" spans="36:37" x14ac:dyDescent="0.35">
      <c r="AJ4128" s="33" t="str">
        <f t="shared" si="65"/>
        <v/>
      </c>
      <c r="AK4128" s="33" t="str">
        <f>IF(Dane!M4128&lt;&gt;"",Dane!M4128,"")</f>
        <v/>
      </c>
    </row>
    <row r="4129" spans="36:37" x14ac:dyDescent="0.35">
      <c r="AJ4129" s="33" t="str">
        <f t="shared" si="65"/>
        <v/>
      </c>
      <c r="AK4129" s="33" t="str">
        <f>IF(Dane!M4129&lt;&gt;"",Dane!M4129,"")</f>
        <v/>
      </c>
    </row>
    <row r="4130" spans="36:37" x14ac:dyDescent="0.35">
      <c r="AJ4130" s="33" t="str">
        <f t="shared" si="65"/>
        <v/>
      </c>
      <c r="AK4130" s="33" t="str">
        <f>IF(Dane!M4130&lt;&gt;"",Dane!M4130,"")</f>
        <v/>
      </c>
    </row>
    <row r="4131" spans="36:37" x14ac:dyDescent="0.35">
      <c r="AJ4131" s="33" t="str">
        <f t="shared" si="65"/>
        <v/>
      </c>
      <c r="AK4131" s="33" t="str">
        <f>IF(Dane!M4131&lt;&gt;"",Dane!M4131,"")</f>
        <v/>
      </c>
    </row>
    <row r="4132" spans="36:37" x14ac:dyDescent="0.35">
      <c r="AJ4132" s="33" t="str">
        <f t="shared" si="65"/>
        <v/>
      </c>
      <c r="AK4132" s="33" t="str">
        <f>IF(Dane!M4132&lt;&gt;"",Dane!M4132,"")</f>
        <v/>
      </c>
    </row>
    <row r="4133" spans="36:37" x14ac:dyDescent="0.35">
      <c r="AJ4133" s="33" t="str">
        <f t="shared" si="65"/>
        <v/>
      </c>
      <c r="AK4133" s="33" t="str">
        <f>IF(Dane!M4133&lt;&gt;"",Dane!M4133,"")</f>
        <v/>
      </c>
    </row>
    <row r="4134" spans="36:37" x14ac:dyDescent="0.35">
      <c r="AJ4134" s="33" t="str">
        <f t="shared" si="65"/>
        <v/>
      </c>
      <c r="AK4134" s="33" t="str">
        <f>IF(Dane!M4134&lt;&gt;"",Dane!M4134,"")</f>
        <v/>
      </c>
    </row>
    <row r="4135" spans="36:37" x14ac:dyDescent="0.35">
      <c r="AJ4135" s="33" t="str">
        <f t="shared" si="65"/>
        <v/>
      </c>
      <c r="AK4135" s="33" t="str">
        <f>IF(Dane!M4135&lt;&gt;"",Dane!M4135,"")</f>
        <v/>
      </c>
    </row>
    <row r="4136" spans="36:37" x14ac:dyDescent="0.35">
      <c r="AJ4136" s="33" t="str">
        <f t="shared" si="65"/>
        <v/>
      </c>
      <c r="AK4136" s="33" t="str">
        <f>IF(Dane!M4136&lt;&gt;"",Dane!M4136,"")</f>
        <v/>
      </c>
    </row>
    <row r="4137" spans="36:37" x14ac:dyDescent="0.35">
      <c r="AJ4137" s="33" t="str">
        <f t="shared" si="65"/>
        <v/>
      </c>
      <c r="AK4137" s="33" t="str">
        <f>IF(Dane!M4137&lt;&gt;"",Dane!M4137,"")</f>
        <v/>
      </c>
    </row>
    <row r="4138" spans="36:37" x14ac:dyDescent="0.35">
      <c r="AJ4138" s="33" t="str">
        <f t="shared" si="65"/>
        <v/>
      </c>
      <c r="AK4138" s="33" t="str">
        <f>IF(Dane!M4138&lt;&gt;"",Dane!M4138,"")</f>
        <v/>
      </c>
    </row>
    <row r="4139" spans="36:37" x14ac:dyDescent="0.35">
      <c r="AJ4139" s="33" t="str">
        <f t="shared" si="65"/>
        <v/>
      </c>
      <c r="AK4139" s="33" t="str">
        <f>IF(Dane!M4139&lt;&gt;"",Dane!M4139,"")</f>
        <v/>
      </c>
    </row>
    <row r="4140" spans="36:37" x14ac:dyDescent="0.35">
      <c r="AJ4140" s="33" t="str">
        <f t="shared" si="65"/>
        <v/>
      </c>
      <c r="AK4140" s="33" t="str">
        <f>IF(Dane!M4140&lt;&gt;"",Dane!M4140,"")</f>
        <v/>
      </c>
    </row>
    <row r="4141" spans="36:37" x14ac:dyDescent="0.35">
      <c r="AJ4141" s="33" t="str">
        <f t="shared" si="65"/>
        <v/>
      </c>
      <c r="AK4141" s="33" t="str">
        <f>IF(Dane!M4141&lt;&gt;"",Dane!M4141,"")</f>
        <v/>
      </c>
    </row>
    <row r="4142" spans="36:37" x14ac:dyDescent="0.35">
      <c r="AJ4142" s="33" t="str">
        <f t="shared" si="65"/>
        <v/>
      </c>
      <c r="AK4142" s="33" t="str">
        <f>IF(Dane!M4142&lt;&gt;"",Dane!M4142,"")</f>
        <v/>
      </c>
    </row>
    <row r="4143" spans="36:37" x14ac:dyDescent="0.35">
      <c r="AJ4143" s="33" t="str">
        <f t="shared" si="65"/>
        <v/>
      </c>
      <c r="AK4143" s="33" t="str">
        <f>IF(Dane!M4143&lt;&gt;"",Dane!M4143,"")</f>
        <v/>
      </c>
    </row>
    <row r="4144" spans="36:37" x14ac:dyDescent="0.35">
      <c r="AJ4144" s="33" t="str">
        <f t="shared" si="65"/>
        <v/>
      </c>
      <c r="AK4144" s="33" t="str">
        <f>IF(Dane!M4144&lt;&gt;"",Dane!M4144,"")</f>
        <v/>
      </c>
    </row>
    <row r="4145" spans="36:37" x14ac:dyDescent="0.35">
      <c r="AJ4145" s="33" t="str">
        <f t="shared" si="65"/>
        <v/>
      </c>
      <c r="AK4145" s="33" t="str">
        <f>IF(Dane!M4145&lt;&gt;"",Dane!M4145,"")</f>
        <v/>
      </c>
    </row>
    <row r="4146" spans="36:37" x14ac:dyDescent="0.35">
      <c r="AJ4146" s="33" t="str">
        <f t="shared" si="65"/>
        <v/>
      </c>
      <c r="AK4146" s="33" t="str">
        <f>IF(Dane!M4146&lt;&gt;"",Dane!M4146,"")</f>
        <v/>
      </c>
    </row>
    <row r="4147" spans="36:37" x14ac:dyDescent="0.35">
      <c r="AJ4147" s="33" t="str">
        <f t="shared" si="65"/>
        <v/>
      </c>
      <c r="AK4147" s="33" t="str">
        <f>IF(Dane!M4147&lt;&gt;"",Dane!M4147,"")</f>
        <v/>
      </c>
    </row>
    <row r="4148" spans="36:37" x14ac:dyDescent="0.35">
      <c r="AJ4148" s="33" t="str">
        <f t="shared" si="65"/>
        <v/>
      </c>
      <c r="AK4148" s="33" t="str">
        <f>IF(Dane!M4148&lt;&gt;"",Dane!M4148,"")</f>
        <v/>
      </c>
    </row>
    <row r="4149" spans="36:37" x14ac:dyDescent="0.35">
      <c r="AJ4149" s="33" t="str">
        <f t="shared" si="65"/>
        <v/>
      </c>
      <c r="AK4149" s="33" t="str">
        <f>IF(Dane!M4149&lt;&gt;"",Dane!M4149,"")</f>
        <v/>
      </c>
    </row>
    <row r="4150" spans="36:37" x14ac:dyDescent="0.35">
      <c r="AJ4150" s="33" t="str">
        <f t="shared" si="65"/>
        <v/>
      </c>
      <c r="AK4150" s="33" t="str">
        <f>IF(Dane!M4150&lt;&gt;"",Dane!M4150,"")</f>
        <v/>
      </c>
    </row>
    <row r="4151" spans="36:37" x14ac:dyDescent="0.35">
      <c r="AJ4151" s="33" t="str">
        <f t="shared" si="65"/>
        <v/>
      </c>
      <c r="AK4151" s="33" t="str">
        <f>IF(Dane!M4151&lt;&gt;"",Dane!M4151,"")</f>
        <v/>
      </c>
    </row>
    <row r="4152" spans="36:37" x14ac:dyDescent="0.35">
      <c r="AJ4152" s="33" t="str">
        <f t="shared" si="65"/>
        <v/>
      </c>
      <c r="AK4152" s="33" t="str">
        <f>IF(Dane!M4152&lt;&gt;"",Dane!M4152,"")</f>
        <v/>
      </c>
    </row>
    <row r="4153" spans="36:37" x14ac:dyDescent="0.35">
      <c r="AJ4153" s="33" t="str">
        <f t="shared" si="65"/>
        <v/>
      </c>
      <c r="AK4153" s="33" t="str">
        <f>IF(Dane!M4153&lt;&gt;"",Dane!M4153,"")</f>
        <v/>
      </c>
    </row>
    <row r="4154" spans="36:37" x14ac:dyDescent="0.35">
      <c r="AJ4154" s="33" t="str">
        <f t="shared" si="65"/>
        <v/>
      </c>
      <c r="AK4154" s="33" t="str">
        <f>IF(Dane!M4154&lt;&gt;"",Dane!M4154,"")</f>
        <v/>
      </c>
    </row>
    <row r="4155" spans="36:37" x14ac:dyDescent="0.35">
      <c r="AJ4155" s="33" t="str">
        <f t="shared" si="65"/>
        <v/>
      </c>
      <c r="AK4155" s="33" t="str">
        <f>IF(Dane!M4155&lt;&gt;"",Dane!M4155,"")</f>
        <v/>
      </c>
    </row>
    <row r="4156" spans="36:37" x14ac:dyDescent="0.35">
      <c r="AJ4156" s="33" t="str">
        <f t="shared" si="65"/>
        <v/>
      </c>
      <c r="AK4156" s="33" t="str">
        <f>IF(Dane!M4156&lt;&gt;"",Dane!M4156,"")</f>
        <v/>
      </c>
    </row>
    <row r="4157" spans="36:37" x14ac:dyDescent="0.35">
      <c r="AJ4157" s="33" t="str">
        <f t="shared" si="65"/>
        <v/>
      </c>
      <c r="AK4157" s="33" t="str">
        <f>IF(Dane!M4157&lt;&gt;"",Dane!M4157,"")</f>
        <v/>
      </c>
    </row>
    <row r="4158" spans="36:37" x14ac:dyDescent="0.35">
      <c r="AJ4158" s="33" t="str">
        <f t="shared" si="65"/>
        <v/>
      </c>
      <c r="AK4158" s="33" t="str">
        <f>IF(Dane!M4158&lt;&gt;"",Dane!M4158,"")</f>
        <v/>
      </c>
    </row>
    <row r="4159" spans="36:37" x14ac:dyDescent="0.35">
      <c r="AJ4159" s="33" t="str">
        <f t="shared" si="65"/>
        <v/>
      </c>
      <c r="AK4159" s="33" t="str">
        <f>IF(Dane!M4159&lt;&gt;"",Dane!M4159,"")</f>
        <v/>
      </c>
    </row>
    <row r="4160" spans="36:37" x14ac:dyDescent="0.35">
      <c r="AJ4160" s="33" t="str">
        <f t="shared" si="65"/>
        <v/>
      </c>
      <c r="AK4160" s="33" t="str">
        <f>IF(Dane!M4160&lt;&gt;"",Dane!M4160,"")</f>
        <v/>
      </c>
    </row>
    <row r="4161" spans="36:37" x14ac:dyDescent="0.35">
      <c r="AJ4161" s="33" t="str">
        <f t="shared" si="65"/>
        <v/>
      </c>
      <c r="AK4161" s="33" t="str">
        <f>IF(Dane!M4161&lt;&gt;"",Dane!M4161,"")</f>
        <v/>
      </c>
    </row>
    <row r="4162" spans="36:37" x14ac:dyDescent="0.35">
      <c r="AJ4162" s="33" t="str">
        <f t="shared" si="65"/>
        <v/>
      </c>
      <c r="AK4162" s="33" t="str">
        <f>IF(Dane!M4162&lt;&gt;"",Dane!M4162,"")</f>
        <v/>
      </c>
    </row>
    <row r="4163" spans="36:37" x14ac:dyDescent="0.35">
      <c r="AJ4163" s="33" t="str">
        <f t="shared" si="65"/>
        <v/>
      </c>
      <c r="AK4163" s="33" t="str">
        <f>IF(Dane!M4163&lt;&gt;"",Dane!M4163,"")</f>
        <v/>
      </c>
    </row>
    <row r="4164" spans="36:37" x14ac:dyDescent="0.35">
      <c r="AJ4164" s="33" t="str">
        <f t="shared" si="65"/>
        <v/>
      </c>
      <c r="AK4164" s="33" t="str">
        <f>IF(Dane!M4164&lt;&gt;"",Dane!M4164,"")</f>
        <v/>
      </c>
    </row>
    <row r="4165" spans="36:37" x14ac:dyDescent="0.35">
      <c r="AJ4165" s="33" t="str">
        <f t="shared" si="65"/>
        <v/>
      </c>
      <c r="AK4165" s="33" t="str">
        <f>IF(Dane!M4165&lt;&gt;"",Dane!M4165,"")</f>
        <v/>
      </c>
    </row>
    <row r="4166" spans="36:37" x14ac:dyDescent="0.35">
      <c r="AJ4166" s="33" t="str">
        <f t="shared" si="65"/>
        <v/>
      </c>
      <c r="AK4166" s="33" t="str">
        <f>IF(Dane!M4166&lt;&gt;"",Dane!M4166,"")</f>
        <v/>
      </c>
    </row>
    <row r="4167" spans="36:37" x14ac:dyDescent="0.35">
      <c r="AJ4167" s="33" t="str">
        <f t="shared" si="65"/>
        <v/>
      </c>
      <c r="AK4167" s="33" t="str">
        <f>IF(Dane!M4167&lt;&gt;"",Dane!M4167,"")</f>
        <v/>
      </c>
    </row>
    <row r="4168" spans="36:37" x14ac:dyDescent="0.35">
      <c r="AJ4168" s="33" t="str">
        <f t="shared" si="65"/>
        <v/>
      </c>
      <c r="AK4168" s="33" t="str">
        <f>IF(Dane!M4168&lt;&gt;"",Dane!M4168,"")</f>
        <v/>
      </c>
    </row>
    <row r="4169" spans="36:37" x14ac:dyDescent="0.35">
      <c r="AJ4169" s="33" t="str">
        <f t="shared" si="65"/>
        <v/>
      </c>
      <c r="AK4169" s="33" t="str">
        <f>IF(Dane!M4169&lt;&gt;"",Dane!M4169,"")</f>
        <v/>
      </c>
    </row>
    <row r="4170" spans="36:37" x14ac:dyDescent="0.35">
      <c r="AJ4170" s="33" t="str">
        <f t="shared" si="65"/>
        <v/>
      </c>
      <c r="AK4170" s="33" t="str">
        <f>IF(Dane!M4170&lt;&gt;"",Dane!M4170,"")</f>
        <v/>
      </c>
    </row>
    <row r="4171" spans="36:37" x14ac:dyDescent="0.35">
      <c r="AJ4171" s="33" t="str">
        <f t="shared" si="65"/>
        <v/>
      </c>
      <c r="AK4171" s="33" t="str">
        <f>IF(Dane!M4171&lt;&gt;"",Dane!M4171,"")</f>
        <v/>
      </c>
    </row>
    <row r="4172" spans="36:37" x14ac:dyDescent="0.35">
      <c r="AJ4172" s="33" t="str">
        <f t="shared" si="65"/>
        <v/>
      </c>
      <c r="AK4172" s="33" t="str">
        <f>IF(Dane!M4172&lt;&gt;"",Dane!M4172,"")</f>
        <v/>
      </c>
    </row>
    <row r="4173" spans="36:37" x14ac:dyDescent="0.35">
      <c r="AJ4173" s="33" t="str">
        <f t="shared" si="65"/>
        <v/>
      </c>
      <c r="AK4173" s="33" t="str">
        <f>IF(Dane!M4173&lt;&gt;"",Dane!M4173,"")</f>
        <v/>
      </c>
    </row>
    <row r="4174" spans="36:37" x14ac:dyDescent="0.35">
      <c r="AJ4174" s="33" t="str">
        <f t="shared" si="65"/>
        <v/>
      </c>
      <c r="AK4174" s="33" t="str">
        <f>IF(Dane!M4174&lt;&gt;"",Dane!M4174,"")</f>
        <v/>
      </c>
    </row>
    <row r="4175" spans="36:37" x14ac:dyDescent="0.35">
      <c r="AJ4175" s="33" t="str">
        <f t="shared" si="65"/>
        <v/>
      </c>
      <c r="AK4175" s="33" t="str">
        <f>IF(Dane!M4175&lt;&gt;"",Dane!M4175,"")</f>
        <v/>
      </c>
    </row>
    <row r="4176" spans="36:37" x14ac:dyDescent="0.35">
      <c r="AJ4176" s="33" t="str">
        <f t="shared" si="65"/>
        <v/>
      </c>
      <c r="AK4176" s="33" t="str">
        <f>IF(Dane!M4176&lt;&gt;"",Dane!M4176,"")</f>
        <v/>
      </c>
    </row>
    <row r="4177" spans="36:37" x14ac:dyDescent="0.35">
      <c r="AJ4177" s="33" t="str">
        <f t="shared" si="65"/>
        <v/>
      </c>
      <c r="AK4177" s="33" t="str">
        <f>IF(Dane!M4177&lt;&gt;"",Dane!M4177,"")</f>
        <v/>
      </c>
    </row>
    <row r="4178" spans="36:37" x14ac:dyDescent="0.35">
      <c r="AJ4178" s="33" t="str">
        <f t="shared" si="65"/>
        <v/>
      </c>
      <c r="AK4178" s="33" t="str">
        <f>IF(Dane!M4178&lt;&gt;"",Dane!M4178,"")</f>
        <v/>
      </c>
    </row>
    <row r="4179" spans="36:37" x14ac:dyDescent="0.35">
      <c r="AJ4179" s="33" t="str">
        <f t="shared" si="65"/>
        <v/>
      </c>
      <c r="AK4179" s="33" t="str">
        <f>IF(Dane!M4179&lt;&gt;"",Dane!M4179,"")</f>
        <v/>
      </c>
    </row>
    <row r="4180" spans="36:37" x14ac:dyDescent="0.35">
      <c r="AJ4180" s="33" t="str">
        <f t="shared" si="65"/>
        <v/>
      </c>
      <c r="AK4180" s="33" t="str">
        <f>IF(Dane!M4180&lt;&gt;"",Dane!M4180,"")</f>
        <v/>
      </c>
    </row>
    <row r="4181" spans="36:37" x14ac:dyDescent="0.35">
      <c r="AJ4181" s="33" t="str">
        <f t="shared" si="65"/>
        <v/>
      </c>
      <c r="AK4181" s="33" t="str">
        <f>IF(Dane!M4181&lt;&gt;"",Dane!M4181,"")</f>
        <v/>
      </c>
    </row>
    <row r="4182" spans="36:37" x14ac:dyDescent="0.35">
      <c r="AJ4182" s="33" t="str">
        <f t="shared" ref="AJ4182:AJ4245" si="66">IF(AK4182="styczeń",1,IF(AK4182="luty",2,IF(AK4182="marzec",3,IF(AK4182="kwiecień",4,IF(AK4182="maj",5,IF(AK4182="czerwiec",6,IF(AK4182="lipiec",7,IF(AK4182="sierpień",8,IF(AK4182="wrzesień",9,IF(AK4182="październik",10,IF(AK4182="listopad",11,IF(AK4182="listopad",12,""))))))))))))</f>
        <v/>
      </c>
      <c r="AK4182" s="33" t="str">
        <f>IF(Dane!M4182&lt;&gt;"",Dane!M4182,"")</f>
        <v/>
      </c>
    </row>
    <row r="4183" spans="36:37" x14ac:dyDescent="0.35">
      <c r="AJ4183" s="33" t="str">
        <f t="shared" si="66"/>
        <v/>
      </c>
      <c r="AK4183" s="33" t="str">
        <f>IF(Dane!M4183&lt;&gt;"",Dane!M4183,"")</f>
        <v/>
      </c>
    </row>
    <row r="4184" spans="36:37" x14ac:dyDescent="0.35">
      <c r="AJ4184" s="33" t="str">
        <f t="shared" si="66"/>
        <v/>
      </c>
      <c r="AK4184" s="33" t="str">
        <f>IF(Dane!M4184&lt;&gt;"",Dane!M4184,"")</f>
        <v/>
      </c>
    </row>
    <row r="4185" spans="36:37" x14ac:dyDescent="0.35">
      <c r="AJ4185" s="33" t="str">
        <f t="shared" si="66"/>
        <v/>
      </c>
      <c r="AK4185" s="33" t="str">
        <f>IF(Dane!M4185&lt;&gt;"",Dane!M4185,"")</f>
        <v/>
      </c>
    </row>
    <row r="4186" spans="36:37" x14ac:dyDescent="0.35">
      <c r="AJ4186" s="33" t="str">
        <f t="shared" si="66"/>
        <v/>
      </c>
      <c r="AK4186" s="33" t="str">
        <f>IF(Dane!M4186&lt;&gt;"",Dane!M4186,"")</f>
        <v/>
      </c>
    </row>
    <row r="4187" spans="36:37" x14ac:dyDescent="0.35">
      <c r="AJ4187" s="33" t="str">
        <f t="shared" si="66"/>
        <v/>
      </c>
      <c r="AK4187" s="33" t="str">
        <f>IF(Dane!M4187&lt;&gt;"",Dane!M4187,"")</f>
        <v/>
      </c>
    </row>
    <row r="4188" spans="36:37" x14ac:dyDescent="0.35">
      <c r="AJ4188" s="33" t="str">
        <f t="shared" si="66"/>
        <v/>
      </c>
      <c r="AK4188" s="33" t="str">
        <f>IF(Dane!M4188&lt;&gt;"",Dane!M4188,"")</f>
        <v/>
      </c>
    </row>
    <row r="4189" spans="36:37" x14ac:dyDescent="0.35">
      <c r="AJ4189" s="33" t="str">
        <f t="shared" si="66"/>
        <v/>
      </c>
      <c r="AK4189" s="33" t="str">
        <f>IF(Dane!M4189&lt;&gt;"",Dane!M4189,"")</f>
        <v/>
      </c>
    </row>
    <row r="4190" spans="36:37" x14ac:dyDescent="0.35">
      <c r="AJ4190" s="33" t="str">
        <f t="shared" si="66"/>
        <v/>
      </c>
      <c r="AK4190" s="33" t="str">
        <f>IF(Dane!M4190&lt;&gt;"",Dane!M4190,"")</f>
        <v/>
      </c>
    </row>
    <row r="4191" spans="36:37" x14ac:dyDescent="0.35">
      <c r="AJ4191" s="33" t="str">
        <f t="shared" si="66"/>
        <v/>
      </c>
      <c r="AK4191" s="33" t="str">
        <f>IF(Dane!M4191&lt;&gt;"",Dane!M4191,"")</f>
        <v/>
      </c>
    </row>
    <row r="4192" spans="36:37" x14ac:dyDescent="0.35">
      <c r="AJ4192" s="33" t="str">
        <f t="shared" si="66"/>
        <v/>
      </c>
      <c r="AK4192" s="33" t="str">
        <f>IF(Dane!M4192&lt;&gt;"",Dane!M4192,"")</f>
        <v/>
      </c>
    </row>
    <row r="4193" spans="36:37" x14ac:dyDescent="0.35">
      <c r="AJ4193" s="33" t="str">
        <f t="shared" si="66"/>
        <v/>
      </c>
      <c r="AK4193" s="33" t="str">
        <f>IF(Dane!M4193&lt;&gt;"",Dane!M4193,"")</f>
        <v/>
      </c>
    </row>
    <row r="4194" spans="36:37" x14ac:dyDescent="0.35">
      <c r="AJ4194" s="33" t="str">
        <f t="shared" si="66"/>
        <v/>
      </c>
      <c r="AK4194" s="33" t="str">
        <f>IF(Dane!M4194&lt;&gt;"",Dane!M4194,"")</f>
        <v/>
      </c>
    </row>
    <row r="4195" spans="36:37" x14ac:dyDescent="0.35">
      <c r="AJ4195" s="33" t="str">
        <f t="shared" si="66"/>
        <v/>
      </c>
      <c r="AK4195" s="33" t="str">
        <f>IF(Dane!M4195&lt;&gt;"",Dane!M4195,"")</f>
        <v/>
      </c>
    </row>
    <row r="4196" spans="36:37" x14ac:dyDescent="0.35">
      <c r="AJ4196" s="33" t="str">
        <f t="shared" si="66"/>
        <v/>
      </c>
      <c r="AK4196" s="33" t="str">
        <f>IF(Dane!M4196&lt;&gt;"",Dane!M4196,"")</f>
        <v/>
      </c>
    </row>
    <row r="4197" spans="36:37" x14ac:dyDescent="0.35">
      <c r="AJ4197" s="33" t="str">
        <f t="shared" si="66"/>
        <v/>
      </c>
      <c r="AK4197" s="33" t="str">
        <f>IF(Dane!M4197&lt;&gt;"",Dane!M4197,"")</f>
        <v/>
      </c>
    </row>
    <row r="4198" spans="36:37" x14ac:dyDescent="0.35">
      <c r="AJ4198" s="33" t="str">
        <f t="shared" si="66"/>
        <v/>
      </c>
      <c r="AK4198" s="33" t="str">
        <f>IF(Dane!M4198&lt;&gt;"",Dane!M4198,"")</f>
        <v/>
      </c>
    </row>
    <row r="4199" spans="36:37" x14ac:dyDescent="0.35">
      <c r="AJ4199" s="33" t="str">
        <f t="shared" si="66"/>
        <v/>
      </c>
      <c r="AK4199" s="33" t="str">
        <f>IF(Dane!M4199&lt;&gt;"",Dane!M4199,"")</f>
        <v/>
      </c>
    </row>
    <row r="4200" spans="36:37" x14ac:dyDescent="0.35">
      <c r="AJ4200" s="33" t="str">
        <f t="shared" si="66"/>
        <v/>
      </c>
      <c r="AK4200" s="33" t="str">
        <f>IF(Dane!M4200&lt;&gt;"",Dane!M4200,"")</f>
        <v/>
      </c>
    </row>
    <row r="4201" spans="36:37" x14ac:dyDescent="0.35">
      <c r="AJ4201" s="33" t="str">
        <f t="shared" si="66"/>
        <v/>
      </c>
      <c r="AK4201" s="33" t="str">
        <f>IF(Dane!M4201&lt;&gt;"",Dane!M4201,"")</f>
        <v/>
      </c>
    </row>
    <row r="4202" spans="36:37" x14ac:dyDescent="0.35">
      <c r="AJ4202" s="33" t="str">
        <f t="shared" si="66"/>
        <v/>
      </c>
      <c r="AK4202" s="33" t="str">
        <f>IF(Dane!M4202&lt;&gt;"",Dane!M4202,"")</f>
        <v/>
      </c>
    </row>
    <row r="4203" spans="36:37" x14ac:dyDescent="0.35">
      <c r="AJ4203" s="33" t="str">
        <f t="shared" si="66"/>
        <v/>
      </c>
      <c r="AK4203" s="33" t="str">
        <f>IF(Dane!M4203&lt;&gt;"",Dane!M4203,"")</f>
        <v/>
      </c>
    </row>
    <row r="4204" spans="36:37" x14ac:dyDescent="0.35">
      <c r="AJ4204" s="33" t="str">
        <f t="shared" si="66"/>
        <v/>
      </c>
      <c r="AK4204" s="33" t="str">
        <f>IF(Dane!M4204&lt;&gt;"",Dane!M4204,"")</f>
        <v/>
      </c>
    </row>
    <row r="4205" spans="36:37" x14ac:dyDescent="0.35">
      <c r="AJ4205" s="33" t="str">
        <f t="shared" si="66"/>
        <v/>
      </c>
      <c r="AK4205" s="33" t="str">
        <f>IF(Dane!M4205&lt;&gt;"",Dane!M4205,"")</f>
        <v/>
      </c>
    </row>
    <row r="4206" spans="36:37" x14ac:dyDescent="0.35">
      <c r="AJ4206" s="33" t="str">
        <f t="shared" si="66"/>
        <v/>
      </c>
      <c r="AK4206" s="33" t="str">
        <f>IF(Dane!M4206&lt;&gt;"",Dane!M4206,"")</f>
        <v/>
      </c>
    </row>
    <row r="4207" spans="36:37" x14ac:dyDescent="0.35">
      <c r="AJ4207" s="33" t="str">
        <f t="shared" si="66"/>
        <v/>
      </c>
      <c r="AK4207" s="33" t="str">
        <f>IF(Dane!M4207&lt;&gt;"",Dane!M4207,"")</f>
        <v/>
      </c>
    </row>
    <row r="4208" spans="36:37" x14ac:dyDescent="0.35">
      <c r="AJ4208" s="33" t="str">
        <f t="shared" si="66"/>
        <v/>
      </c>
      <c r="AK4208" s="33" t="str">
        <f>IF(Dane!M4208&lt;&gt;"",Dane!M4208,"")</f>
        <v/>
      </c>
    </row>
    <row r="4209" spans="36:37" x14ac:dyDescent="0.35">
      <c r="AJ4209" s="33" t="str">
        <f t="shared" si="66"/>
        <v/>
      </c>
      <c r="AK4209" s="33" t="str">
        <f>IF(Dane!M4209&lt;&gt;"",Dane!M4209,"")</f>
        <v/>
      </c>
    </row>
    <row r="4210" spans="36:37" x14ac:dyDescent="0.35">
      <c r="AJ4210" s="33" t="str">
        <f t="shared" si="66"/>
        <v/>
      </c>
      <c r="AK4210" s="33" t="str">
        <f>IF(Dane!M4210&lt;&gt;"",Dane!M4210,"")</f>
        <v/>
      </c>
    </row>
    <row r="4211" spans="36:37" x14ac:dyDescent="0.35">
      <c r="AJ4211" s="33" t="str">
        <f t="shared" si="66"/>
        <v/>
      </c>
      <c r="AK4211" s="33" t="str">
        <f>IF(Dane!M4211&lt;&gt;"",Dane!M4211,"")</f>
        <v/>
      </c>
    </row>
    <row r="4212" spans="36:37" x14ac:dyDescent="0.35">
      <c r="AJ4212" s="33" t="str">
        <f t="shared" si="66"/>
        <v/>
      </c>
      <c r="AK4212" s="33" t="str">
        <f>IF(Dane!M4212&lt;&gt;"",Dane!M4212,"")</f>
        <v/>
      </c>
    </row>
    <row r="4213" spans="36:37" x14ac:dyDescent="0.35">
      <c r="AJ4213" s="33" t="str">
        <f t="shared" si="66"/>
        <v/>
      </c>
      <c r="AK4213" s="33" t="str">
        <f>IF(Dane!M4213&lt;&gt;"",Dane!M4213,"")</f>
        <v/>
      </c>
    </row>
    <row r="4214" spans="36:37" x14ac:dyDescent="0.35">
      <c r="AJ4214" s="33" t="str">
        <f t="shared" si="66"/>
        <v/>
      </c>
      <c r="AK4214" s="33" t="str">
        <f>IF(Dane!M4214&lt;&gt;"",Dane!M4214,"")</f>
        <v/>
      </c>
    </row>
    <row r="4215" spans="36:37" x14ac:dyDescent="0.35">
      <c r="AJ4215" s="33" t="str">
        <f t="shared" si="66"/>
        <v/>
      </c>
      <c r="AK4215" s="33" t="str">
        <f>IF(Dane!M4215&lt;&gt;"",Dane!M4215,"")</f>
        <v/>
      </c>
    </row>
    <row r="4216" spans="36:37" x14ac:dyDescent="0.35">
      <c r="AJ4216" s="33" t="str">
        <f t="shared" si="66"/>
        <v/>
      </c>
      <c r="AK4216" s="33" t="str">
        <f>IF(Dane!M4216&lt;&gt;"",Dane!M4216,"")</f>
        <v/>
      </c>
    </row>
    <row r="4217" spans="36:37" x14ac:dyDescent="0.35">
      <c r="AJ4217" s="33" t="str">
        <f t="shared" si="66"/>
        <v/>
      </c>
      <c r="AK4217" s="33" t="str">
        <f>IF(Dane!M4217&lt;&gt;"",Dane!M4217,"")</f>
        <v/>
      </c>
    </row>
    <row r="4218" spans="36:37" x14ac:dyDescent="0.35">
      <c r="AJ4218" s="33" t="str">
        <f t="shared" si="66"/>
        <v/>
      </c>
      <c r="AK4218" s="33" t="str">
        <f>IF(Dane!M4218&lt;&gt;"",Dane!M4218,"")</f>
        <v/>
      </c>
    </row>
    <row r="4219" spans="36:37" x14ac:dyDescent="0.35">
      <c r="AJ4219" s="33" t="str">
        <f t="shared" si="66"/>
        <v/>
      </c>
      <c r="AK4219" s="33" t="str">
        <f>IF(Dane!M4219&lt;&gt;"",Dane!M4219,"")</f>
        <v/>
      </c>
    </row>
    <row r="4220" spans="36:37" x14ac:dyDescent="0.35">
      <c r="AJ4220" s="33" t="str">
        <f t="shared" si="66"/>
        <v/>
      </c>
      <c r="AK4220" s="33" t="str">
        <f>IF(Dane!M4220&lt;&gt;"",Dane!M4220,"")</f>
        <v/>
      </c>
    </row>
    <row r="4221" spans="36:37" x14ac:dyDescent="0.35">
      <c r="AJ4221" s="33" t="str">
        <f t="shared" si="66"/>
        <v/>
      </c>
      <c r="AK4221" s="33" t="str">
        <f>IF(Dane!M4221&lt;&gt;"",Dane!M4221,"")</f>
        <v/>
      </c>
    </row>
    <row r="4222" spans="36:37" x14ac:dyDescent="0.35">
      <c r="AJ4222" s="33" t="str">
        <f t="shared" si="66"/>
        <v/>
      </c>
      <c r="AK4222" s="33" t="str">
        <f>IF(Dane!M4222&lt;&gt;"",Dane!M4222,"")</f>
        <v/>
      </c>
    </row>
    <row r="4223" spans="36:37" x14ac:dyDescent="0.35">
      <c r="AJ4223" s="33" t="str">
        <f t="shared" si="66"/>
        <v/>
      </c>
      <c r="AK4223" s="33" t="str">
        <f>IF(Dane!M4223&lt;&gt;"",Dane!M4223,"")</f>
        <v/>
      </c>
    </row>
    <row r="4224" spans="36:37" x14ac:dyDescent="0.35">
      <c r="AJ4224" s="33" t="str">
        <f t="shared" si="66"/>
        <v/>
      </c>
      <c r="AK4224" s="33" t="str">
        <f>IF(Dane!M4224&lt;&gt;"",Dane!M4224,"")</f>
        <v/>
      </c>
    </row>
    <row r="4225" spans="36:37" x14ac:dyDescent="0.35">
      <c r="AJ4225" s="33" t="str">
        <f t="shared" si="66"/>
        <v/>
      </c>
      <c r="AK4225" s="33" t="str">
        <f>IF(Dane!M4225&lt;&gt;"",Dane!M4225,"")</f>
        <v/>
      </c>
    </row>
    <row r="4226" spans="36:37" x14ac:dyDescent="0.35">
      <c r="AJ4226" s="33" t="str">
        <f t="shared" si="66"/>
        <v/>
      </c>
      <c r="AK4226" s="33" t="str">
        <f>IF(Dane!M4226&lt;&gt;"",Dane!M4226,"")</f>
        <v/>
      </c>
    </row>
    <row r="4227" spans="36:37" x14ac:dyDescent="0.35">
      <c r="AJ4227" s="33" t="str">
        <f t="shared" si="66"/>
        <v/>
      </c>
      <c r="AK4227" s="33" t="str">
        <f>IF(Dane!M4227&lt;&gt;"",Dane!M4227,"")</f>
        <v/>
      </c>
    </row>
    <row r="4228" spans="36:37" x14ac:dyDescent="0.35">
      <c r="AJ4228" s="33" t="str">
        <f t="shared" si="66"/>
        <v/>
      </c>
      <c r="AK4228" s="33" t="str">
        <f>IF(Dane!M4228&lt;&gt;"",Dane!M4228,"")</f>
        <v/>
      </c>
    </row>
    <row r="4229" spans="36:37" x14ac:dyDescent="0.35">
      <c r="AJ4229" s="33" t="str">
        <f t="shared" si="66"/>
        <v/>
      </c>
      <c r="AK4229" s="33" t="str">
        <f>IF(Dane!M4229&lt;&gt;"",Dane!M4229,"")</f>
        <v/>
      </c>
    </row>
    <row r="4230" spans="36:37" x14ac:dyDescent="0.35">
      <c r="AJ4230" s="33" t="str">
        <f t="shared" si="66"/>
        <v/>
      </c>
      <c r="AK4230" s="33" t="str">
        <f>IF(Dane!M4230&lt;&gt;"",Dane!M4230,"")</f>
        <v/>
      </c>
    </row>
    <row r="4231" spans="36:37" x14ac:dyDescent="0.35">
      <c r="AJ4231" s="33" t="str">
        <f t="shared" si="66"/>
        <v/>
      </c>
      <c r="AK4231" s="33" t="str">
        <f>IF(Dane!M4231&lt;&gt;"",Dane!M4231,"")</f>
        <v/>
      </c>
    </row>
    <row r="4232" spans="36:37" x14ac:dyDescent="0.35">
      <c r="AJ4232" s="33" t="str">
        <f t="shared" si="66"/>
        <v/>
      </c>
      <c r="AK4232" s="33" t="str">
        <f>IF(Dane!M4232&lt;&gt;"",Dane!M4232,"")</f>
        <v/>
      </c>
    </row>
    <row r="4233" spans="36:37" x14ac:dyDescent="0.35">
      <c r="AJ4233" s="33" t="str">
        <f t="shared" si="66"/>
        <v/>
      </c>
      <c r="AK4233" s="33" t="str">
        <f>IF(Dane!M4233&lt;&gt;"",Dane!M4233,"")</f>
        <v/>
      </c>
    </row>
    <row r="4234" spans="36:37" x14ac:dyDescent="0.35">
      <c r="AJ4234" s="33" t="str">
        <f t="shared" si="66"/>
        <v/>
      </c>
      <c r="AK4234" s="33" t="str">
        <f>IF(Dane!M4234&lt;&gt;"",Dane!M4234,"")</f>
        <v/>
      </c>
    </row>
    <row r="4235" spans="36:37" x14ac:dyDescent="0.35">
      <c r="AJ4235" s="33" t="str">
        <f t="shared" si="66"/>
        <v/>
      </c>
      <c r="AK4235" s="33" t="str">
        <f>IF(Dane!M4235&lt;&gt;"",Dane!M4235,"")</f>
        <v/>
      </c>
    </row>
    <row r="4236" spans="36:37" x14ac:dyDescent="0.35">
      <c r="AJ4236" s="33" t="str">
        <f t="shared" si="66"/>
        <v/>
      </c>
      <c r="AK4236" s="33" t="str">
        <f>IF(Dane!M4236&lt;&gt;"",Dane!M4236,"")</f>
        <v/>
      </c>
    </row>
    <row r="4237" spans="36:37" x14ac:dyDescent="0.35">
      <c r="AJ4237" s="33" t="str">
        <f t="shared" si="66"/>
        <v/>
      </c>
      <c r="AK4237" s="33" t="str">
        <f>IF(Dane!M4237&lt;&gt;"",Dane!M4237,"")</f>
        <v/>
      </c>
    </row>
    <row r="4238" spans="36:37" x14ac:dyDescent="0.35">
      <c r="AJ4238" s="33" t="str">
        <f t="shared" si="66"/>
        <v/>
      </c>
      <c r="AK4238" s="33" t="str">
        <f>IF(Dane!M4238&lt;&gt;"",Dane!M4238,"")</f>
        <v/>
      </c>
    </row>
    <row r="4239" spans="36:37" x14ac:dyDescent="0.35">
      <c r="AJ4239" s="33" t="str">
        <f t="shared" si="66"/>
        <v/>
      </c>
      <c r="AK4239" s="33" t="str">
        <f>IF(Dane!M4239&lt;&gt;"",Dane!M4239,"")</f>
        <v/>
      </c>
    </row>
    <row r="4240" spans="36:37" x14ac:dyDescent="0.35">
      <c r="AJ4240" s="33" t="str">
        <f t="shared" si="66"/>
        <v/>
      </c>
      <c r="AK4240" s="33" t="str">
        <f>IF(Dane!M4240&lt;&gt;"",Dane!M4240,"")</f>
        <v/>
      </c>
    </row>
    <row r="4241" spans="36:37" x14ac:dyDescent="0.35">
      <c r="AJ4241" s="33" t="str">
        <f t="shared" si="66"/>
        <v/>
      </c>
      <c r="AK4241" s="33" t="str">
        <f>IF(Dane!M4241&lt;&gt;"",Dane!M4241,"")</f>
        <v/>
      </c>
    </row>
    <row r="4242" spans="36:37" x14ac:dyDescent="0.35">
      <c r="AJ4242" s="33" t="str">
        <f t="shared" si="66"/>
        <v/>
      </c>
      <c r="AK4242" s="33" t="str">
        <f>IF(Dane!M4242&lt;&gt;"",Dane!M4242,"")</f>
        <v/>
      </c>
    </row>
    <row r="4243" spans="36:37" x14ac:dyDescent="0.35">
      <c r="AJ4243" s="33" t="str">
        <f t="shared" si="66"/>
        <v/>
      </c>
      <c r="AK4243" s="33" t="str">
        <f>IF(Dane!M4243&lt;&gt;"",Dane!M4243,"")</f>
        <v/>
      </c>
    </row>
    <row r="4244" spans="36:37" x14ac:dyDescent="0.35">
      <c r="AJ4244" s="33" t="str">
        <f t="shared" si="66"/>
        <v/>
      </c>
      <c r="AK4244" s="33" t="str">
        <f>IF(Dane!M4244&lt;&gt;"",Dane!M4244,"")</f>
        <v/>
      </c>
    </row>
    <row r="4245" spans="36:37" x14ac:dyDescent="0.35">
      <c r="AJ4245" s="33" t="str">
        <f t="shared" si="66"/>
        <v/>
      </c>
      <c r="AK4245" s="33" t="str">
        <f>IF(Dane!M4245&lt;&gt;"",Dane!M4245,"")</f>
        <v/>
      </c>
    </row>
    <row r="4246" spans="36:37" x14ac:dyDescent="0.35">
      <c r="AJ4246" s="33" t="str">
        <f t="shared" ref="AJ4246:AJ4309" si="67">IF(AK4246="styczeń",1,IF(AK4246="luty",2,IF(AK4246="marzec",3,IF(AK4246="kwiecień",4,IF(AK4246="maj",5,IF(AK4246="czerwiec",6,IF(AK4246="lipiec",7,IF(AK4246="sierpień",8,IF(AK4246="wrzesień",9,IF(AK4246="październik",10,IF(AK4246="listopad",11,IF(AK4246="listopad",12,""))))))))))))</f>
        <v/>
      </c>
      <c r="AK4246" s="33" t="str">
        <f>IF(Dane!M4246&lt;&gt;"",Dane!M4246,"")</f>
        <v/>
      </c>
    </row>
    <row r="4247" spans="36:37" x14ac:dyDescent="0.35">
      <c r="AJ4247" s="33" t="str">
        <f t="shared" si="67"/>
        <v/>
      </c>
      <c r="AK4247" s="33" t="str">
        <f>IF(Dane!M4247&lt;&gt;"",Dane!M4247,"")</f>
        <v/>
      </c>
    </row>
    <row r="4248" spans="36:37" x14ac:dyDescent="0.35">
      <c r="AJ4248" s="33" t="str">
        <f t="shared" si="67"/>
        <v/>
      </c>
      <c r="AK4248" s="33" t="str">
        <f>IF(Dane!M4248&lt;&gt;"",Dane!M4248,"")</f>
        <v/>
      </c>
    </row>
    <row r="4249" spans="36:37" x14ac:dyDescent="0.35">
      <c r="AJ4249" s="33" t="str">
        <f t="shared" si="67"/>
        <v/>
      </c>
      <c r="AK4249" s="33" t="str">
        <f>IF(Dane!M4249&lt;&gt;"",Dane!M4249,"")</f>
        <v/>
      </c>
    </row>
    <row r="4250" spans="36:37" x14ac:dyDescent="0.35">
      <c r="AJ4250" s="33" t="str">
        <f t="shared" si="67"/>
        <v/>
      </c>
      <c r="AK4250" s="33" t="str">
        <f>IF(Dane!M4250&lt;&gt;"",Dane!M4250,"")</f>
        <v/>
      </c>
    </row>
    <row r="4251" spans="36:37" x14ac:dyDescent="0.35">
      <c r="AJ4251" s="33" t="str">
        <f t="shared" si="67"/>
        <v/>
      </c>
      <c r="AK4251" s="33" t="str">
        <f>IF(Dane!M4251&lt;&gt;"",Dane!M4251,"")</f>
        <v/>
      </c>
    </row>
    <row r="4252" spans="36:37" x14ac:dyDescent="0.35">
      <c r="AJ4252" s="33" t="str">
        <f t="shared" si="67"/>
        <v/>
      </c>
      <c r="AK4252" s="33" t="str">
        <f>IF(Dane!M4252&lt;&gt;"",Dane!M4252,"")</f>
        <v/>
      </c>
    </row>
    <row r="4253" spans="36:37" x14ac:dyDescent="0.35">
      <c r="AJ4253" s="33" t="str">
        <f t="shared" si="67"/>
        <v/>
      </c>
      <c r="AK4253" s="33" t="str">
        <f>IF(Dane!M4253&lt;&gt;"",Dane!M4253,"")</f>
        <v/>
      </c>
    </row>
    <row r="4254" spans="36:37" x14ac:dyDescent="0.35">
      <c r="AJ4254" s="33" t="str">
        <f t="shared" si="67"/>
        <v/>
      </c>
      <c r="AK4254" s="33" t="str">
        <f>IF(Dane!M4254&lt;&gt;"",Dane!M4254,"")</f>
        <v/>
      </c>
    </row>
    <row r="4255" spans="36:37" x14ac:dyDescent="0.35">
      <c r="AJ4255" s="33" t="str">
        <f t="shared" si="67"/>
        <v/>
      </c>
      <c r="AK4255" s="33" t="str">
        <f>IF(Dane!M4255&lt;&gt;"",Dane!M4255,"")</f>
        <v/>
      </c>
    </row>
    <row r="4256" spans="36:37" x14ac:dyDescent="0.35">
      <c r="AJ4256" s="33" t="str">
        <f t="shared" si="67"/>
        <v/>
      </c>
      <c r="AK4256" s="33" t="str">
        <f>IF(Dane!M4256&lt;&gt;"",Dane!M4256,"")</f>
        <v/>
      </c>
    </row>
    <row r="4257" spans="36:37" x14ac:dyDescent="0.35">
      <c r="AJ4257" s="33" t="str">
        <f t="shared" si="67"/>
        <v/>
      </c>
      <c r="AK4257" s="33" t="str">
        <f>IF(Dane!M4257&lt;&gt;"",Dane!M4257,"")</f>
        <v/>
      </c>
    </row>
    <row r="4258" spans="36:37" x14ac:dyDescent="0.35">
      <c r="AJ4258" s="33" t="str">
        <f t="shared" si="67"/>
        <v/>
      </c>
      <c r="AK4258" s="33" t="str">
        <f>IF(Dane!M4258&lt;&gt;"",Dane!M4258,"")</f>
        <v/>
      </c>
    </row>
    <row r="4259" spans="36:37" x14ac:dyDescent="0.35">
      <c r="AJ4259" s="33" t="str">
        <f t="shared" si="67"/>
        <v/>
      </c>
      <c r="AK4259" s="33" t="str">
        <f>IF(Dane!M4259&lt;&gt;"",Dane!M4259,"")</f>
        <v/>
      </c>
    </row>
    <row r="4260" spans="36:37" x14ac:dyDescent="0.35">
      <c r="AJ4260" s="33" t="str">
        <f t="shared" si="67"/>
        <v/>
      </c>
      <c r="AK4260" s="33" t="str">
        <f>IF(Dane!M4260&lt;&gt;"",Dane!M4260,"")</f>
        <v/>
      </c>
    </row>
    <row r="4261" spans="36:37" x14ac:dyDescent="0.35">
      <c r="AJ4261" s="33" t="str">
        <f t="shared" si="67"/>
        <v/>
      </c>
      <c r="AK4261" s="33" t="str">
        <f>IF(Dane!M4261&lt;&gt;"",Dane!M4261,"")</f>
        <v/>
      </c>
    </row>
    <row r="4262" spans="36:37" x14ac:dyDescent="0.35">
      <c r="AJ4262" s="33" t="str">
        <f t="shared" si="67"/>
        <v/>
      </c>
      <c r="AK4262" s="33" t="str">
        <f>IF(Dane!M4262&lt;&gt;"",Dane!M4262,"")</f>
        <v/>
      </c>
    </row>
    <row r="4263" spans="36:37" x14ac:dyDescent="0.35">
      <c r="AJ4263" s="33" t="str">
        <f t="shared" si="67"/>
        <v/>
      </c>
      <c r="AK4263" s="33" t="str">
        <f>IF(Dane!M4263&lt;&gt;"",Dane!M4263,"")</f>
        <v/>
      </c>
    </row>
    <row r="4264" spans="36:37" x14ac:dyDescent="0.35">
      <c r="AJ4264" s="33" t="str">
        <f t="shared" si="67"/>
        <v/>
      </c>
      <c r="AK4264" s="33" t="str">
        <f>IF(Dane!M4264&lt;&gt;"",Dane!M4264,"")</f>
        <v/>
      </c>
    </row>
    <row r="4265" spans="36:37" x14ac:dyDescent="0.35">
      <c r="AJ4265" s="33" t="str">
        <f t="shared" si="67"/>
        <v/>
      </c>
      <c r="AK4265" s="33" t="str">
        <f>IF(Dane!M4265&lt;&gt;"",Dane!M4265,"")</f>
        <v/>
      </c>
    </row>
    <row r="4266" spans="36:37" x14ac:dyDescent="0.35">
      <c r="AJ4266" s="33" t="str">
        <f t="shared" si="67"/>
        <v/>
      </c>
      <c r="AK4266" s="33" t="str">
        <f>IF(Dane!M4266&lt;&gt;"",Dane!M4266,"")</f>
        <v/>
      </c>
    </row>
    <row r="4267" spans="36:37" x14ac:dyDescent="0.35">
      <c r="AJ4267" s="33" t="str">
        <f t="shared" si="67"/>
        <v/>
      </c>
      <c r="AK4267" s="33" t="str">
        <f>IF(Dane!M4267&lt;&gt;"",Dane!M4267,"")</f>
        <v/>
      </c>
    </row>
    <row r="4268" spans="36:37" x14ac:dyDescent="0.35">
      <c r="AJ4268" s="33" t="str">
        <f t="shared" si="67"/>
        <v/>
      </c>
      <c r="AK4268" s="33" t="str">
        <f>IF(Dane!M4268&lt;&gt;"",Dane!M4268,"")</f>
        <v/>
      </c>
    </row>
    <row r="4269" spans="36:37" x14ac:dyDescent="0.35">
      <c r="AJ4269" s="33" t="str">
        <f t="shared" si="67"/>
        <v/>
      </c>
      <c r="AK4269" s="33" t="str">
        <f>IF(Dane!M4269&lt;&gt;"",Dane!M4269,"")</f>
        <v/>
      </c>
    </row>
    <row r="4270" spans="36:37" x14ac:dyDescent="0.35">
      <c r="AJ4270" s="33" t="str">
        <f t="shared" si="67"/>
        <v/>
      </c>
      <c r="AK4270" s="33" t="str">
        <f>IF(Dane!M4270&lt;&gt;"",Dane!M4270,"")</f>
        <v/>
      </c>
    </row>
    <row r="4271" spans="36:37" x14ac:dyDescent="0.35">
      <c r="AJ4271" s="33" t="str">
        <f t="shared" si="67"/>
        <v/>
      </c>
      <c r="AK4271" s="33" t="str">
        <f>IF(Dane!M4271&lt;&gt;"",Dane!M4271,"")</f>
        <v/>
      </c>
    </row>
    <row r="4272" spans="36:37" x14ac:dyDescent="0.35">
      <c r="AJ4272" s="33" t="str">
        <f t="shared" si="67"/>
        <v/>
      </c>
      <c r="AK4272" s="33" t="str">
        <f>IF(Dane!M4272&lt;&gt;"",Dane!M4272,"")</f>
        <v/>
      </c>
    </row>
    <row r="4273" spans="36:37" x14ac:dyDescent="0.35">
      <c r="AJ4273" s="33" t="str">
        <f t="shared" si="67"/>
        <v/>
      </c>
      <c r="AK4273" s="33" t="str">
        <f>IF(Dane!M4273&lt;&gt;"",Dane!M4273,"")</f>
        <v/>
      </c>
    </row>
    <row r="4274" spans="36:37" x14ac:dyDescent="0.35">
      <c r="AJ4274" s="33" t="str">
        <f t="shared" si="67"/>
        <v/>
      </c>
      <c r="AK4274" s="33" t="str">
        <f>IF(Dane!M4274&lt;&gt;"",Dane!M4274,"")</f>
        <v/>
      </c>
    </row>
    <row r="4275" spans="36:37" x14ac:dyDescent="0.35">
      <c r="AJ4275" s="33" t="str">
        <f t="shared" si="67"/>
        <v/>
      </c>
      <c r="AK4275" s="33" t="str">
        <f>IF(Dane!M4275&lt;&gt;"",Dane!M4275,"")</f>
        <v/>
      </c>
    </row>
    <row r="4276" spans="36:37" x14ac:dyDescent="0.35">
      <c r="AJ4276" s="33" t="str">
        <f t="shared" si="67"/>
        <v/>
      </c>
      <c r="AK4276" s="33" t="str">
        <f>IF(Dane!M4276&lt;&gt;"",Dane!M4276,"")</f>
        <v/>
      </c>
    </row>
    <row r="4277" spans="36:37" x14ac:dyDescent="0.35">
      <c r="AJ4277" s="33" t="str">
        <f t="shared" si="67"/>
        <v/>
      </c>
      <c r="AK4277" s="33" t="str">
        <f>IF(Dane!M4277&lt;&gt;"",Dane!M4277,"")</f>
        <v/>
      </c>
    </row>
    <row r="4278" spans="36:37" x14ac:dyDescent="0.35">
      <c r="AJ4278" s="33" t="str">
        <f t="shared" si="67"/>
        <v/>
      </c>
      <c r="AK4278" s="33" t="str">
        <f>IF(Dane!M4278&lt;&gt;"",Dane!M4278,"")</f>
        <v/>
      </c>
    </row>
    <row r="4279" spans="36:37" x14ac:dyDescent="0.35">
      <c r="AJ4279" s="33" t="str">
        <f t="shared" si="67"/>
        <v/>
      </c>
      <c r="AK4279" s="33" t="str">
        <f>IF(Dane!M4279&lt;&gt;"",Dane!M4279,"")</f>
        <v/>
      </c>
    </row>
    <row r="4280" spans="36:37" x14ac:dyDescent="0.35">
      <c r="AJ4280" s="33" t="str">
        <f t="shared" si="67"/>
        <v/>
      </c>
      <c r="AK4280" s="33" t="str">
        <f>IF(Dane!M4280&lt;&gt;"",Dane!M4280,"")</f>
        <v/>
      </c>
    </row>
    <row r="4281" spans="36:37" x14ac:dyDescent="0.35">
      <c r="AJ4281" s="33" t="str">
        <f t="shared" si="67"/>
        <v/>
      </c>
      <c r="AK4281" s="33" t="str">
        <f>IF(Dane!M4281&lt;&gt;"",Dane!M4281,"")</f>
        <v/>
      </c>
    </row>
    <row r="4282" spans="36:37" x14ac:dyDescent="0.35">
      <c r="AJ4282" s="33" t="str">
        <f t="shared" si="67"/>
        <v/>
      </c>
      <c r="AK4282" s="33" t="str">
        <f>IF(Dane!M4282&lt;&gt;"",Dane!M4282,"")</f>
        <v/>
      </c>
    </row>
    <row r="4283" spans="36:37" x14ac:dyDescent="0.35">
      <c r="AJ4283" s="33" t="str">
        <f t="shared" si="67"/>
        <v/>
      </c>
      <c r="AK4283" s="33" t="str">
        <f>IF(Dane!M4283&lt;&gt;"",Dane!M4283,"")</f>
        <v/>
      </c>
    </row>
    <row r="4284" spans="36:37" x14ac:dyDescent="0.35">
      <c r="AJ4284" s="33" t="str">
        <f t="shared" si="67"/>
        <v/>
      </c>
      <c r="AK4284" s="33" t="str">
        <f>IF(Dane!M4284&lt;&gt;"",Dane!M4284,"")</f>
        <v/>
      </c>
    </row>
    <row r="4285" spans="36:37" x14ac:dyDescent="0.35">
      <c r="AJ4285" s="33" t="str">
        <f t="shared" si="67"/>
        <v/>
      </c>
      <c r="AK4285" s="33" t="str">
        <f>IF(Dane!M4285&lt;&gt;"",Dane!M4285,"")</f>
        <v/>
      </c>
    </row>
    <row r="4286" spans="36:37" x14ac:dyDescent="0.35">
      <c r="AJ4286" s="33" t="str">
        <f t="shared" si="67"/>
        <v/>
      </c>
      <c r="AK4286" s="33" t="str">
        <f>IF(Dane!M4286&lt;&gt;"",Dane!M4286,"")</f>
        <v/>
      </c>
    </row>
    <row r="4287" spans="36:37" x14ac:dyDescent="0.35">
      <c r="AJ4287" s="33" t="str">
        <f t="shared" si="67"/>
        <v/>
      </c>
      <c r="AK4287" s="33" t="str">
        <f>IF(Dane!M4287&lt;&gt;"",Dane!M4287,"")</f>
        <v/>
      </c>
    </row>
    <row r="4288" spans="36:37" x14ac:dyDescent="0.35">
      <c r="AJ4288" s="33" t="str">
        <f t="shared" si="67"/>
        <v/>
      </c>
      <c r="AK4288" s="33" t="str">
        <f>IF(Dane!M4288&lt;&gt;"",Dane!M4288,"")</f>
        <v/>
      </c>
    </row>
    <row r="4289" spans="36:37" x14ac:dyDescent="0.35">
      <c r="AJ4289" s="33" t="str">
        <f t="shared" si="67"/>
        <v/>
      </c>
      <c r="AK4289" s="33" t="str">
        <f>IF(Dane!M4289&lt;&gt;"",Dane!M4289,"")</f>
        <v/>
      </c>
    </row>
    <row r="4290" spans="36:37" x14ac:dyDescent="0.35">
      <c r="AJ4290" s="33" t="str">
        <f t="shared" si="67"/>
        <v/>
      </c>
      <c r="AK4290" s="33" t="str">
        <f>IF(Dane!M4290&lt;&gt;"",Dane!M4290,"")</f>
        <v/>
      </c>
    </row>
    <row r="4291" spans="36:37" x14ac:dyDescent="0.35">
      <c r="AJ4291" s="33" t="str">
        <f t="shared" si="67"/>
        <v/>
      </c>
      <c r="AK4291" s="33" t="str">
        <f>IF(Dane!M4291&lt;&gt;"",Dane!M4291,"")</f>
        <v/>
      </c>
    </row>
    <row r="4292" spans="36:37" x14ac:dyDescent="0.35">
      <c r="AJ4292" s="33" t="str">
        <f t="shared" si="67"/>
        <v/>
      </c>
      <c r="AK4292" s="33" t="str">
        <f>IF(Dane!M4292&lt;&gt;"",Dane!M4292,"")</f>
        <v/>
      </c>
    </row>
    <row r="4293" spans="36:37" x14ac:dyDescent="0.35">
      <c r="AJ4293" s="33" t="str">
        <f t="shared" si="67"/>
        <v/>
      </c>
      <c r="AK4293" s="33" t="str">
        <f>IF(Dane!M4293&lt;&gt;"",Dane!M4293,"")</f>
        <v/>
      </c>
    </row>
    <row r="4294" spans="36:37" x14ac:dyDescent="0.35">
      <c r="AJ4294" s="33" t="str">
        <f t="shared" si="67"/>
        <v/>
      </c>
      <c r="AK4294" s="33" t="str">
        <f>IF(Dane!M4294&lt;&gt;"",Dane!M4294,"")</f>
        <v/>
      </c>
    </row>
    <row r="4295" spans="36:37" x14ac:dyDescent="0.35">
      <c r="AJ4295" s="33" t="str">
        <f t="shared" si="67"/>
        <v/>
      </c>
      <c r="AK4295" s="33" t="str">
        <f>IF(Dane!M4295&lt;&gt;"",Dane!M4295,"")</f>
        <v/>
      </c>
    </row>
    <row r="4296" spans="36:37" x14ac:dyDescent="0.35">
      <c r="AJ4296" s="33" t="str">
        <f t="shared" si="67"/>
        <v/>
      </c>
      <c r="AK4296" s="33" t="str">
        <f>IF(Dane!M4296&lt;&gt;"",Dane!M4296,"")</f>
        <v/>
      </c>
    </row>
    <row r="4297" spans="36:37" x14ac:dyDescent="0.35">
      <c r="AJ4297" s="33" t="str">
        <f t="shared" si="67"/>
        <v/>
      </c>
      <c r="AK4297" s="33" t="str">
        <f>IF(Dane!M4297&lt;&gt;"",Dane!M4297,"")</f>
        <v/>
      </c>
    </row>
    <row r="4298" spans="36:37" x14ac:dyDescent="0.35">
      <c r="AJ4298" s="33" t="str">
        <f t="shared" si="67"/>
        <v/>
      </c>
      <c r="AK4298" s="33" t="str">
        <f>IF(Dane!M4298&lt;&gt;"",Dane!M4298,"")</f>
        <v/>
      </c>
    </row>
    <row r="4299" spans="36:37" x14ac:dyDescent="0.35">
      <c r="AJ4299" s="33" t="str">
        <f t="shared" si="67"/>
        <v/>
      </c>
      <c r="AK4299" s="33" t="str">
        <f>IF(Dane!M4299&lt;&gt;"",Dane!M4299,"")</f>
        <v/>
      </c>
    </row>
    <row r="4300" spans="36:37" x14ac:dyDescent="0.35">
      <c r="AJ4300" s="33" t="str">
        <f t="shared" si="67"/>
        <v/>
      </c>
      <c r="AK4300" s="33" t="str">
        <f>IF(Dane!M4300&lt;&gt;"",Dane!M4300,"")</f>
        <v/>
      </c>
    </row>
    <row r="4301" spans="36:37" x14ac:dyDescent="0.35">
      <c r="AJ4301" s="33" t="str">
        <f t="shared" si="67"/>
        <v/>
      </c>
      <c r="AK4301" s="33" t="str">
        <f>IF(Dane!M4301&lt;&gt;"",Dane!M4301,"")</f>
        <v/>
      </c>
    </row>
    <row r="4302" spans="36:37" x14ac:dyDescent="0.35">
      <c r="AJ4302" s="33" t="str">
        <f t="shared" si="67"/>
        <v/>
      </c>
      <c r="AK4302" s="33" t="str">
        <f>IF(Dane!M4302&lt;&gt;"",Dane!M4302,"")</f>
        <v/>
      </c>
    </row>
    <row r="4303" spans="36:37" x14ac:dyDescent="0.35">
      <c r="AJ4303" s="33" t="str">
        <f t="shared" si="67"/>
        <v/>
      </c>
      <c r="AK4303" s="33" t="str">
        <f>IF(Dane!M4303&lt;&gt;"",Dane!M4303,"")</f>
        <v/>
      </c>
    </row>
    <row r="4304" spans="36:37" x14ac:dyDescent="0.35">
      <c r="AJ4304" s="33" t="str">
        <f t="shared" si="67"/>
        <v/>
      </c>
      <c r="AK4304" s="33" t="str">
        <f>IF(Dane!M4304&lt;&gt;"",Dane!M4304,"")</f>
        <v/>
      </c>
    </row>
    <row r="4305" spans="36:37" x14ac:dyDescent="0.35">
      <c r="AJ4305" s="33" t="str">
        <f t="shared" si="67"/>
        <v/>
      </c>
      <c r="AK4305" s="33" t="str">
        <f>IF(Dane!M4305&lt;&gt;"",Dane!M4305,"")</f>
        <v/>
      </c>
    </row>
    <row r="4306" spans="36:37" x14ac:dyDescent="0.35">
      <c r="AJ4306" s="33" t="str">
        <f t="shared" si="67"/>
        <v/>
      </c>
      <c r="AK4306" s="33" t="str">
        <f>IF(Dane!M4306&lt;&gt;"",Dane!M4306,"")</f>
        <v/>
      </c>
    </row>
    <row r="4307" spans="36:37" x14ac:dyDescent="0.35">
      <c r="AJ4307" s="33" t="str">
        <f t="shared" si="67"/>
        <v/>
      </c>
      <c r="AK4307" s="33" t="str">
        <f>IF(Dane!M4307&lt;&gt;"",Dane!M4307,"")</f>
        <v/>
      </c>
    </row>
    <row r="4308" spans="36:37" x14ac:dyDescent="0.35">
      <c r="AJ4308" s="33" t="str">
        <f t="shared" si="67"/>
        <v/>
      </c>
      <c r="AK4308" s="33" t="str">
        <f>IF(Dane!M4308&lt;&gt;"",Dane!M4308,"")</f>
        <v/>
      </c>
    </row>
    <row r="4309" spans="36:37" x14ac:dyDescent="0.35">
      <c r="AJ4309" s="33" t="str">
        <f t="shared" si="67"/>
        <v/>
      </c>
      <c r="AK4309" s="33" t="str">
        <f>IF(Dane!M4309&lt;&gt;"",Dane!M4309,"")</f>
        <v/>
      </c>
    </row>
    <row r="4310" spans="36:37" x14ac:dyDescent="0.35">
      <c r="AJ4310" s="33" t="str">
        <f t="shared" ref="AJ4310:AJ4373" si="68">IF(AK4310="styczeń",1,IF(AK4310="luty",2,IF(AK4310="marzec",3,IF(AK4310="kwiecień",4,IF(AK4310="maj",5,IF(AK4310="czerwiec",6,IF(AK4310="lipiec",7,IF(AK4310="sierpień",8,IF(AK4310="wrzesień",9,IF(AK4310="październik",10,IF(AK4310="listopad",11,IF(AK4310="listopad",12,""))))))))))))</f>
        <v/>
      </c>
      <c r="AK4310" s="33" t="str">
        <f>IF(Dane!M4310&lt;&gt;"",Dane!M4310,"")</f>
        <v/>
      </c>
    </row>
    <row r="4311" spans="36:37" x14ac:dyDescent="0.35">
      <c r="AJ4311" s="33" t="str">
        <f t="shared" si="68"/>
        <v/>
      </c>
      <c r="AK4311" s="33" t="str">
        <f>IF(Dane!M4311&lt;&gt;"",Dane!M4311,"")</f>
        <v/>
      </c>
    </row>
    <row r="4312" spans="36:37" x14ac:dyDescent="0.35">
      <c r="AJ4312" s="33" t="str">
        <f t="shared" si="68"/>
        <v/>
      </c>
      <c r="AK4312" s="33" t="str">
        <f>IF(Dane!M4312&lt;&gt;"",Dane!M4312,"")</f>
        <v/>
      </c>
    </row>
    <row r="4313" spans="36:37" x14ac:dyDescent="0.35">
      <c r="AJ4313" s="33" t="str">
        <f t="shared" si="68"/>
        <v/>
      </c>
      <c r="AK4313" s="33" t="str">
        <f>IF(Dane!M4313&lt;&gt;"",Dane!M4313,"")</f>
        <v/>
      </c>
    </row>
    <row r="4314" spans="36:37" x14ac:dyDescent="0.35">
      <c r="AJ4314" s="33" t="str">
        <f t="shared" si="68"/>
        <v/>
      </c>
      <c r="AK4314" s="33" t="str">
        <f>IF(Dane!M4314&lt;&gt;"",Dane!M4314,"")</f>
        <v/>
      </c>
    </row>
    <row r="4315" spans="36:37" x14ac:dyDescent="0.35">
      <c r="AJ4315" s="33" t="str">
        <f t="shared" si="68"/>
        <v/>
      </c>
      <c r="AK4315" s="33" t="str">
        <f>IF(Dane!M4315&lt;&gt;"",Dane!M4315,"")</f>
        <v/>
      </c>
    </row>
    <row r="4316" spans="36:37" x14ac:dyDescent="0.35">
      <c r="AJ4316" s="33" t="str">
        <f t="shared" si="68"/>
        <v/>
      </c>
      <c r="AK4316" s="33" t="str">
        <f>IF(Dane!M4316&lt;&gt;"",Dane!M4316,"")</f>
        <v/>
      </c>
    </row>
    <row r="4317" spans="36:37" x14ac:dyDescent="0.35">
      <c r="AJ4317" s="33" t="str">
        <f t="shared" si="68"/>
        <v/>
      </c>
      <c r="AK4317" s="33" t="str">
        <f>IF(Dane!M4317&lt;&gt;"",Dane!M4317,"")</f>
        <v/>
      </c>
    </row>
    <row r="4318" spans="36:37" x14ac:dyDescent="0.35">
      <c r="AJ4318" s="33" t="str">
        <f t="shared" si="68"/>
        <v/>
      </c>
      <c r="AK4318" s="33" t="str">
        <f>IF(Dane!M4318&lt;&gt;"",Dane!M4318,"")</f>
        <v/>
      </c>
    </row>
    <row r="4319" spans="36:37" x14ac:dyDescent="0.35">
      <c r="AJ4319" s="33" t="str">
        <f t="shared" si="68"/>
        <v/>
      </c>
      <c r="AK4319" s="33" t="str">
        <f>IF(Dane!M4319&lt;&gt;"",Dane!M4319,"")</f>
        <v/>
      </c>
    </row>
    <row r="4320" spans="36:37" x14ac:dyDescent="0.35">
      <c r="AJ4320" s="33" t="str">
        <f t="shared" si="68"/>
        <v/>
      </c>
      <c r="AK4320" s="33" t="str">
        <f>IF(Dane!M4320&lt;&gt;"",Dane!M4320,"")</f>
        <v/>
      </c>
    </row>
    <row r="4321" spans="36:37" x14ac:dyDescent="0.35">
      <c r="AJ4321" s="33" t="str">
        <f t="shared" si="68"/>
        <v/>
      </c>
      <c r="AK4321" s="33" t="str">
        <f>IF(Dane!M4321&lt;&gt;"",Dane!M4321,"")</f>
        <v/>
      </c>
    </row>
    <row r="4322" spans="36:37" x14ac:dyDescent="0.35">
      <c r="AJ4322" s="33" t="str">
        <f t="shared" si="68"/>
        <v/>
      </c>
      <c r="AK4322" s="33" t="str">
        <f>IF(Dane!M4322&lt;&gt;"",Dane!M4322,"")</f>
        <v/>
      </c>
    </row>
    <row r="4323" spans="36:37" x14ac:dyDescent="0.35">
      <c r="AJ4323" s="33" t="str">
        <f t="shared" si="68"/>
        <v/>
      </c>
      <c r="AK4323" s="33" t="str">
        <f>IF(Dane!M4323&lt;&gt;"",Dane!M4323,"")</f>
        <v/>
      </c>
    </row>
    <row r="4324" spans="36:37" x14ac:dyDescent="0.35">
      <c r="AJ4324" s="33" t="str">
        <f t="shared" si="68"/>
        <v/>
      </c>
      <c r="AK4324" s="33" t="str">
        <f>IF(Dane!M4324&lt;&gt;"",Dane!M4324,"")</f>
        <v/>
      </c>
    </row>
    <row r="4325" spans="36:37" x14ac:dyDescent="0.35">
      <c r="AJ4325" s="33" t="str">
        <f t="shared" si="68"/>
        <v/>
      </c>
      <c r="AK4325" s="33" t="str">
        <f>IF(Dane!M4325&lt;&gt;"",Dane!M4325,"")</f>
        <v/>
      </c>
    </row>
    <row r="4326" spans="36:37" x14ac:dyDescent="0.35">
      <c r="AJ4326" s="33" t="str">
        <f t="shared" si="68"/>
        <v/>
      </c>
      <c r="AK4326" s="33" t="str">
        <f>IF(Dane!M4326&lt;&gt;"",Dane!M4326,"")</f>
        <v/>
      </c>
    </row>
    <row r="4327" spans="36:37" x14ac:dyDescent="0.35">
      <c r="AJ4327" s="33" t="str">
        <f t="shared" si="68"/>
        <v/>
      </c>
      <c r="AK4327" s="33" t="str">
        <f>IF(Dane!M4327&lt;&gt;"",Dane!M4327,"")</f>
        <v/>
      </c>
    </row>
    <row r="4328" spans="36:37" x14ac:dyDescent="0.35">
      <c r="AJ4328" s="33" t="str">
        <f t="shared" si="68"/>
        <v/>
      </c>
      <c r="AK4328" s="33" t="str">
        <f>IF(Dane!M4328&lt;&gt;"",Dane!M4328,"")</f>
        <v/>
      </c>
    </row>
    <row r="4329" spans="36:37" x14ac:dyDescent="0.35">
      <c r="AJ4329" s="33" t="str">
        <f t="shared" si="68"/>
        <v/>
      </c>
      <c r="AK4329" s="33" t="str">
        <f>IF(Dane!M4329&lt;&gt;"",Dane!M4329,"")</f>
        <v/>
      </c>
    </row>
    <row r="4330" spans="36:37" x14ac:dyDescent="0.35">
      <c r="AJ4330" s="33" t="str">
        <f t="shared" si="68"/>
        <v/>
      </c>
      <c r="AK4330" s="33" t="str">
        <f>IF(Dane!M4330&lt;&gt;"",Dane!M4330,"")</f>
        <v/>
      </c>
    </row>
    <row r="4331" spans="36:37" x14ac:dyDescent="0.35">
      <c r="AJ4331" s="33" t="str">
        <f t="shared" si="68"/>
        <v/>
      </c>
      <c r="AK4331" s="33" t="str">
        <f>IF(Dane!M4331&lt;&gt;"",Dane!M4331,"")</f>
        <v/>
      </c>
    </row>
    <row r="4332" spans="36:37" x14ac:dyDescent="0.35">
      <c r="AJ4332" s="33" t="str">
        <f t="shared" si="68"/>
        <v/>
      </c>
      <c r="AK4332" s="33" t="str">
        <f>IF(Dane!M4332&lt;&gt;"",Dane!M4332,"")</f>
        <v/>
      </c>
    </row>
    <row r="4333" spans="36:37" x14ac:dyDescent="0.35">
      <c r="AJ4333" s="33" t="str">
        <f t="shared" si="68"/>
        <v/>
      </c>
      <c r="AK4333" s="33" t="str">
        <f>IF(Dane!M4333&lt;&gt;"",Dane!M4333,"")</f>
        <v/>
      </c>
    </row>
    <row r="4334" spans="36:37" x14ac:dyDescent="0.35">
      <c r="AJ4334" s="33" t="str">
        <f t="shared" si="68"/>
        <v/>
      </c>
      <c r="AK4334" s="33" t="str">
        <f>IF(Dane!M4334&lt;&gt;"",Dane!M4334,"")</f>
        <v/>
      </c>
    </row>
    <row r="4335" spans="36:37" x14ac:dyDescent="0.35">
      <c r="AJ4335" s="33" t="str">
        <f t="shared" si="68"/>
        <v/>
      </c>
      <c r="AK4335" s="33" t="str">
        <f>IF(Dane!M4335&lt;&gt;"",Dane!M4335,"")</f>
        <v/>
      </c>
    </row>
    <row r="4336" spans="36:37" x14ac:dyDescent="0.35">
      <c r="AJ4336" s="33" t="str">
        <f t="shared" si="68"/>
        <v/>
      </c>
      <c r="AK4336" s="33" t="str">
        <f>IF(Dane!M4336&lt;&gt;"",Dane!M4336,"")</f>
        <v/>
      </c>
    </row>
    <row r="4337" spans="36:37" x14ac:dyDescent="0.35">
      <c r="AJ4337" s="33" t="str">
        <f t="shared" si="68"/>
        <v/>
      </c>
      <c r="AK4337" s="33" t="str">
        <f>IF(Dane!M4337&lt;&gt;"",Dane!M4337,"")</f>
        <v/>
      </c>
    </row>
    <row r="4338" spans="36:37" x14ac:dyDescent="0.35">
      <c r="AJ4338" s="33" t="str">
        <f t="shared" si="68"/>
        <v/>
      </c>
      <c r="AK4338" s="33" t="str">
        <f>IF(Dane!M4338&lt;&gt;"",Dane!M4338,"")</f>
        <v/>
      </c>
    </row>
    <row r="4339" spans="36:37" x14ac:dyDescent="0.35">
      <c r="AJ4339" s="33" t="str">
        <f t="shared" si="68"/>
        <v/>
      </c>
      <c r="AK4339" s="33" t="str">
        <f>IF(Dane!M4339&lt;&gt;"",Dane!M4339,"")</f>
        <v/>
      </c>
    </row>
    <row r="4340" spans="36:37" x14ac:dyDescent="0.35">
      <c r="AJ4340" s="33" t="str">
        <f t="shared" si="68"/>
        <v/>
      </c>
      <c r="AK4340" s="33" t="str">
        <f>IF(Dane!M4340&lt;&gt;"",Dane!M4340,"")</f>
        <v/>
      </c>
    </row>
    <row r="4341" spans="36:37" x14ac:dyDescent="0.35">
      <c r="AJ4341" s="33" t="str">
        <f t="shared" si="68"/>
        <v/>
      </c>
      <c r="AK4341" s="33" t="str">
        <f>IF(Dane!M4341&lt;&gt;"",Dane!M4341,"")</f>
        <v/>
      </c>
    </row>
    <row r="4342" spans="36:37" x14ac:dyDescent="0.35">
      <c r="AJ4342" s="33" t="str">
        <f t="shared" si="68"/>
        <v/>
      </c>
      <c r="AK4342" s="33" t="str">
        <f>IF(Dane!M4342&lt;&gt;"",Dane!M4342,"")</f>
        <v/>
      </c>
    </row>
    <row r="4343" spans="36:37" x14ac:dyDescent="0.35">
      <c r="AJ4343" s="33" t="str">
        <f t="shared" si="68"/>
        <v/>
      </c>
      <c r="AK4343" s="33" t="str">
        <f>IF(Dane!M4343&lt;&gt;"",Dane!M4343,"")</f>
        <v/>
      </c>
    </row>
    <row r="4344" spans="36:37" x14ac:dyDescent="0.35">
      <c r="AJ4344" s="33" t="str">
        <f t="shared" si="68"/>
        <v/>
      </c>
      <c r="AK4344" s="33" t="str">
        <f>IF(Dane!M4344&lt;&gt;"",Dane!M4344,"")</f>
        <v/>
      </c>
    </row>
    <row r="4345" spans="36:37" x14ac:dyDescent="0.35">
      <c r="AJ4345" s="33" t="str">
        <f t="shared" si="68"/>
        <v/>
      </c>
      <c r="AK4345" s="33" t="str">
        <f>IF(Dane!M4345&lt;&gt;"",Dane!M4345,"")</f>
        <v/>
      </c>
    </row>
    <row r="4346" spans="36:37" x14ac:dyDescent="0.35">
      <c r="AJ4346" s="33" t="str">
        <f t="shared" si="68"/>
        <v/>
      </c>
      <c r="AK4346" s="33" t="str">
        <f>IF(Dane!M4346&lt;&gt;"",Dane!M4346,"")</f>
        <v/>
      </c>
    </row>
    <row r="4347" spans="36:37" x14ac:dyDescent="0.35">
      <c r="AJ4347" s="33" t="str">
        <f t="shared" si="68"/>
        <v/>
      </c>
      <c r="AK4347" s="33" t="str">
        <f>IF(Dane!M4347&lt;&gt;"",Dane!M4347,"")</f>
        <v/>
      </c>
    </row>
    <row r="4348" spans="36:37" x14ac:dyDescent="0.35">
      <c r="AJ4348" s="33" t="str">
        <f t="shared" si="68"/>
        <v/>
      </c>
      <c r="AK4348" s="33" t="str">
        <f>IF(Dane!M4348&lt;&gt;"",Dane!M4348,"")</f>
        <v/>
      </c>
    </row>
    <row r="4349" spans="36:37" x14ac:dyDescent="0.35">
      <c r="AJ4349" s="33" t="str">
        <f t="shared" si="68"/>
        <v/>
      </c>
      <c r="AK4349" s="33" t="str">
        <f>IF(Dane!M4349&lt;&gt;"",Dane!M4349,"")</f>
        <v/>
      </c>
    </row>
    <row r="4350" spans="36:37" x14ac:dyDescent="0.35">
      <c r="AJ4350" s="33" t="str">
        <f t="shared" si="68"/>
        <v/>
      </c>
      <c r="AK4350" s="33" t="str">
        <f>IF(Dane!M4350&lt;&gt;"",Dane!M4350,"")</f>
        <v/>
      </c>
    </row>
    <row r="4351" spans="36:37" x14ac:dyDescent="0.35">
      <c r="AJ4351" s="33" t="str">
        <f t="shared" si="68"/>
        <v/>
      </c>
      <c r="AK4351" s="33" t="str">
        <f>IF(Dane!M4351&lt;&gt;"",Dane!M4351,"")</f>
        <v/>
      </c>
    </row>
    <row r="4352" spans="36:37" x14ac:dyDescent="0.35">
      <c r="AJ4352" s="33" t="str">
        <f t="shared" si="68"/>
        <v/>
      </c>
      <c r="AK4352" s="33" t="str">
        <f>IF(Dane!M4352&lt;&gt;"",Dane!M4352,"")</f>
        <v/>
      </c>
    </row>
    <row r="4353" spans="36:37" x14ac:dyDescent="0.35">
      <c r="AJ4353" s="33" t="str">
        <f t="shared" si="68"/>
        <v/>
      </c>
      <c r="AK4353" s="33" t="str">
        <f>IF(Dane!M4353&lt;&gt;"",Dane!M4353,"")</f>
        <v/>
      </c>
    </row>
    <row r="4354" spans="36:37" x14ac:dyDescent="0.35">
      <c r="AJ4354" s="33" t="str">
        <f t="shared" si="68"/>
        <v/>
      </c>
      <c r="AK4354" s="33" t="str">
        <f>IF(Dane!M4354&lt;&gt;"",Dane!M4354,"")</f>
        <v/>
      </c>
    </row>
    <row r="4355" spans="36:37" x14ac:dyDescent="0.35">
      <c r="AJ4355" s="33" t="str">
        <f t="shared" si="68"/>
        <v/>
      </c>
      <c r="AK4355" s="33" t="str">
        <f>IF(Dane!M4355&lt;&gt;"",Dane!M4355,"")</f>
        <v/>
      </c>
    </row>
    <row r="4356" spans="36:37" x14ac:dyDescent="0.35">
      <c r="AJ4356" s="33" t="str">
        <f t="shared" si="68"/>
        <v/>
      </c>
      <c r="AK4356" s="33" t="str">
        <f>IF(Dane!M4356&lt;&gt;"",Dane!M4356,"")</f>
        <v/>
      </c>
    </row>
    <row r="4357" spans="36:37" x14ac:dyDescent="0.35">
      <c r="AJ4357" s="33" t="str">
        <f t="shared" si="68"/>
        <v/>
      </c>
      <c r="AK4357" s="33" t="str">
        <f>IF(Dane!M4357&lt;&gt;"",Dane!M4357,"")</f>
        <v/>
      </c>
    </row>
    <row r="4358" spans="36:37" x14ac:dyDescent="0.35">
      <c r="AJ4358" s="33" t="str">
        <f t="shared" si="68"/>
        <v/>
      </c>
      <c r="AK4358" s="33" t="str">
        <f>IF(Dane!M4358&lt;&gt;"",Dane!M4358,"")</f>
        <v/>
      </c>
    </row>
    <row r="4359" spans="36:37" x14ac:dyDescent="0.35">
      <c r="AJ4359" s="33" t="str">
        <f t="shared" si="68"/>
        <v/>
      </c>
      <c r="AK4359" s="33" t="str">
        <f>IF(Dane!M4359&lt;&gt;"",Dane!M4359,"")</f>
        <v/>
      </c>
    </row>
    <row r="4360" spans="36:37" x14ac:dyDescent="0.35">
      <c r="AJ4360" s="33" t="str">
        <f t="shared" si="68"/>
        <v/>
      </c>
      <c r="AK4360" s="33" t="str">
        <f>IF(Dane!M4360&lt;&gt;"",Dane!M4360,"")</f>
        <v/>
      </c>
    </row>
    <row r="4361" spans="36:37" x14ac:dyDescent="0.35">
      <c r="AJ4361" s="33" t="str">
        <f t="shared" si="68"/>
        <v/>
      </c>
      <c r="AK4361" s="33" t="str">
        <f>IF(Dane!M4361&lt;&gt;"",Dane!M4361,"")</f>
        <v/>
      </c>
    </row>
    <row r="4362" spans="36:37" x14ac:dyDescent="0.35">
      <c r="AJ4362" s="33" t="str">
        <f t="shared" si="68"/>
        <v/>
      </c>
      <c r="AK4362" s="33" t="str">
        <f>IF(Dane!M4362&lt;&gt;"",Dane!M4362,"")</f>
        <v/>
      </c>
    </row>
    <row r="4363" spans="36:37" x14ac:dyDescent="0.35">
      <c r="AJ4363" s="33" t="str">
        <f t="shared" si="68"/>
        <v/>
      </c>
      <c r="AK4363" s="33" t="str">
        <f>IF(Dane!M4363&lt;&gt;"",Dane!M4363,"")</f>
        <v/>
      </c>
    </row>
    <row r="4364" spans="36:37" x14ac:dyDescent="0.35">
      <c r="AJ4364" s="33" t="str">
        <f t="shared" si="68"/>
        <v/>
      </c>
      <c r="AK4364" s="33" t="str">
        <f>IF(Dane!M4364&lt;&gt;"",Dane!M4364,"")</f>
        <v/>
      </c>
    </row>
    <row r="4365" spans="36:37" x14ac:dyDescent="0.35">
      <c r="AJ4365" s="33" t="str">
        <f t="shared" si="68"/>
        <v/>
      </c>
      <c r="AK4365" s="33" t="str">
        <f>IF(Dane!M4365&lt;&gt;"",Dane!M4365,"")</f>
        <v/>
      </c>
    </row>
    <row r="4366" spans="36:37" x14ac:dyDescent="0.35">
      <c r="AJ4366" s="33" t="str">
        <f t="shared" si="68"/>
        <v/>
      </c>
      <c r="AK4366" s="33" t="str">
        <f>IF(Dane!M4366&lt;&gt;"",Dane!M4366,"")</f>
        <v/>
      </c>
    </row>
    <row r="4367" spans="36:37" x14ac:dyDescent="0.35">
      <c r="AJ4367" s="33" t="str">
        <f t="shared" si="68"/>
        <v/>
      </c>
      <c r="AK4367" s="33" t="str">
        <f>IF(Dane!M4367&lt;&gt;"",Dane!M4367,"")</f>
        <v/>
      </c>
    </row>
    <row r="4368" spans="36:37" x14ac:dyDescent="0.35">
      <c r="AJ4368" s="33" t="str">
        <f t="shared" si="68"/>
        <v/>
      </c>
      <c r="AK4368" s="33" t="str">
        <f>IF(Dane!M4368&lt;&gt;"",Dane!M4368,"")</f>
        <v/>
      </c>
    </row>
    <row r="4369" spans="36:37" x14ac:dyDescent="0.35">
      <c r="AJ4369" s="33" t="str">
        <f t="shared" si="68"/>
        <v/>
      </c>
      <c r="AK4369" s="33" t="str">
        <f>IF(Dane!M4369&lt;&gt;"",Dane!M4369,"")</f>
        <v/>
      </c>
    </row>
    <row r="4370" spans="36:37" x14ac:dyDescent="0.35">
      <c r="AJ4370" s="33" t="str">
        <f t="shared" si="68"/>
        <v/>
      </c>
      <c r="AK4370" s="33" t="str">
        <f>IF(Dane!M4370&lt;&gt;"",Dane!M4370,"")</f>
        <v/>
      </c>
    </row>
    <row r="4371" spans="36:37" x14ac:dyDescent="0.35">
      <c r="AJ4371" s="33" t="str">
        <f t="shared" si="68"/>
        <v/>
      </c>
      <c r="AK4371" s="33" t="str">
        <f>IF(Dane!M4371&lt;&gt;"",Dane!M4371,"")</f>
        <v/>
      </c>
    </row>
    <row r="4372" spans="36:37" x14ac:dyDescent="0.35">
      <c r="AJ4372" s="33" t="str">
        <f t="shared" si="68"/>
        <v/>
      </c>
      <c r="AK4372" s="33" t="str">
        <f>IF(Dane!M4372&lt;&gt;"",Dane!M4372,"")</f>
        <v/>
      </c>
    </row>
    <row r="4373" spans="36:37" x14ac:dyDescent="0.35">
      <c r="AJ4373" s="33" t="str">
        <f t="shared" si="68"/>
        <v/>
      </c>
      <c r="AK4373" s="33" t="str">
        <f>IF(Dane!M4373&lt;&gt;"",Dane!M4373,"")</f>
        <v/>
      </c>
    </row>
    <row r="4374" spans="36:37" x14ac:dyDescent="0.35">
      <c r="AJ4374" s="33" t="str">
        <f t="shared" ref="AJ4374:AJ4437" si="69">IF(AK4374="styczeń",1,IF(AK4374="luty",2,IF(AK4374="marzec",3,IF(AK4374="kwiecień",4,IF(AK4374="maj",5,IF(AK4374="czerwiec",6,IF(AK4374="lipiec",7,IF(AK4374="sierpień",8,IF(AK4374="wrzesień",9,IF(AK4374="październik",10,IF(AK4374="listopad",11,IF(AK4374="listopad",12,""))))))))))))</f>
        <v/>
      </c>
      <c r="AK4374" s="33" t="str">
        <f>IF(Dane!M4374&lt;&gt;"",Dane!M4374,"")</f>
        <v/>
      </c>
    </row>
    <row r="4375" spans="36:37" x14ac:dyDescent="0.35">
      <c r="AJ4375" s="33" t="str">
        <f t="shared" si="69"/>
        <v/>
      </c>
      <c r="AK4375" s="33" t="str">
        <f>IF(Dane!M4375&lt;&gt;"",Dane!M4375,"")</f>
        <v/>
      </c>
    </row>
    <row r="4376" spans="36:37" x14ac:dyDescent="0.35">
      <c r="AJ4376" s="33" t="str">
        <f t="shared" si="69"/>
        <v/>
      </c>
      <c r="AK4376" s="33" t="str">
        <f>IF(Dane!M4376&lt;&gt;"",Dane!M4376,"")</f>
        <v/>
      </c>
    </row>
    <row r="4377" spans="36:37" x14ac:dyDescent="0.35">
      <c r="AJ4377" s="33" t="str">
        <f t="shared" si="69"/>
        <v/>
      </c>
      <c r="AK4377" s="33" t="str">
        <f>IF(Dane!M4377&lt;&gt;"",Dane!M4377,"")</f>
        <v/>
      </c>
    </row>
    <row r="4378" spans="36:37" x14ac:dyDescent="0.35">
      <c r="AJ4378" s="33" t="str">
        <f t="shared" si="69"/>
        <v/>
      </c>
      <c r="AK4378" s="33" t="str">
        <f>IF(Dane!M4378&lt;&gt;"",Dane!M4378,"")</f>
        <v/>
      </c>
    </row>
    <row r="4379" spans="36:37" x14ac:dyDescent="0.35">
      <c r="AJ4379" s="33" t="str">
        <f t="shared" si="69"/>
        <v/>
      </c>
      <c r="AK4379" s="33" t="str">
        <f>IF(Dane!M4379&lt;&gt;"",Dane!M4379,"")</f>
        <v/>
      </c>
    </row>
    <row r="4380" spans="36:37" x14ac:dyDescent="0.35">
      <c r="AJ4380" s="33" t="str">
        <f t="shared" si="69"/>
        <v/>
      </c>
      <c r="AK4380" s="33" t="str">
        <f>IF(Dane!M4380&lt;&gt;"",Dane!M4380,"")</f>
        <v/>
      </c>
    </row>
    <row r="4381" spans="36:37" x14ac:dyDescent="0.35">
      <c r="AJ4381" s="33" t="str">
        <f t="shared" si="69"/>
        <v/>
      </c>
      <c r="AK4381" s="33" t="str">
        <f>IF(Dane!M4381&lt;&gt;"",Dane!M4381,"")</f>
        <v/>
      </c>
    </row>
    <row r="4382" spans="36:37" x14ac:dyDescent="0.35">
      <c r="AJ4382" s="33" t="str">
        <f t="shared" si="69"/>
        <v/>
      </c>
      <c r="AK4382" s="33" t="str">
        <f>IF(Dane!M4382&lt;&gt;"",Dane!M4382,"")</f>
        <v/>
      </c>
    </row>
    <row r="4383" spans="36:37" x14ac:dyDescent="0.35">
      <c r="AJ4383" s="33" t="str">
        <f t="shared" si="69"/>
        <v/>
      </c>
      <c r="AK4383" s="33" t="str">
        <f>IF(Dane!M4383&lt;&gt;"",Dane!M4383,"")</f>
        <v/>
      </c>
    </row>
    <row r="4384" spans="36:37" x14ac:dyDescent="0.35">
      <c r="AJ4384" s="33" t="str">
        <f t="shared" si="69"/>
        <v/>
      </c>
      <c r="AK4384" s="33" t="str">
        <f>IF(Dane!M4384&lt;&gt;"",Dane!M4384,"")</f>
        <v/>
      </c>
    </row>
    <row r="4385" spans="36:37" x14ac:dyDescent="0.35">
      <c r="AJ4385" s="33" t="str">
        <f t="shared" si="69"/>
        <v/>
      </c>
      <c r="AK4385" s="33" t="str">
        <f>IF(Dane!M4385&lt;&gt;"",Dane!M4385,"")</f>
        <v/>
      </c>
    </row>
    <row r="4386" spans="36:37" x14ac:dyDescent="0.35">
      <c r="AJ4386" s="33" t="str">
        <f t="shared" si="69"/>
        <v/>
      </c>
      <c r="AK4386" s="33" t="str">
        <f>IF(Dane!M4386&lt;&gt;"",Dane!M4386,"")</f>
        <v/>
      </c>
    </row>
    <row r="4387" spans="36:37" x14ac:dyDescent="0.35">
      <c r="AJ4387" s="33" t="str">
        <f t="shared" si="69"/>
        <v/>
      </c>
      <c r="AK4387" s="33" t="str">
        <f>IF(Dane!M4387&lt;&gt;"",Dane!M4387,"")</f>
        <v/>
      </c>
    </row>
    <row r="4388" spans="36:37" x14ac:dyDescent="0.35">
      <c r="AJ4388" s="33" t="str">
        <f t="shared" si="69"/>
        <v/>
      </c>
      <c r="AK4388" s="33" t="str">
        <f>IF(Dane!M4388&lt;&gt;"",Dane!M4388,"")</f>
        <v/>
      </c>
    </row>
    <row r="4389" spans="36:37" x14ac:dyDescent="0.35">
      <c r="AJ4389" s="33" t="str">
        <f t="shared" si="69"/>
        <v/>
      </c>
      <c r="AK4389" s="33" t="str">
        <f>IF(Dane!M4389&lt;&gt;"",Dane!M4389,"")</f>
        <v/>
      </c>
    </row>
    <row r="4390" spans="36:37" x14ac:dyDescent="0.35">
      <c r="AJ4390" s="33" t="str">
        <f t="shared" si="69"/>
        <v/>
      </c>
      <c r="AK4390" s="33" t="str">
        <f>IF(Dane!M4390&lt;&gt;"",Dane!M4390,"")</f>
        <v/>
      </c>
    </row>
    <row r="4391" spans="36:37" x14ac:dyDescent="0.35">
      <c r="AJ4391" s="33" t="str">
        <f t="shared" si="69"/>
        <v/>
      </c>
      <c r="AK4391" s="33" t="str">
        <f>IF(Dane!M4391&lt;&gt;"",Dane!M4391,"")</f>
        <v/>
      </c>
    </row>
    <row r="4392" spans="36:37" x14ac:dyDescent="0.35">
      <c r="AJ4392" s="33" t="str">
        <f t="shared" si="69"/>
        <v/>
      </c>
      <c r="AK4392" s="33" t="str">
        <f>IF(Dane!M4392&lt;&gt;"",Dane!M4392,"")</f>
        <v/>
      </c>
    </row>
    <row r="4393" spans="36:37" x14ac:dyDescent="0.35">
      <c r="AJ4393" s="33" t="str">
        <f t="shared" si="69"/>
        <v/>
      </c>
      <c r="AK4393" s="33" t="str">
        <f>IF(Dane!M4393&lt;&gt;"",Dane!M4393,"")</f>
        <v/>
      </c>
    </row>
    <row r="4394" spans="36:37" x14ac:dyDescent="0.35">
      <c r="AJ4394" s="33" t="str">
        <f t="shared" si="69"/>
        <v/>
      </c>
      <c r="AK4394" s="33" t="str">
        <f>IF(Dane!M4394&lt;&gt;"",Dane!M4394,"")</f>
        <v/>
      </c>
    </row>
    <row r="4395" spans="36:37" x14ac:dyDescent="0.35">
      <c r="AJ4395" s="33" t="str">
        <f t="shared" si="69"/>
        <v/>
      </c>
      <c r="AK4395" s="33" t="str">
        <f>IF(Dane!M4395&lt;&gt;"",Dane!M4395,"")</f>
        <v/>
      </c>
    </row>
    <row r="4396" spans="36:37" x14ac:dyDescent="0.35">
      <c r="AJ4396" s="33" t="str">
        <f t="shared" si="69"/>
        <v/>
      </c>
      <c r="AK4396" s="33" t="str">
        <f>IF(Dane!M4396&lt;&gt;"",Dane!M4396,"")</f>
        <v/>
      </c>
    </row>
    <row r="4397" spans="36:37" x14ac:dyDescent="0.35">
      <c r="AJ4397" s="33" t="str">
        <f t="shared" si="69"/>
        <v/>
      </c>
      <c r="AK4397" s="33" t="str">
        <f>IF(Dane!M4397&lt;&gt;"",Dane!M4397,"")</f>
        <v/>
      </c>
    </row>
    <row r="4398" spans="36:37" x14ac:dyDescent="0.35">
      <c r="AJ4398" s="33" t="str">
        <f t="shared" si="69"/>
        <v/>
      </c>
      <c r="AK4398" s="33" t="str">
        <f>IF(Dane!M4398&lt;&gt;"",Dane!M4398,"")</f>
        <v/>
      </c>
    </row>
    <row r="4399" spans="36:37" x14ac:dyDescent="0.35">
      <c r="AJ4399" s="33" t="str">
        <f t="shared" si="69"/>
        <v/>
      </c>
      <c r="AK4399" s="33" t="str">
        <f>IF(Dane!M4399&lt;&gt;"",Dane!M4399,"")</f>
        <v/>
      </c>
    </row>
    <row r="4400" spans="36:37" x14ac:dyDescent="0.35">
      <c r="AJ4400" s="33" t="str">
        <f t="shared" si="69"/>
        <v/>
      </c>
      <c r="AK4400" s="33" t="str">
        <f>IF(Dane!M4400&lt;&gt;"",Dane!M4400,"")</f>
        <v/>
      </c>
    </row>
    <row r="4401" spans="36:37" x14ac:dyDescent="0.35">
      <c r="AJ4401" s="33" t="str">
        <f t="shared" si="69"/>
        <v/>
      </c>
      <c r="AK4401" s="33" t="str">
        <f>IF(Dane!M4401&lt;&gt;"",Dane!M4401,"")</f>
        <v/>
      </c>
    </row>
    <row r="4402" spans="36:37" x14ac:dyDescent="0.35">
      <c r="AJ4402" s="33" t="str">
        <f t="shared" si="69"/>
        <v/>
      </c>
      <c r="AK4402" s="33" t="str">
        <f>IF(Dane!M4402&lt;&gt;"",Dane!M4402,"")</f>
        <v/>
      </c>
    </row>
    <row r="4403" spans="36:37" x14ac:dyDescent="0.35">
      <c r="AJ4403" s="33" t="str">
        <f t="shared" si="69"/>
        <v/>
      </c>
      <c r="AK4403" s="33" t="str">
        <f>IF(Dane!M4403&lt;&gt;"",Dane!M4403,"")</f>
        <v/>
      </c>
    </row>
    <row r="4404" spans="36:37" x14ac:dyDescent="0.35">
      <c r="AJ4404" s="33" t="str">
        <f t="shared" si="69"/>
        <v/>
      </c>
      <c r="AK4404" s="33" t="str">
        <f>IF(Dane!M4404&lt;&gt;"",Dane!M4404,"")</f>
        <v/>
      </c>
    </row>
    <row r="4405" spans="36:37" x14ac:dyDescent="0.35">
      <c r="AJ4405" s="33" t="str">
        <f t="shared" si="69"/>
        <v/>
      </c>
      <c r="AK4405" s="33" t="str">
        <f>IF(Dane!M4405&lt;&gt;"",Dane!M4405,"")</f>
        <v/>
      </c>
    </row>
    <row r="4406" spans="36:37" x14ac:dyDescent="0.35">
      <c r="AJ4406" s="33" t="str">
        <f t="shared" si="69"/>
        <v/>
      </c>
      <c r="AK4406" s="33" t="str">
        <f>IF(Dane!M4406&lt;&gt;"",Dane!M4406,"")</f>
        <v/>
      </c>
    </row>
    <row r="4407" spans="36:37" x14ac:dyDescent="0.35">
      <c r="AJ4407" s="33" t="str">
        <f t="shared" si="69"/>
        <v/>
      </c>
      <c r="AK4407" s="33" t="str">
        <f>IF(Dane!M4407&lt;&gt;"",Dane!M4407,"")</f>
        <v/>
      </c>
    </row>
    <row r="4408" spans="36:37" x14ac:dyDescent="0.35">
      <c r="AJ4408" s="33" t="str">
        <f t="shared" si="69"/>
        <v/>
      </c>
      <c r="AK4408" s="33" t="str">
        <f>IF(Dane!M4408&lt;&gt;"",Dane!M4408,"")</f>
        <v/>
      </c>
    </row>
    <row r="4409" spans="36:37" x14ac:dyDescent="0.35">
      <c r="AJ4409" s="33" t="str">
        <f t="shared" si="69"/>
        <v/>
      </c>
      <c r="AK4409" s="33" t="str">
        <f>IF(Dane!M4409&lt;&gt;"",Dane!M4409,"")</f>
        <v/>
      </c>
    </row>
    <row r="4410" spans="36:37" x14ac:dyDescent="0.35">
      <c r="AJ4410" s="33" t="str">
        <f t="shared" si="69"/>
        <v/>
      </c>
      <c r="AK4410" s="33" t="str">
        <f>IF(Dane!M4410&lt;&gt;"",Dane!M4410,"")</f>
        <v/>
      </c>
    </row>
    <row r="4411" spans="36:37" x14ac:dyDescent="0.35">
      <c r="AJ4411" s="33" t="str">
        <f t="shared" si="69"/>
        <v/>
      </c>
      <c r="AK4411" s="33" t="str">
        <f>IF(Dane!M4411&lt;&gt;"",Dane!M4411,"")</f>
        <v/>
      </c>
    </row>
    <row r="4412" spans="36:37" x14ac:dyDescent="0.35">
      <c r="AJ4412" s="33" t="str">
        <f t="shared" si="69"/>
        <v/>
      </c>
      <c r="AK4412" s="33" t="str">
        <f>IF(Dane!M4412&lt;&gt;"",Dane!M4412,"")</f>
        <v/>
      </c>
    </row>
    <row r="4413" spans="36:37" x14ac:dyDescent="0.35">
      <c r="AJ4413" s="33" t="str">
        <f t="shared" si="69"/>
        <v/>
      </c>
      <c r="AK4413" s="33" t="str">
        <f>IF(Dane!M4413&lt;&gt;"",Dane!M4413,"")</f>
        <v/>
      </c>
    </row>
    <row r="4414" spans="36:37" x14ac:dyDescent="0.35">
      <c r="AJ4414" s="33" t="str">
        <f t="shared" si="69"/>
        <v/>
      </c>
      <c r="AK4414" s="33" t="str">
        <f>IF(Dane!M4414&lt;&gt;"",Dane!M4414,"")</f>
        <v/>
      </c>
    </row>
    <row r="4415" spans="36:37" x14ac:dyDescent="0.35">
      <c r="AJ4415" s="33" t="str">
        <f t="shared" si="69"/>
        <v/>
      </c>
      <c r="AK4415" s="33" t="str">
        <f>IF(Dane!M4415&lt;&gt;"",Dane!M4415,"")</f>
        <v/>
      </c>
    </row>
    <row r="4416" spans="36:37" x14ac:dyDescent="0.35">
      <c r="AJ4416" s="33" t="str">
        <f t="shared" si="69"/>
        <v/>
      </c>
      <c r="AK4416" s="33" t="str">
        <f>IF(Dane!M4416&lt;&gt;"",Dane!M4416,"")</f>
        <v/>
      </c>
    </row>
    <row r="4417" spans="36:37" x14ac:dyDescent="0.35">
      <c r="AJ4417" s="33" t="str">
        <f t="shared" si="69"/>
        <v/>
      </c>
      <c r="AK4417" s="33" t="str">
        <f>IF(Dane!M4417&lt;&gt;"",Dane!M4417,"")</f>
        <v/>
      </c>
    </row>
    <row r="4418" spans="36:37" x14ac:dyDescent="0.35">
      <c r="AJ4418" s="33" t="str">
        <f t="shared" si="69"/>
        <v/>
      </c>
      <c r="AK4418" s="33" t="str">
        <f>IF(Dane!M4418&lt;&gt;"",Dane!M4418,"")</f>
        <v/>
      </c>
    </row>
    <row r="4419" spans="36:37" x14ac:dyDescent="0.35">
      <c r="AJ4419" s="33" t="str">
        <f t="shared" si="69"/>
        <v/>
      </c>
      <c r="AK4419" s="33" t="str">
        <f>IF(Dane!M4419&lt;&gt;"",Dane!M4419,"")</f>
        <v/>
      </c>
    </row>
    <row r="4420" spans="36:37" x14ac:dyDescent="0.35">
      <c r="AJ4420" s="33" t="str">
        <f t="shared" si="69"/>
        <v/>
      </c>
      <c r="AK4420" s="33" t="str">
        <f>IF(Dane!M4420&lt;&gt;"",Dane!M4420,"")</f>
        <v/>
      </c>
    </row>
    <row r="4421" spans="36:37" x14ac:dyDescent="0.35">
      <c r="AJ4421" s="33" t="str">
        <f t="shared" si="69"/>
        <v/>
      </c>
      <c r="AK4421" s="33" t="str">
        <f>IF(Dane!M4421&lt;&gt;"",Dane!M4421,"")</f>
        <v/>
      </c>
    </row>
    <row r="4422" spans="36:37" x14ac:dyDescent="0.35">
      <c r="AJ4422" s="33" t="str">
        <f t="shared" si="69"/>
        <v/>
      </c>
      <c r="AK4422" s="33" t="str">
        <f>IF(Dane!M4422&lt;&gt;"",Dane!M4422,"")</f>
        <v/>
      </c>
    </row>
    <row r="4423" spans="36:37" x14ac:dyDescent="0.35">
      <c r="AJ4423" s="33" t="str">
        <f t="shared" si="69"/>
        <v/>
      </c>
      <c r="AK4423" s="33" t="str">
        <f>IF(Dane!M4423&lt;&gt;"",Dane!M4423,"")</f>
        <v/>
      </c>
    </row>
    <row r="4424" spans="36:37" x14ac:dyDescent="0.35">
      <c r="AJ4424" s="33" t="str">
        <f t="shared" si="69"/>
        <v/>
      </c>
      <c r="AK4424" s="33" t="str">
        <f>IF(Dane!M4424&lt;&gt;"",Dane!M4424,"")</f>
        <v/>
      </c>
    </row>
    <row r="4425" spans="36:37" x14ac:dyDescent="0.35">
      <c r="AJ4425" s="33" t="str">
        <f t="shared" si="69"/>
        <v/>
      </c>
      <c r="AK4425" s="33" t="str">
        <f>IF(Dane!M4425&lt;&gt;"",Dane!M4425,"")</f>
        <v/>
      </c>
    </row>
    <row r="4426" spans="36:37" x14ac:dyDescent="0.35">
      <c r="AJ4426" s="33" t="str">
        <f t="shared" si="69"/>
        <v/>
      </c>
      <c r="AK4426" s="33" t="str">
        <f>IF(Dane!M4426&lt;&gt;"",Dane!M4426,"")</f>
        <v/>
      </c>
    </row>
    <row r="4427" spans="36:37" x14ac:dyDescent="0.35">
      <c r="AJ4427" s="33" t="str">
        <f t="shared" si="69"/>
        <v/>
      </c>
      <c r="AK4427" s="33" t="str">
        <f>IF(Dane!M4427&lt;&gt;"",Dane!M4427,"")</f>
        <v/>
      </c>
    </row>
    <row r="4428" spans="36:37" x14ac:dyDescent="0.35">
      <c r="AJ4428" s="33" t="str">
        <f t="shared" si="69"/>
        <v/>
      </c>
      <c r="AK4428" s="33" t="str">
        <f>IF(Dane!M4428&lt;&gt;"",Dane!M4428,"")</f>
        <v/>
      </c>
    </row>
    <row r="4429" spans="36:37" x14ac:dyDescent="0.35">
      <c r="AJ4429" s="33" t="str">
        <f t="shared" si="69"/>
        <v/>
      </c>
      <c r="AK4429" s="33" t="str">
        <f>IF(Dane!M4429&lt;&gt;"",Dane!M4429,"")</f>
        <v/>
      </c>
    </row>
    <row r="4430" spans="36:37" x14ac:dyDescent="0.35">
      <c r="AJ4430" s="33" t="str">
        <f t="shared" si="69"/>
        <v/>
      </c>
      <c r="AK4430" s="33" t="str">
        <f>IF(Dane!M4430&lt;&gt;"",Dane!M4430,"")</f>
        <v/>
      </c>
    </row>
    <row r="4431" spans="36:37" x14ac:dyDescent="0.35">
      <c r="AJ4431" s="33" t="str">
        <f t="shared" si="69"/>
        <v/>
      </c>
      <c r="AK4431" s="33" t="str">
        <f>IF(Dane!M4431&lt;&gt;"",Dane!M4431,"")</f>
        <v/>
      </c>
    </row>
    <row r="4432" spans="36:37" x14ac:dyDescent="0.35">
      <c r="AJ4432" s="33" t="str">
        <f t="shared" si="69"/>
        <v/>
      </c>
      <c r="AK4432" s="33" t="str">
        <f>IF(Dane!M4432&lt;&gt;"",Dane!M4432,"")</f>
        <v/>
      </c>
    </row>
    <row r="4433" spans="36:37" x14ac:dyDescent="0.35">
      <c r="AJ4433" s="33" t="str">
        <f t="shared" si="69"/>
        <v/>
      </c>
      <c r="AK4433" s="33" t="str">
        <f>IF(Dane!M4433&lt;&gt;"",Dane!M4433,"")</f>
        <v/>
      </c>
    </row>
    <row r="4434" spans="36:37" x14ac:dyDescent="0.35">
      <c r="AJ4434" s="33" t="str">
        <f t="shared" si="69"/>
        <v/>
      </c>
      <c r="AK4434" s="33" t="str">
        <f>IF(Dane!M4434&lt;&gt;"",Dane!M4434,"")</f>
        <v/>
      </c>
    </row>
    <row r="4435" spans="36:37" x14ac:dyDescent="0.35">
      <c r="AJ4435" s="33" t="str">
        <f t="shared" si="69"/>
        <v/>
      </c>
      <c r="AK4435" s="33" t="str">
        <f>IF(Dane!M4435&lt;&gt;"",Dane!M4435,"")</f>
        <v/>
      </c>
    </row>
    <row r="4436" spans="36:37" x14ac:dyDescent="0.35">
      <c r="AJ4436" s="33" t="str">
        <f t="shared" si="69"/>
        <v/>
      </c>
      <c r="AK4436" s="33" t="str">
        <f>IF(Dane!M4436&lt;&gt;"",Dane!M4436,"")</f>
        <v/>
      </c>
    </row>
    <row r="4437" spans="36:37" x14ac:dyDescent="0.35">
      <c r="AJ4437" s="33" t="str">
        <f t="shared" si="69"/>
        <v/>
      </c>
      <c r="AK4437" s="33" t="str">
        <f>IF(Dane!M4437&lt;&gt;"",Dane!M4437,"")</f>
        <v/>
      </c>
    </row>
    <row r="4438" spans="36:37" x14ac:dyDescent="0.35">
      <c r="AJ4438" s="33" t="str">
        <f t="shared" ref="AJ4438:AJ4501" si="70">IF(AK4438="styczeń",1,IF(AK4438="luty",2,IF(AK4438="marzec",3,IF(AK4438="kwiecień",4,IF(AK4438="maj",5,IF(AK4438="czerwiec",6,IF(AK4438="lipiec",7,IF(AK4438="sierpień",8,IF(AK4438="wrzesień",9,IF(AK4438="październik",10,IF(AK4438="listopad",11,IF(AK4438="listopad",12,""))))))))))))</f>
        <v/>
      </c>
      <c r="AK4438" s="33" t="str">
        <f>IF(Dane!M4438&lt;&gt;"",Dane!M4438,"")</f>
        <v/>
      </c>
    </row>
    <row r="4439" spans="36:37" x14ac:dyDescent="0.35">
      <c r="AJ4439" s="33" t="str">
        <f t="shared" si="70"/>
        <v/>
      </c>
      <c r="AK4439" s="33" t="str">
        <f>IF(Dane!M4439&lt;&gt;"",Dane!M4439,"")</f>
        <v/>
      </c>
    </row>
    <row r="4440" spans="36:37" x14ac:dyDescent="0.35">
      <c r="AJ4440" s="33" t="str">
        <f t="shared" si="70"/>
        <v/>
      </c>
      <c r="AK4440" s="33" t="str">
        <f>IF(Dane!M4440&lt;&gt;"",Dane!M4440,"")</f>
        <v/>
      </c>
    </row>
    <row r="4441" spans="36:37" x14ac:dyDescent="0.35">
      <c r="AJ4441" s="33" t="str">
        <f t="shared" si="70"/>
        <v/>
      </c>
      <c r="AK4441" s="33" t="str">
        <f>IF(Dane!M4441&lt;&gt;"",Dane!M4441,"")</f>
        <v/>
      </c>
    </row>
    <row r="4442" spans="36:37" x14ac:dyDescent="0.35">
      <c r="AJ4442" s="33" t="str">
        <f t="shared" si="70"/>
        <v/>
      </c>
      <c r="AK4442" s="33" t="str">
        <f>IF(Dane!M4442&lt;&gt;"",Dane!M4442,"")</f>
        <v/>
      </c>
    </row>
    <row r="4443" spans="36:37" x14ac:dyDescent="0.35">
      <c r="AJ4443" s="33" t="str">
        <f t="shared" si="70"/>
        <v/>
      </c>
      <c r="AK4443" s="33" t="str">
        <f>IF(Dane!M4443&lt;&gt;"",Dane!M4443,"")</f>
        <v/>
      </c>
    </row>
    <row r="4444" spans="36:37" x14ac:dyDescent="0.35">
      <c r="AJ4444" s="33" t="str">
        <f t="shared" si="70"/>
        <v/>
      </c>
      <c r="AK4444" s="33" t="str">
        <f>IF(Dane!M4444&lt;&gt;"",Dane!M4444,"")</f>
        <v/>
      </c>
    </row>
    <row r="4445" spans="36:37" x14ac:dyDescent="0.35">
      <c r="AJ4445" s="33" t="str">
        <f t="shared" si="70"/>
        <v/>
      </c>
      <c r="AK4445" s="33" t="str">
        <f>IF(Dane!M4445&lt;&gt;"",Dane!M4445,"")</f>
        <v/>
      </c>
    </row>
    <row r="4446" spans="36:37" x14ac:dyDescent="0.35">
      <c r="AJ4446" s="33" t="str">
        <f t="shared" si="70"/>
        <v/>
      </c>
      <c r="AK4446" s="33" t="str">
        <f>IF(Dane!M4446&lt;&gt;"",Dane!M4446,"")</f>
        <v/>
      </c>
    </row>
    <row r="4447" spans="36:37" x14ac:dyDescent="0.35">
      <c r="AJ4447" s="33" t="str">
        <f t="shared" si="70"/>
        <v/>
      </c>
      <c r="AK4447" s="33" t="str">
        <f>IF(Dane!M4447&lt;&gt;"",Dane!M4447,"")</f>
        <v/>
      </c>
    </row>
    <row r="4448" spans="36:37" x14ac:dyDescent="0.35">
      <c r="AJ4448" s="33" t="str">
        <f t="shared" si="70"/>
        <v/>
      </c>
      <c r="AK4448" s="33" t="str">
        <f>IF(Dane!M4448&lt;&gt;"",Dane!M4448,"")</f>
        <v/>
      </c>
    </row>
    <row r="4449" spans="36:37" x14ac:dyDescent="0.35">
      <c r="AJ4449" s="33" t="str">
        <f t="shared" si="70"/>
        <v/>
      </c>
      <c r="AK4449" s="33" t="str">
        <f>IF(Dane!M4449&lt;&gt;"",Dane!M4449,"")</f>
        <v/>
      </c>
    </row>
    <row r="4450" spans="36:37" x14ac:dyDescent="0.35">
      <c r="AJ4450" s="33" t="str">
        <f t="shared" si="70"/>
        <v/>
      </c>
      <c r="AK4450" s="33" t="str">
        <f>IF(Dane!M4450&lt;&gt;"",Dane!M4450,"")</f>
        <v/>
      </c>
    </row>
    <row r="4451" spans="36:37" x14ac:dyDescent="0.35">
      <c r="AJ4451" s="33" t="str">
        <f t="shared" si="70"/>
        <v/>
      </c>
      <c r="AK4451" s="33" t="str">
        <f>IF(Dane!M4451&lt;&gt;"",Dane!M4451,"")</f>
        <v/>
      </c>
    </row>
    <row r="4452" spans="36:37" x14ac:dyDescent="0.35">
      <c r="AJ4452" s="33" t="str">
        <f t="shared" si="70"/>
        <v/>
      </c>
      <c r="AK4452" s="33" t="str">
        <f>IF(Dane!M4452&lt;&gt;"",Dane!M4452,"")</f>
        <v/>
      </c>
    </row>
    <row r="4453" spans="36:37" x14ac:dyDescent="0.35">
      <c r="AJ4453" s="33" t="str">
        <f t="shared" si="70"/>
        <v/>
      </c>
      <c r="AK4453" s="33" t="str">
        <f>IF(Dane!M4453&lt;&gt;"",Dane!M4453,"")</f>
        <v/>
      </c>
    </row>
    <row r="4454" spans="36:37" x14ac:dyDescent="0.35">
      <c r="AJ4454" s="33" t="str">
        <f t="shared" si="70"/>
        <v/>
      </c>
      <c r="AK4454" s="33" t="str">
        <f>IF(Dane!M4454&lt;&gt;"",Dane!M4454,"")</f>
        <v/>
      </c>
    </row>
    <row r="4455" spans="36:37" x14ac:dyDescent="0.35">
      <c r="AJ4455" s="33" t="str">
        <f t="shared" si="70"/>
        <v/>
      </c>
      <c r="AK4455" s="33" t="str">
        <f>IF(Dane!M4455&lt;&gt;"",Dane!M4455,"")</f>
        <v/>
      </c>
    </row>
    <row r="4456" spans="36:37" x14ac:dyDescent="0.35">
      <c r="AJ4456" s="33" t="str">
        <f t="shared" si="70"/>
        <v/>
      </c>
      <c r="AK4456" s="33" t="str">
        <f>IF(Dane!M4456&lt;&gt;"",Dane!M4456,"")</f>
        <v/>
      </c>
    </row>
    <row r="4457" spans="36:37" x14ac:dyDescent="0.35">
      <c r="AJ4457" s="33" t="str">
        <f t="shared" si="70"/>
        <v/>
      </c>
      <c r="AK4457" s="33" t="str">
        <f>IF(Dane!M4457&lt;&gt;"",Dane!M4457,"")</f>
        <v/>
      </c>
    </row>
    <row r="4458" spans="36:37" x14ac:dyDescent="0.35">
      <c r="AJ4458" s="33" t="str">
        <f t="shared" si="70"/>
        <v/>
      </c>
      <c r="AK4458" s="33" t="str">
        <f>IF(Dane!M4458&lt;&gt;"",Dane!M4458,"")</f>
        <v/>
      </c>
    </row>
    <row r="4459" spans="36:37" x14ac:dyDescent="0.35">
      <c r="AJ4459" s="33" t="str">
        <f t="shared" si="70"/>
        <v/>
      </c>
      <c r="AK4459" s="33" t="str">
        <f>IF(Dane!M4459&lt;&gt;"",Dane!M4459,"")</f>
        <v/>
      </c>
    </row>
    <row r="4460" spans="36:37" x14ac:dyDescent="0.35">
      <c r="AJ4460" s="33" t="str">
        <f t="shared" si="70"/>
        <v/>
      </c>
      <c r="AK4460" s="33" t="str">
        <f>IF(Dane!M4460&lt;&gt;"",Dane!M4460,"")</f>
        <v/>
      </c>
    </row>
    <row r="4461" spans="36:37" x14ac:dyDescent="0.35">
      <c r="AJ4461" s="33" t="str">
        <f t="shared" si="70"/>
        <v/>
      </c>
      <c r="AK4461" s="33" t="str">
        <f>IF(Dane!M4461&lt;&gt;"",Dane!M4461,"")</f>
        <v/>
      </c>
    </row>
    <row r="4462" spans="36:37" x14ac:dyDescent="0.35">
      <c r="AJ4462" s="33" t="str">
        <f t="shared" si="70"/>
        <v/>
      </c>
      <c r="AK4462" s="33" t="str">
        <f>IF(Dane!M4462&lt;&gt;"",Dane!M4462,"")</f>
        <v/>
      </c>
    </row>
    <row r="4463" spans="36:37" x14ac:dyDescent="0.35">
      <c r="AJ4463" s="33" t="str">
        <f t="shared" si="70"/>
        <v/>
      </c>
      <c r="AK4463" s="33" t="str">
        <f>IF(Dane!M4463&lt;&gt;"",Dane!M4463,"")</f>
        <v/>
      </c>
    </row>
    <row r="4464" spans="36:37" x14ac:dyDescent="0.35">
      <c r="AJ4464" s="33" t="str">
        <f t="shared" si="70"/>
        <v/>
      </c>
      <c r="AK4464" s="33" t="str">
        <f>IF(Dane!M4464&lt;&gt;"",Dane!M4464,"")</f>
        <v/>
      </c>
    </row>
    <row r="4465" spans="36:37" x14ac:dyDescent="0.35">
      <c r="AJ4465" s="33" t="str">
        <f t="shared" si="70"/>
        <v/>
      </c>
      <c r="AK4465" s="33" t="str">
        <f>IF(Dane!M4465&lt;&gt;"",Dane!M4465,"")</f>
        <v/>
      </c>
    </row>
    <row r="4466" spans="36:37" x14ac:dyDescent="0.35">
      <c r="AJ4466" s="33" t="str">
        <f t="shared" si="70"/>
        <v/>
      </c>
      <c r="AK4466" s="33" t="str">
        <f>IF(Dane!M4466&lt;&gt;"",Dane!M4466,"")</f>
        <v/>
      </c>
    </row>
    <row r="4467" spans="36:37" x14ac:dyDescent="0.35">
      <c r="AJ4467" s="33" t="str">
        <f t="shared" si="70"/>
        <v/>
      </c>
      <c r="AK4467" s="33" t="str">
        <f>IF(Dane!M4467&lt;&gt;"",Dane!M4467,"")</f>
        <v/>
      </c>
    </row>
    <row r="4468" spans="36:37" x14ac:dyDescent="0.35">
      <c r="AJ4468" s="33" t="str">
        <f t="shared" si="70"/>
        <v/>
      </c>
      <c r="AK4468" s="33" t="str">
        <f>IF(Dane!M4468&lt;&gt;"",Dane!M4468,"")</f>
        <v/>
      </c>
    </row>
    <row r="4469" spans="36:37" x14ac:dyDescent="0.35">
      <c r="AJ4469" s="33" t="str">
        <f t="shared" si="70"/>
        <v/>
      </c>
      <c r="AK4469" s="33" t="str">
        <f>IF(Dane!M4469&lt;&gt;"",Dane!M4469,"")</f>
        <v/>
      </c>
    </row>
    <row r="4470" spans="36:37" x14ac:dyDescent="0.35">
      <c r="AJ4470" s="33" t="str">
        <f t="shared" si="70"/>
        <v/>
      </c>
      <c r="AK4470" s="33" t="str">
        <f>IF(Dane!M4470&lt;&gt;"",Dane!M4470,"")</f>
        <v/>
      </c>
    </row>
    <row r="4471" spans="36:37" x14ac:dyDescent="0.35">
      <c r="AJ4471" s="33" t="str">
        <f t="shared" si="70"/>
        <v/>
      </c>
      <c r="AK4471" s="33" t="str">
        <f>IF(Dane!M4471&lt;&gt;"",Dane!M4471,"")</f>
        <v/>
      </c>
    </row>
    <row r="4472" spans="36:37" x14ac:dyDescent="0.35">
      <c r="AJ4472" s="33" t="str">
        <f t="shared" si="70"/>
        <v/>
      </c>
      <c r="AK4472" s="33" t="str">
        <f>IF(Dane!M4472&lt;&gt;"",Dane!M4472,"")</f>
        <v/>
      </c>
    </row>
    <row r="4473" spans="36:37" x14ac:dyDescent="0.35">
      <c r="AJ4473" s="33" t="str">
        <f t="shared" si="70"/>
        <v/>
      </c>
      <c r="AK4473" s="33" t="str">
        <f>IF(Dane!M4473&lt;&gt;"",Dane!M4473,"")</f>
        <v/>
      </c>
    </row>
    <row r="4474" spans="36:37" x14ac:dyDescent="0.35">
      <c r="AJ4474" s="33" t="str">
        <f t="shared" si="70"/>
        <v/>
      </c>
      <c r="AK4474" s="33" t="str">
        <f>IF(Dane!M4474&lt;&gt;"",Dane!M4474,"")</f>
        <v/>
      </c>
    </row>
    <row r="4475" spans="36:37" x14ac:dyDescent="0.35">
      <c r="AJ4475" s="33" t="str">
        <f t="shared" si="70"/>
        <v/>
      </c>
      <c r="AK4475" s="33" t="str">
        <f>IF(Dane!M4475&lt;&gt;"",Dane!M4475,"")</f>
        <v/>
      </c>
    </row>
    <row r="4476" spans="36:37" x14ac:dyDescent="0.35">
      <c r="AJ4476" s="33" t="str">
        <f t="shared" si="70"/>
        <v/>
      </c>
      <c r="AK4476" s="33" t="str">
        <f>IF(Dane!M4476&lt;&gt;"",Dane!M4476,"")</f>
        <v/>
      </c>
    </row>
    <row r="4477" spans="36:37" x14ac:dyDescent="0.35">
      <c r="AJ4477" s="33" t="str">
        <f t="shared" si="70"/>
        <v/>
      </c>
      <c r="AK4477" s="33" t="str">
        <f>IF(Dane!M4477&lt;&gt;"",Dane!M4477,"")</f>
        <v/>
      </c>
    </row>
    <row r="4478" spans="36:37" x14ac:dyDescent="0.35">
      <c r="AJ4478" s="33" t="str">
        <f t="shared" si="70"/>
        <v/>
      </c>
      <c r="AK4478" s="33" t="str">
        <f>IF(Dane!M4478&lt;&gt;"",Dane!M4478,"")</f>
        <v/>
      </c>
    </row>
    <row r="4479" spans="36:37" x14ac:dyDescent="0.35">
      <c r="AJ4479" s="33" t="str">
        <f t="shared" si="70"/>
        <v/>
      </c>
      <c r="AK4479" s="33" t="str">
        <f>IF(Dane!M4479&lt;&gt;"",Dane!M4479,"")</f>
        <v/>
      </c>
    </row>
    <row r="4480" spans="36:37" x14ac:dyDescent="0.35">
      <c r="AJ4480" s="33" t="str">
        <f t="shared" si="70"/>
        <v/>
      </c>
      <c r="AK4480" s="33" t="str">
        <f>IF(Dane!M4480&lt;&gt;"",Dane!M4480,"")</f>
        <v/>
      </c>
    </row>
    <row r="4481" spans="36:37" x14ac:dyDescent="0.35">
      <c r="AJ4481" s="33" t="str">
        <f t="shared" si="70"/>
        <v/>
      </c>
      <c r="AK4481" s="33" t="str">
        <f>IF(Dane!M4481&lt;&gt;"",Dane!M4481,"")</f>
        <v/>
      </c>
    </row>
    <row r="4482" spans="36:37" x14ac:dyDescent="0.35">
      <c r="AJ4482" s="33" t="str">
        <f t="shared" si="70"/>
        <v/>
      </c>
      <c r="AK4482" s="33" t="str">
        <f>IF(Dane!M4482&lt;&gt;"",Dane!M4482,"")</f>
        <v/>
      </c>
    </row>
    <row r="4483" spans="36:37" x14ac:dyDescent="0.35">
      <c r="AJ4483" s="33" t="str">
        <f t="shared" si="70"/>
        <v/>
      </c>
      <c r="AK4483" s="33" t="str">
        <f>IF(Dane!M4483&lt;&gt;"",Dane!M4483,"")</f>
        <v/>
      </c>
    </row>
    <row r="4484" spans="36:37" x14ac:dyDescent="0.35">
      <c r="AJ4484" s="33" t="str">
        <f t="shared" si="70"/>
        <v/>
      </c>
      <c r="AK4484" s="33" t="str">
        <f>IF(Dane!M4484&lt;&gt;"",Dane!M4484,"")</f>
        <v/>
      </c>
    </row>
    <row r="4485" spans="36:37" x14ac:dyDescent="0.35">
      <c r="AJ4485" s="33" t="str">
        <f t="shared" si="70"/>
        <v/>
      </c>
      <c r="AK4485" s="33" t="str">
        <f>IF(Dane!M4485&lt;&gt;"",Dane!M4485,"")</f>
        <v/>
      </c>
    </row>
    <row r="4486" spans="36:37" x14ac:dyDescent="0.35">
      <c r="AJ4486" s="33" t="str">
        <f t="shared" si="70"/>
        <v/>
      </c>
      <c r="AK4486" s="33" t="str">
        <f>IF(Dane!M4486&lt;&gt;"",Dane!M4486,"")</f>
        <v/>
      </c>
    </row>
    <row r="4487" spans="36:37" x14ac:dyDescent="0.35">
      <c r="AJ4487" s="33" t="str">
        <f t="shared" si="70"/>
        <v/>
      </c>
      <c r="AK4487" s="33" t="str">
        <f>IF(Dane!M4487&lt;&gt;"",Dane!M4487,"")</f>
        <v/>
      </c>
    </row>
    <row r="4488" spans="36:37" x14ac:dyDescent="0.35">
      <c r="AJ4488" s="33" t="str">
        <f t="shared" si="70"/>
        <v/>
      </c>
      <c r="AK4488" s="33" t="str">
        <f>IF(Dane!M4488&lt;&gt;"",Dane!M4488,"")</f>
        <v/>
      </c>
    </row>
    <row r="4489" spans="36:37" x14ac:dyDescent="0.35">
      <c r="AJ4489" s="33" t="str">
        <f t="shared" si="70"/>
        <v/>
      </c>
      <c r="AK4489" s="33" t="str">
        <f>IF(Dane!M4489&lt;&gt;"",Dane!M4489,"")</f>
        <v/>
      </c>
    </row>
    <row r="4490" spans="36:37" x14ac:dyDescent="0.35">
      <c r="AJ4490" s="33" t="str">
        <f t="shared" si="70"/>
        <v/>
      </c>
      <c r="AK4490" s="33" t="str">
        <f>IF(Dane!M4490&lt;&gt;"",Dane!M4490,"")</f>
        <v/>
      </c>
    </row>
    <row r="4491" spans="36:37" x14ac:dyDescent="0.35">
      <c r="AJ4491" s="33" t="str">
        <f t="shared" si="70"/>
        <v/>
      </c>
      <c r="AK4491" s="33" t="str">
        <f>IF(Dane!M4491&lt;&gt;"",Dane!M4491,"")</f>
        <v/>
      </c>
    </row>
    <row r="4492" spans="36:37" x14ac:dyDescent="0.35">
      <c r="AJ4492" s="33" t="str">
        <f t="shared" si="70"/>
        <v/>
      </c>
      <c r="AK4492" s="33" t="str">
        <f>IF(Dane!M4492&lt;&gt;"",Dane!M4492,"")</f>
        <v/>
      </c>
    </row>
    <row r="4493" spans="36:37" x14ac:dyDescent="0.35">
      <c r="AJ4493" s="33" t="str">
        <f t="shared" si="70"/>
        <v/>
      </c>
      <c r="AK4493" s="33" t="str">
        <f>IF(Dane!M4493&lt;&gt;"",Dane!M4493,"")</f>
        <v/>
      </c>
    </row>
    <row r="4494" spans="36:37" x14ac:dyDescent="0.35">
      <c r="AJ4494" s="33" t="str">
        <f t="shared" si="70"/>
        <v/>
      </c>
      <c r="AK4494" s="33" t="str">
        <f>IF(Dane!M4494&lt;&gt;"",Dane!M4494,"")</f>
        <v/>
      </c>
    </row>
    <row r="4495" spans="36:37" x14ac:dyDescent="0.35">
      <c r="AJ4495" s="33" t="str">
        <f t="shared" si="70"/>
        <v/>
      </c>
      <c r="AK4495" s="33" t="str">
        <f>IF(Dane!M4495&lt;&gt;"",Dane!M4495,"")</f>
        <v/>
      </c>
    </row>
    <row r="4496" spans="36:37" x14ac:dyDescent="0.35">
      <c r="AJ4496" s="33" t="str">
        <f t="shared" si="70"/>
        <v/>
      </c>
      <c r="AK4496" s="33" t="str">
        <f>IF(Dane!M4496&lt;&gt;"",Dane!M4496,"")</f>
        <v/>
      </c>
    </row>
    <row r="4497" spans="36:37" x14ac:dyDescent="0.35">
      <c r="AJ4497" s="33" t="str">
        <f t="shared" si="70"/>
        <v/>
      </c>
      <c r="AK4497" s="33" t="str">
        <f>IF(Dane!M4497&lt;&gt;"",Dane!M4497,"")</f>
        <v/>
      </c>
    </row>
    <row r="4498" spans="36:37" x14ac:dyDescent="0.35">
      <c r="AJ4498" s="33" t="str">
        <f t="shared" si="70"/>
        <v/>
      </c>
      <c r="AK4498" s="33" t="str">
        <f>IF(Dane!M4498&lt;&gt;"",Dane!M4498,"")</f>
        <v/>
      </c>
    </row>
    <row r="4499" spans="36:37" x14ac:dyDescent="0.35">
      <c r="AJ4499" s="33" t="str">
        <f t="shared" si="70"/>
        <v/>
      </c>
      <c r="AK4499" s="33" t="str">
        <f>IF(Dane!M4499&lt;&gt;"",Dane!M4499,"")</f>
        <v/>
      </c>
    </row>
    <row r="4500" spans="36:37" x14ac:dyDescent="0.35">
      <c r="AJ4500" s="33" t="str">
        <f t="shared" si="70"/>
        <v/>
      </c>
      <c r="AK4500" s="33" t="str">
        <f>IF(Dane!M4500&lt;&gt;"",Dane!M4500,"")</f>
        <v/>
      </c>
    </row>
    <row r="4501" spans="36:37" x14ac:dyDescent="0.35">
      <c r="AJ4501" s="33" t="str">
        <f t="shared" si="70"/>
        <v/>
      </c>
      <c r="AK4501" s="33" t="str">
        <f>IF(Dane!M4501&lt;&gt;"",Dane!M4501,"")</f>
        <v/>
      </c>
    </row>
    <row r="4502" spans="36:37" x14ac:dyDescent="0.35">
      <c r="AJ4502" s="33" t="str">
        <f t="shared" ref="AJ4502:AJ4565" si="71">IF(AK4502="styczeń",1,IF(AK4502="luty",2,IF(AK4502="marzec",3,IF(AK4502="kwiecień",4,IF(AK4502="maj",5,IF(AK4502="czerwiec",6,IF(AK4502="lipiec",7,IF(AK4502="sierpień",8,IF(AK4502="wrzesień",9,IF(AK4502="październik",10,IF(AK4502="listopad",11,IF(AK4502="listopad",12,""))))))))))))</f>
        <v/>
      </c>
      <c r="AK4502" s="33" t="str">
        <f>IF(Dane!M4502&lt;&gt;"",Dane!M4502,"")</f>
        <v/>
      </c>
    </row>
    <row r="4503" spans="36:37" x14ac:dyDescent="0.35">
      <c r="AJ4503" s="33" t="str">
        <f t="shared" si="71"/>
        <v/>
      </c>
      <c r="AK4503" s="33" t="str">
        <f>IF(Dane!M4503&lt;&gt;"",Dane!M4503,"")</f>
        <v/>
      </c>
    </row>
    <row r="4504" spans="36:37" x14ac:dyDescent="0.35">
      <c r="AJ4504" s="33" t="str">
        <f t="shared" si="71"/>
        <v/>
      </c>
      <c r="AK4504" s="33" t="str">
        <f>IF(Dane!M4504&lt;&gt;"",Dane!M4504,"")</f>
        <v/>
      </c>
    </row>
    <row r="4505" spans="36:37" x14ac:dyDescent="0.35">
      <c r="AJ4505" s="33" t="str">
        <f t="shared" si="71"/>
        <v/>
      </c>
      <c r="AK4505" s="33" t="str">
        <f>IF(Dane!M4505&lt;&gt;"",Dane!M4505,"")</f>
        <v/>
      </c>
    </row>
    <row r="4506" spans="36:37" x14ac:dyDescent="0.35">
      <c r="AJ4506" s="33" t="str">
        <f t="shared" si="71"/>
        <v/>
      </c>
      <c r="AK4506" s="33" t="str">
        <f>IF(Dane!M4506&lt;&gt;"",Dane!M4506,"")</f>
        <v/>
      </c>
    </row>
    <row r="4507" spans="36:37" x14ac:dyDescent="0.35">
      <c r="AJ4507" s="33" t="str">
        <f t="shared" si="71"/>
        <v/>
      </c>
      <c r="AK4507" s="33" t="str">
        <f>IF(Dane!M4507&lt;&gt;"",Dane!M4507,"")</f>
        <v/>
      </c>
    </row>
    <row r="4508" spans="36:37" x14ac:dyDescent="0.35">
      <c r="AJ4508" s="33" t="str">
        <f t="shared" si="71"/>
        <v/>
      </c>
      <c r="AK4508" s="33" t="str">
        <f>IF(Dane!M4508&lt;&gt;"",Dane!M4508,"")</f>
        <v/>
      </c>
    </row>
    <row r="4509" spans="36:37" x14ac:dyDescent="0.35">
      <c r="AJ4509" s="33" t="str">
        <f t="shared" si="71"/>
        <v/>
      </c>
      <c r="AK4509" s="33" t="str">
        <f>IF(Dane!M4509&lt;&gt;"",Dane!M4509,"")</f>
        <v/>
      </c>
    </row>
    <row r="4510" spans="36:37" x14ac:dyDescent="0.35">
      <c r="AJ4510" s="33" t="str">
        <f t="shared" si="71"/>
        <v/>
      </c>
      <c r="AK4510" s="33" t="str">
        <f>IF(Dane!M4510&lt;&gt;"",Dane!M4510,"")</f>
        <v/>
      </c>
    </row>
    <row r="4511" spans="36:37" x14ac:dyDescent="0.35">
      <c r="AJ4511" s="33" t="str">
        <f t="shared" si="71"/>
        <v/>
      </c>
      <c r="AK4511" s="33" t="str">
        <f>IF(Dane!M4511&lt;&gt;"",Dane!M4511,"")</f>
        <v/>
      </c>
    </row>
    <row r="4512" spans="36:37" x14ac:dyDescent="0.35">
      <c r="AJ4512" s="33" t="str">
        <f t="shared" si="71"/>
        <v/>
      </c>
      <c r="AK4512" s="33" t="str">
        <f>IF(Dane!M4512&lt;&gt;"",Dane!M4512,"")</f>
        <v/>
      </c>
    </row>
    <row r="4513" spans="36:37" x14ac:dyDescent="0.35">
      <c r="AJ4513" s="33" t="str">
        <f t="shared" si="71"/>
        <v/>
      </c>
      <c r="AK4513" s="33" t="str">
        <f>IF(Dane!M4513&lt;&gt;"",Dane!M4513,"")</f>
        <v/>
      </c>
    </row>
    <row r="4514" spans="36:37" x14ac:dyDescent="0.35">
      <c r="AJ4514" s="33" t="str">
        <f t="shared" si="71"/>
        <v/>
      </c>
      <c r="AK4514" s="33" t="str">
        <f>IF(Dane!M4514&lt;&gt;"",Dane!M4514,"")</f>
        <v/>
      </c>
    </row>
    <row r="4515" spans="36:37" x14ac:dyDescent="0.35">
      <c r="AJ4515" s="33" t="str">
        <f t="shared" si="71"/>
        <v/>
      </c>
      <c r="AK4515" s="33" t="str">
        <f>IF(Dane!M4515&lt;&gt;"",Dane!M4515,"")</f>
        <v/>
      </c>
    </row>
    <row r="4516" spans="36:37" x14ac:dyDescent="0.35">
      <c r="AJ4516" s="33" t="str">
        <f t="shared" si="71"/>
        <v/>
      </c>
      <c r="AK4516" s="33" t="str">
        <f>IF(Dane!M4516&lt;&gt;"",Dane!M4516,"")</f>
        <v/>
      </c>
    </row>
    <row r="4517" spans="36:37" x14ac:dyDescent="0.35">
      <c r="AJ4517" s="33" t="str">
        <f t="shared" si="71"/>
        <v/>
      </c>
      <c r="AK4517" s="33" t="str">
        <f>IF(Dane!M4517&lt;&gt;"",Dane!M4517,"")</f>
        <v/>
      </c>
    </row>
    <row r="4518" spans="36:37" x14ac:dyDescent="0.35">
      <c r="AJ4518" s="33" t="str">
        <f t="shared" si="71"/>
        <v/>
      </c>
      <c r="AK4518" s="33" t="str">
        <f>IF(Dane!M4518&lt;&gt;"",Dane!M4518,"")</f>
        <v/>
      </c>
    </row>
    <row r="4519" spans="36:37" x14ac:dyDescent="0.35">
      <c r="AJ4519" s="33" t="str">
        <f t="shared" si="71"/>
        <v/>
      </c>
      <c r="AK4519" s="33" t="str">
        <f>IF(Dane!M4519&lt;&gt;"",Dane!M4519,"")</f>
        <v/>
      </c>
    </row>
    <row r="4520" spans="36:37" x14ac:dyDescent="0.35">
      <c r="AJ4520" s="33" t="str">
        <f t="shared" si="71"/>
        <v/>
      </c>
      <c r="AK4520" s="33" t="str">
        <f>IF(Dane!M4520&lt;&gt;"",Dane!M4520,"")</f>
        <v/>
      </c>
    </row>
    <row r="4521" spans="36:37" x14ac:dyDescent="0.35">
      <c r="AJ4521" s="33" t="str">
        <f t="shared" si="71"/>
        <v/>
      </c>
      <c r="AK4521" s="33" t="str">
        <f>IF(Dane!M4521&lt;&gt;"",Dane!M4521,"")</f>
        <v/>
      </c>
    </row>
    <row r="4522" spans="36:37" x14ac:dyDescent="0.35">
      <c r="AJ4522" s="33" t="str">
        <f t="shared" si="71"/>
        <v/>
      </c>
      <c r="AK4522" s="33" t="str">
        <f>IF(Dane!M4522&lt;&gt;"",Dane!M4522,"")</f>
        <v/>
      </c>
    </row>
    <row r="4523" spans="36:37" x14ac:dyDescent="0.35">
      <c r="AJ4523" s="33" t="str">
        <f t="shared" si="71"/>
        <v/>
      </c>
      <c r="AK4523" s="33" t="str">
        <f>IF(Dane!M4523&lt;&gt;"",Dane!M4523,"")</f>
        <v/>
      </c>
    </row>
    <row r="4524" spans="36:37" x14ac:dyDescent="0.35">
      <c r="AJ4524" s="33" t="str">
        <f t="shared" si="71"/>
        <v/>
      </c>
      <c r="AK4524" s="33" t="str">
        <f>IF(Dane!M4524&lt;&gt;"",Dane!M4524,"")</f>
        <v/>
      </c>
    </row>
    <row r="4525" spans="36:37" x14ac:dyDescent="0.35">
      <c r="AJ4525" s="33" t="str">
        <f t="shared" si="71"/>
        <v/>
      </c>
      <c r="AK4525" s="33" t="str">
        <f>IF(Dane!M4525&lt;&gt;"",Dane!M4525,"")</f>
        <v/>
      </c>
    </row>
    <row r="4526" spans="36:37" x14ac:dyDescent="0.35">
      <c r="AJ4526" s="33" t="str">
        <f t="shared" si="71"/>
        <v/>
      </c>
      <c r="AK4526" s="33" t="str">
        <f>IF(Dane!M4526&lt;&gt;"",Dane!M4526,"")</f>
        <v/>
      </c>
    </row>
    <row r="4527" spans="36:37" x14ac:dyDescent="0.35">
      <c r="AJ4527" s="33" t="str">
        <f t="shared" si="71"/>
        <v/>
      </c>
      <c r="AK4527" s="33" t="str">
        <f>IF(Dane!M4527&lt;&gt;"",Dane!M4527,"")</f>
        <v/>
      </c>
    </row>
    <row r="4528" spans="36:37" x14ac:dyDescent="0.35">
      <c r="AJ4528" s="33" t="str">
        <f t="shared" si="71"/>
        <v/>
      </c>
      <c r="AK4528" s="33" t="str">
        <f>IF(Dane!M4528&lt;&gt;"",Dane!M4528,"")</f>
        <v/>
      </c>
    </row>
    <row r="4529" spans="36:37" x14ac:dyDescent="0.35">
      <c r="AJ4529" s="33" t="str">
        <f t="shared" si="71"/>
        <v/>
      </c>
      <c r="AK4529" s="33" t="str">
        <f>IF(Dane!M4529&lt;&gt;"",Dane!M4529,"")</f>
        <v/>
      </c>
    </row>
    <row r="4530" spans="36:37" x14ac:dyDescent="0.35">
      <c r="AJ4530" s="33" t="str">
        <f t="shared" si="71"/>
        <v/>
      </c>
      <c r="AK4530" s="33" t="str">
        <f>IF(Dane!M4530&lt;&gt;"",Dane!M4530,"")</f>
        <v/>
      </c>
    </row>
    <row r="4531" spans="36:37" x14ac:dyDescent="0.35">
      <c r="AJ4531" s="33" t="str">
        <f t="shared" si="71"/>
        <v/>
      </c>
      <c r="AK4531" s="33" t="str">
        <f>IF(Dane!M4531&lt;&gt;"",Dane!M4531,"")</f>
        <v/>
      </c>
    </row>
    <row r="4532" spans="36:37" x14ac:dyDescent="0.35">
      <c r="AJ4532" s="33" t="str">
        <f t="shared" si="71"/>
        <v/>
      </c>
      <c r="AK4532" s="33" t="str">
        <f>IF(Dane!M4532&lt;&gt;"",Dane!M4532,"")</f>
        <v/>
      </c>
    </row>
    <row r="4533" spans="36:37" x14ac:dyDescent="0.35">
      <c r="AJ4533" s="33" t="str">
        <f t="shared" si="71"/>
        <v/>
      </c>
      <c r="AK4533" s="33" t="str">
        <f>IF(Dane!M4533&lt;&gt;"",Dane!M4533,"")</f>
        <v/>
      </c>
    </row>
    <row r="4534" spans="36:37" x14ac:dyDescent="0.35">
      <c r="AJ4534" s="33" t="str">
        <f t="shared" si="71"/>
        <v/>
      </c>
      <c r="AK4534" s="33" t="str">
        <f>IF(Dane!M4534&lt;&gt;"",Dane!M4534,"")</f>
        <v/>
      </c>
    </row>
    <row r="4535" spans="36:37" x14ac:dyDescent="0.35">
      <c r="AJ4535" s="33" t="str">
        <f t="shared" si="71"/>
        <v/>
      </c>
      <c r="AK4535" s="33" t="str">
        <f>IF(Dane!M4535&lt;&gt;"",Dane!M4535,"")</f>
        <v/>
      </c>
    </row>
    <row r="4536" spans="36:37" x14ac:dyDescent="0.35">
      <c r="AJ4536" s="33" t="str">
        <f t="shared" si="71"/>
        <v/>
      </c>
      <c r="AK4536" s="33" t="str">
        <f>IF(Dane!M4536&lt;&gt;"",Dane!M4536,"")</f>
        <v/>
      </c>
    </row>
    <row r="4537" spans="36:37" x14ac:dyDescent="0.35">
      <c r="AJ4537" s="33" t="str">
        <f t="shared" si="71"/>
        <v/>
      </c>
      <c r="AK4537" s="33" t="str">
        <f>IF(Dane!M4537&lt;&gt;"",Dane!M4537,"")</f>
        <v/>
      </c>
    </row>
    <row r="4538" spans="36:37" x14ac:dyDescent="0.35">
      <c r="AJ4538" s="33" t="str">
        <f t="shared" si="71"/>
        <v/>
      </c>
      <c r="AK4538" s="33" t="str">
        <f>IF(Dane!M4538&lt;&gt;"",Dane!M4538,"")</f>
        <v/>
      </c>
    </row>
    <row r="4539" spans="36:37" x14ac:dyDescent="0.35">
      <c r="AJ4539" s="33" t="str">
        <f t="shared" si="71"/>
        <v/>
      </c>
      <c r="AK4539" s="33" t="str">
        <f>IF(Dane!M4539&lt;&gt;"",Dane!M4539,"")</f>
        <v/>
      </c>
    </row>
    <row r="4540" spans="36:37" x14ac:dyDescent="0.35">
      <c r="AJ4540" s="33" t="str">
        <f t="shared" si="71"/>
        <v/>
      </c>
      <c r="AK4540" s="33" t="str">
        <f>IF(Dane!M4540&lt;&gt;"",Dane!M4540,"")</f>
        <v/>
      </c>
    </row>
    <row r="4541" spans="36:37" x14ac:dyDescent="0.35">
      <c r="AJ4541" s="33" t="str">
        <f t="shared" si="71"/>
        <v/>
      </c>
      <c r="AK4541" s="33" t="str">
        <f>IF(Dane!M4541&lt;&gt;"",Dane!M4541,"")</f>
        <v/>
      </c>
    </row>
    <row r="4542" spans="36:37" x14ac:dyDescent="0.35">
      <c r="AJ4542" s="33" t="str">
        <f t="shared" si="71"/>
        <v/>
      </c>
      <c r="AK4542" s="33" t="str">
        <f>IF(Dane!M4542&lt;&gt;"",Dane!M4542,"")</f>
        <v/>
      </c>
    </row>
    <row r="4543" spans="36:37" x14ac:dyDescent="0.35">
      <c r="AJ4543" s="33" t="str">
        <f t="shared" si="71"/>
        <v/>
      </c>
      <c r="AK4543" s="33" t="str">
        <f>IF(Dane!M4543&lt;&gt;"",Dane!M4543,"")</f>
        <v/>
      </c>
    </row>
    <row r="4544" spans="36:37" x14ac:dyDescent="0.35">
      <c r="AJ4544" s="33" t="str">
        <f t="shared" si="71"/>
        <v/>
      </c>
      <c r="AK4544" s="33" t="str">
        <f>IF(Dane!M4544&lt;&gt;"",Dane!M4544,"")</f>
        <v/>
      </c>
    </row>
    <row r="4545" spans="36:37" x14ac:dyDescent="0.35">
      <c r="AJ4545" s="33" t="str">
        <f t="shared" si="71"/>
        <v/>
      </c>
      <c r="AK4545" s="33" t="str">
        <f>IF(Dane!M4545&lt;&gt;"",Dane!M4545,"")</f>
        <v/>
      </c>
    </row>
    <row r="4546" spans="36:37" x14ac:dyDescent="0.35">
      <c r="AJ4546" s="33" t="str">
        <f t="shared" si="71"/>
        <v/>
      </c>
      <c r="AK4546" s="33" t="str">
        <f>IF(Dane!M4546&lt;&gt;"",Dane!M4546,"")</f>
        <v/>
      </c>
    </row>
    <row r="4547" spans="36:37" x14ac:dyDescent="0.35">
      <c r="AJ4547" s="33" t="str">
        <f t="shared" si="71"/>
        <v/>
      </c>
      <c r="AK4547" s="33" t="str">
        <f>IF(Dane!M4547&lt;&gt;"",Dane!M4547,"")</f>
        <v/>
      </c>
    </row>
    <row r="4548" spans="36:37" x14ac:dyDescent="0.35">
      <c r="AJ4548" s="33" t="str">
        <f t="shared" si="71"/>
        <v/>
      </c>
      <c r="AK4548" s="33" t="str">
        <f>IF(Dane!M4548&lt;&gt;"",Dane!M4548,"")</f>
        <v/>
      </c>
    </row>
    <row r="4549" spans="36:37" x14ac:dyDescent="0.35">
      <c r="AJ4549" s="33" t="str">
        <f t="shared" si="71"/>
        <v/>
      </c>
      <c r="AK4549" s="33" t="str">
        <f>IF(Dane!M4549&lt;&gt;"",Dane!M4549,"")</f>
        <v/>
      </c>
    </row>
    <row r="4550" spans="36:37" x14ac:dyDescent="0.35">
      <c r="AJ4550" s="33" t="str">
        <f t="shared" si="71"/>
        <v/>
      </c>
      <c r="AK4550" s="33" t="str">
        <f>IF(Dane!M4550&lt;&gt;"",Dane!M4550,"")</f>
        <v/>
      </c>
    </row>
    <row r="4551" spans="36:37" x14ac:dyDescent="0.35">
      <c r="AJ4551" s="33" t="str">
        <f t="shared" si="71"/>
        <v/>
      </c>
      <c r="AK4551" s="33" t="str">
        <f>IF(Dane!M4551&lt;&gt;"",Dane!M4551,"")</f>
        <v/>
      </c>
    </row>
    <row r="4552" spans="36:37" x14ac:dyDescent="0.35">
      <c r="AJ4552" s="33" t="str">
        <f t="shared" si="71"/>
        <v/>
      </c>
      <c r="AK4552" s="33" t="str">
        <f>IF(Dane!M4552&lt;&gt;"",Dane!M4552,"")</f>
        <v/>
      </c>
    </row>
    <row r="4553" spans="36:37" x14ac:dyDescent="0.35">
      <c r="AJ4553" s="33" t="str">
        <f t="shared" si="71"/>
        <v/>
      </c>
      <c r="AK4553" s="33" t="str">
        <f>IF(Dane!M4553&lt;&gt;"",Dane!M4553,"")</f>
        <v/>
      </c>
    </row>
    <row r="4554" spans="36:37" x14ac:dyDescent="0.35">
      <c r="AJ4554" s="33" t="str">
        <f t="shared" si="71"/>
        <v/>
      </c>
      <c r="AK4554" s="33" t="str">
        <f>IF(Dane!M4554&lt;&gt;"",Dane!M4554,"")</f>
        <v/>
      </c>
    </row>
    <row r="4555" spans="36:37" x14ac:dyDescent="0.35">
      <c r="AJ4555" s="33" t="str">
        <f t="shared" si="71"/>
        <v/>
      </c>
      <c r="AK4555" s="33" t="str">
        <f>IF(Dane!M4555&lt;&gt;"",Dane!M4555,"")</f>
        <v/>
      </c>
    </row>
    <row r="4556" spans="36:37" x14ac:dyDescent="0.35">
      <c r="AJ4556" s="33" t="str">
        <f t="shared" si="71"/>
        <v/>
      </c>
      <c r="AK4556" s="33" t="str">
        <f>IF(Dane!M4556&lt;&gt;"",Dane!M4556,"")</f>
        <v/>
      </c>
    </row>
    <row r="4557" spans="36:37" x14ac:dyDescent="0.35">
      <c r="AJ4557" s="33" t="str">
        <f t="shared" si="71"/>
        <v/>
      </c>
      <c r="AK4557" s="33" t="str">
        <f>IF(Dane!M4557&lt;&gt;"",Dane!M4557,"")</f>
        <v/>
      </c>
    </row>
    <row r="4558" spans="36:37" x14ac:dyDescent="0.35">
      <c r="AJ4558" s="33" t="str">
        <f t="shared" si="71"/>
        <v/>
      </c>
      <c r="AK4558" s="33" t="str">
        <f>IF(Dane!M4558&lt;&gt;"",Dane!M4558,"")</f>
        <v/>
      </c>
    </row>
    <row r="4559" spans="36:37" x14ac:dyDescent="0.35">
      <c r="AJ4559" s="33" t="str">
        <f t="shared" si="71"/>
        <v/>
      </c>
      <c r="AK4559" s="33" t="str">
        <f>IF(Dane!M4559&lt;&gt;"",Dane!M4559,"")</f>
        <v/>
      </c>
    </row>
    <row r="4560" spans="36:37" x14ac:dyDescent="0.35">
      <c r="AJ4560" s="33" t="str">
        <f t="shared" si="71"/>
        <v/>
      </c>
      <c r="AK4560" s="33" t="str">
        <f>IF(Dane!M4560&lt;&gt;"",Dane!M4560,"")</f>
        <v/>
      </c>
    </row>
    <row r="4561" spans="36:37" x14ac:dyDescent="0.35">
      <c r="AJ4561" s="33" t="str">
        <f t="shared" si="71"/>
        <v/>
      </c>
      <c r="AK4561" s="33" t="str">
        <f>IF(Dane!M4561&lt;&gt;"",Dane!M4561,"")</f>
        <v/>
      </c>
    </row>
    <row r="4562" spans="36:37" x14ac:dyDescent="0.35">
      <c r="AJ4562" s="33" t="str">
        <f t="shared" si="71"/>
        <v/>
      </c>
      <c r="AK4562" s="33" t="str">
        <f>IF(Dane!M4562&lt;&gt;"",Dane!M4562,"")</f>
        <v/>
      </c>
    </row>
    <row r="4563" spans="36:37" x14ac:dyDescent="0.35">
      <c r="AJ4563" s="33" t="str">
        <f t="shared" si="71"/>
        <v/>
      </c>
      <c r="AK4563" s="33" t="str">
        <f>IF(Dane!M4563&lt;&gt;"",Dane!M4563,"")</f>
        <v/>
      </c>
    </row>
    <row r="4564" spans="36:37" x14ac:dyDescent="0.35">
      <c r="AJ4564" s="33" t="str">
        <f t="shared" si="71"/>
        <v/>
      </c>
      <c r="AK4564" s="33" t="str">
        <f>IF(Dane!M4564&lt;&gt;"",Dane!M4564,"")</f>
        <v/>
      </c>
    </row>
    <row r="4565" spans="36:37" x14ac:dyDescent="0.35">
      <c r="AJ4565" s="33" t="str">
        <f t="shared" si="71"/>
        <v/>
      </c>
      <c r="AK4565" s="33" t="str">
        <f>IF(Dane!M4565&lt;&gt;"",Dane!M4565,"")</f>
        <v/>
      </c>
    </row>
    <row r="4566" spans="36:37" x14ac:dyDescent="0.35">
      <c r="AJ4566" s="33" t="str">
        <f t="shared" ref="AJ4566:AJ4629" si="72">IF(AK4566="styczeń",1,IF(AK4566="luty",2,IF(AK4566="marzec",3,IF(AK4566="kwiecień",4,IF(AK4566="maj",5,IF(AK4566="czerwiec",6,IF(AK4566="lipiec",7,IF(AK4566="sierpień",8,IF(AK4566="wrzesień",9,IF(AK4566="październik",10,IF(AK4566="listopad",11,IF(AK4566="listopad",12,""))))))))))))</f>
        <v/>
      </c>
      <c r="AK4566" s="33" t="str">
        <f>IF(Dane!M4566&lt;&gt;"",Dane!M4566,"")</f>
        <v/>
      </c>
    </row>
    <row r="4567" spans="36:37" x14ac:dyDescent="0.35">
      <c r="AJ4567" s="33" t="str">
        <f t="shared" si="72"/>
        <v/>
      </c>
      <c r="AK4567" s="33" t="str">
        <f>IF(Dane!M4567&lt;&gt;"",Dane!M4567,"")</f>
        <v/>
      </c>
    </row>
    <row r="4568" spans="36:37" x14ac:dyDescent="0.35">
      <c r="AJ4568" s="33" t="str">
        <f t="shared" si="72"/>
        <v/>
      </c>
      <c r="AK4568" s="33" t="str">
        <f>IF(Dane!M4568&lt;&gt;"",Dane!M4568,"")</f>
        <v/>
      </c>
    </row>
    <row r="4569" spans="36:37" x14ac:dyDescent="0.35">
      <c r="AJ4569" s="33" t="str">
        <f t="shared" si="72"/>
        <v/>
      </c>
      <c r="AK4569" s="33" t="str">
        <f>IF(Dane!M4569&lt;&gt;"",Dane!M4569,"")</f>
        <v/>
      </c>
    </row>
    <row r="4570" spans="36:37" x14ac:dyDescent="0.35">
      <c r="AJ4570" s="33" t="str">
        <f t="shared" si="72"/>
        <v/>
      </c>
      <c r="AK4570" s="33" t="str">
        <f>IF(Dane!M4570&lt;&gt;"",Dane!M4570,"")</f>
        <v/>
      </c>
    </row>
    <row r="4571" spans="36:37" x14ac:dyDescent="0.35">
      <c r="AJ4571" s="33" t="str">
        <f t="shared" si="72"/>
        <v/>
      </c>
      <c r="AK4571" s="33" t="str">
        <f>IF(Dane!M4571&lt;&gt;"",Dane!M4571,"")</f>
        <v/>
      </c>
    </row>
    <row r="4572" spans="36:37" x14ac:dyDescent="0.35">
      <c r="AJ4572" s="33" t="str">
        <f t="shared" si="72"/>
        <v/>
      </c>
      <c r="AK4572" s="33" t="str">
        <f>IF(Dane!M4572&lt;&gt;"",Dane!M4572,"")</f>
        <v/>
      </c>
    </row>
    <row r="4573" spans="36:37" x14ac:dyDescent="0.35">
      <c r="AJ4573" s="33" t="str">
        <f t="shared" si="72"/>
        <v/>
      </c>
      <c r="AK4573" s="33" t="str">
        <f>IF(Dane!M4573&lt;&gt;"",Dane!M4573,"")</f>
        <v/>
      </c>
    </row>
    <row r="4574" spans="36:37" x14ac:dyDescent="0.35">
      <c r="AJ4574" s="33" t="str">
        <f t="shared" si="72"/>
        <v/>
      </c>
      <c r="AK4574" s="33" t="str">
        <f>IF(Dane!M4574&lt;&gt;"",Dane!M4574,"")</f>
        <v/>
      </c>
    </row>
    <row r="4575" spans="36:37" x14ac:dyDescent="0.35">
      <c r="AJ4575" s="33" t="str">
        <f t="shared" si="72"/>
        <v/>
      </c>
      <c r="AK4575" s="33" t="str">
        <f>IF(Dane!M4575&lt;&gt;"",Dane!M4575,"")</f>
        <v/>
      </c>
    </row>
    <row r="4576" spans="36:37" x14ac:dyDescent="0.35">
      <c r="AJ4576" s="33" t="str">
        <f t="shared" si="72"/>
        <v/>
      </c>
      <c r="AK4576" s="33" t="str">
        <f>IF(Dane!M4576&lt;&gt;"",Dane!M4576,"")</f>
        <v/>
      </c>
    </row>
    <row r="4577" spans="36:37" x14ac:dyDescent="0.35">
      <c r="AJ4577" s="33" t="str">
        <f t="shared" si="72"/>
        <v/>
      </c>
      <c r="AK4577" s="33" t="str">
        <f>IF(Dane!M4577&lt;&gt;"",Dane!M4577,"")</f>
        <v/>
      </c>
    </row>
    <row r="4578" spans="36:37" x14ac:dyDescent="0.35">
      <c r="AJ4578" s="33" t="str">
        <f t="shared" si="72"/>
        <v/>
      </c>
      <c r="AK4578" s="33" t="str">
        <f>IF(Dane!M4578&lt;&gt;"",Dane!M4578,"")</f>
        <v/>
      </c>
    </row>
    <row r="4579" spans="36:37" x14ac:dyDescent="0.35">
      <c r="AJ4579" s="33" t="str">
        <f t="shared" si="72"/>
        <v/>
      </c>
      <c r="AK4579" s="33" t="str">
        <f>IF(Dane!M4579&lt;&gt;"",Dane!M4579,"")</f>
        <v/>
      </c>
    </row>
    <row r="4580" spans="36:37" x14ac:dyDescent="0.35">
      <c r="AJ4580" s="33" t="str">
        <f t="shared" si="72"/>
        <v/>
      </c>
      <c r="AK4580" s="33" t="str">
        <f>IF(Dane!M4580&lt;&gt;"",Dane!M4580,"")</f>
        <v/>
      </c>
    </row>
    <row r="4581" spans="36:37" x14ac:dyDescent="0.35">
      <c r="AJ4581" s="33" t="str">
        <f t="shared" si="72"/>
        <v/>
      </c>
      <c r="AK4581" s="33" t="str">
        <f>IF(Dane!M4581&lt;&gt;"",Dane!M4581,"")</f>
        <v/>
      </c>
    </row>
    <row r="4582" spans="36:37" x14ac:dyDescent="0.35">
      <c r="AJ4582" s="33" t="str">
        <f t="shared" si="72"/>
        <v/>
      </c>
      <c r="AK4582" s="33" t="str">
        <f>IF(Dane!M4582&lt;&gt;"",Dane!M4582,"")</f>
        <v/>
      </c>
    </row>
    <row r="4583" spans="36:37" x14ac:dyDescent="0.35">
      <c r="AJ4583" s="33" t="str">
        <f t="shared" si="72"/>
        <v/>
      </c>
      <c r="AK4583" s="33" t="str">
        <f>IF(Dane!M4583&lt;&gt;"",Dane!M4583,"")</f>
        <v/>
      </c>
    </row>
    <row r="4584" spans="36:37" x14ac:dyDescent="0.35">
      <c r="AJ4584" s="33" t="str">
        <f t="shared" si="72"/>
        <v/>
      </c>
      <c r="AK4584" s="33" t="str">
        <f>IF(Dane!M4584&lt;&gt;"",Dane!M4584,"")</f>
        <v/>
      </c>
    </row>
    <row r="4585" spans="36:37" x14ac:dyDescent="0.35">
      <c r="AJ4585" s="33" t="str">
        <f t="shared" si="72"/>
        <v/>
      </c>
      <c r="AK4585" s="33" t="str">
        <f>IF(Dane!M4585&lt;&gt;"",Dane!M4585,"")</f>
        <v/>
      </c>
    </row>
    <row r="4586" spans="36:37" x14ac:dyDescent="0.35">
      <c r="AJ4586" s="33" t="str">
        <f t="shared" si="72"/>
        <v/>
      </c>
      <c r="AK4586" s="33" t="str">
        <f>IF(Dane!M4586&lt;&gt;"",Dane!M4586,"")</f>
        <v/>
      </c>
    </row>
    <row r="4587" spans="36:37" x14ac:dyDescent="0.35">
      <c r="AJ4587" s="33" t="str">
        <f t="shared" si="72"/>
        <v/>
      </c>
      <c r="AK4587" s="33" t="str">
        <f>IF(Dane!M4587&lt;&gt;"",Dane!M4587,"")</f>
        <v/>
      </c>
    </row>
    <row r="4588" spans="36:37" x14ac:dyDescent="0.35">
      <c r="AJ4588" s="33" t="str">
        <f t="shared" si="72"/>
        <v/>
      </c>
      <c r="AK4588" s="33" t="str">
        <f>IF(Dane!M4588&lt;&gt;"",Dane!M4588,"")</f>
        <v/>
      </c>
    </row>
    <row r="4589" spans="36:37" x14ac:dyDescent="0.35">
      <c r="AJ4589" s="33" t="str">
        <f t="shared" si="72"/>
        <v/>
      </c>
      <c r="AK4589" s="33" t="str">
        <f>IF(Dane!M4589&lt;&gt;"",Dane!M4589,"")</f>
        <v/>
      </c>
    </row>
    <row r="4590" spans="36:37" x14ac:dyDescent="0.35">
      <c r="AJ4590" s="33" t="str">
        <f t="shared" si="72"/>
        <v/>
      </c>
      <c r="AK4590" s="33" t="str">
        <f>IF(Dane!M4590&lt;&gt;"",Dane!M4590,"")</f>
        <v/>
      </c>
    </row>
    <row r="4591" spans="36:37" x14ac:dyDescent="0.35">
      <c r="AJ4591" s="33" t="str">
        <f t="shared" si="72"/>
        <v/>
      </c>
      <c r="AK4591" s="33" t="str">
        <f>IF(Dane!M4591&lt;&gt;"",Dane!M4591,"")</f>
        <v/>
      </c>
    </row>
    <row r="4592" spans="36:37" x14ac:dyDescent="0.35">
      <c r="AJ4592" s="33" t="str">
        <f t="shared" si="72"/>
        <v/>
      </c>
      <c r="AK4592" s="33" t="str">
        <f>IF(Dane!M4592&lt;&gt;"",Dane!M4592,"")</f>
        <v/>
      </c>
    </row>
    <row r="4593" spans="36:37" x14ac:dyDescent="0.35">
      <c r="AJ4593" s="33" t="str">
        <f t="shared" si="72"/>
        <v/>
      </c>
      <c r="AK4593" s="33" t="str">
        <f>IF(Dane!M4593&lt;&gt;"",Dane!M4593,"")</f>
        <v/>
      </c>
    </row>
    <row r="4594" spans="36:37" x14ac:dyDescent="0.35">
      <c r="AJ4594" s="33" t="str">
        <f t="shared" si="72"/>
        <v/>
      </c>
      <c r="AK4594" s="33" t="str">
        <f>IF(Dane!M4594&lt;&gt;"",Dane!M4594,"")</f>
        <v/>
      </c>
    </row>
    <row r="4595" spans="36:37" x14ac:dyDescent="0.35">
      <c r="AJ4595" s="33" t="str">
        <f t="shared" si="72"/>
        <v/>
      </c>
      <c r="AK4595" s="33" t="str">
        <f>IF(Dane!M4595&lt;&gt;"",Dane!M4595,"")</f>
        <v/>
      </c>
    </row>
    <row r="4596" spans="36:37" x14ac:dyDescent="0.35">
      <c r="AJ4596" s="33" t="str">
        <f t="shared" si="72"/>
        <v/>
      </c>
      <c r="AK4596" s="33" t="str">
        <f>IF(Dane!M4596&lt;&gt;"",Dane!M4596,"")</f>
        <v/>
      </c>
    </row>
    <row r="4597" spans="36:37" x14ac:dyDescent="0.35">
      <c r="AJ4597" s="33" t="str">
        <f t="shared" si="72"/>
        <v/>
      </c>
      <c r="AK4597" s="33" t="str">
        <f>IF(Dane!M4597&lt;&gt;"",Dane!M4597,"")</f>
        <v/>
      </c>
    </row>
    <row r="4598" spans="36:37" x14ac:dyDescent="0.35">
      <c r="AJ4598" s="33" t="str">
        <f t="shared" si="72"/>
        <v/>
      </c>
      <c r="AK4598" s="33" t="str">
        <f>IF(Dane!M4598&lt;&gt;"",Dane!M4598,"")</f>
        <v/>
      </c>
    </row>
    <row r="4599" spans="36:37" x14ac:dyDescent="0.35">
      <c r="AJ4599" s="33" t="str">
        <f t="shared" si="72"/>
        <v/>
      </c>
      <c r="AK4599" s="33" t="str">
        <f>IF(Dane!M4599&lt;&gt;"",Dane!M4599,"")</f>
        <v/>
      </c>
    </row>
    <row r="4600" spans="36:37" x14ac:dyDescent="0.35">
      <c r="AJ4600" s="33" t="str">
        <f t="shared" si="72"/>
        <v/>
      </c>
      <c r="AK4600" s="33" t="str">
        <f>IF(Dane!M4600&lt;&gt;"",Dane!M4600,"")</f>
        <v/>
      </c>
    </row>
    <row r="4601" spans="36:37" x14ac:dyDescent="0.35">
      <c r="AJ4601" s="33" t="str">
        <f t="shared" si="72"/>
        <v/>
      </c>
      <c r="AK4601" s="33" t="str">
        <f>IF(Dane!M4601&lt;&gt;"",Dane!M4601,"")</f>
        <v/>
      </c>
    </row>
    <row r="4602" spans="36:37" x14ac:dyDescent="0.35">
      <c r="AJ4602" s="33" t="str">
        <f t="shared" si="72"/>
        <v/>
      </c>
      <c r="AK4602" s="33" t="str">
        <f>IF(Dane!M4602&lt;&gt;"",Dane!M4602,"")</f>
        <v/>
      </c>
    </row>
    <row r="4603" spans="36:37" x14ac:dyDescent="0.35">
      <c r="AJ4603" s="33" t="str">
        <f t="shared" si="72"/>
        <v/>
      </c>
      <c r="AK4603" s="33" t="str">
        <f>IF(Dane!M4603&lt;&gt;"",Dane!M4603,"")</f>
        <v/>
      </c>
    </row>
    <row r="4604" spans="36:37" x14ac:dyDescent="0.35">
      <c r="AJ4604" s="33" t="str">
        <f t="shared" si="72"/>
        <v/>
      </c>
      <c r="AK4604" s="33" t="str">
        <f>IF(Dane!M4604&lt;&gt;"",Dane!M4604,"")</f>
        <v/>
      </c>
    </row>
    <row r="4605" spans="36:37" x14ac:dyDescent="0.35">
      <c r="AJ4605" s="33" t="str">
        <f t="shared" si="72"/>
        <v/>
      </c>
      <c r="AK4605" s="33" t="str">
        <f>IF(Dane!M4605&lt;&gt;"",Dane!M4605,"")</f>
        <v/>
      </c>
    </row>
    <row r="4606" spans="36:37" x14ac:dyDescent="0.35">
      <c r="AJ4606" s="33" t="str">
        <f t="shared" si="72"/>
        <v/>
      </c>
      <c r="AK4606" s="33" t="str">
        <f>IF(Dane!M4606&lt;&gt;"",Dane!M4606,"")</f>
        <v/>
      </c>
    </row>
    <row r="4607" spans="36:37" x14ac:dyDescent="0.35">
      <c r="AJ4607" s="33" t="str">
        <f t="shared" si="72"/>
        <v/>
      </c>
      <c r="AK4607" s="33" t="str">
        <f>IF(Dane!M4607&lt;&gt;"",Dane!M4607,"")</f>
        <v/>
      </c>
    </row>
    <row r="4608" spans="36:37" x14ac:dyDescent="0.35">
      <c r="AJ4608" s="33" t="str">
        <f t="shared" si="72"/>
        <v/>
      </c>
      <c r="AK4608" s="33" t="str">
        <f>IF(Dane!M4608&lt;&gt;"",Dane!M4608,"")</f>
        <v/>
      </c>
    </row>
    <row r="4609" spans="36:37" x14ac:dyDescent="0.35">
      <c r="AJ4609" s="33" t="str">
        <f t="shared" si="72"/>
        <v/>
      </c>
      <c r="AK4609" s="33" t="str">
        <f>IF(Dane!M4609&lt;&gt;"",Dane!M4609,"")</f>
        <v/>
      </c>
    </row>
    <row r="4610" spans="36:37" x14ac:dyDescent="0.35">
      <c r="AJ4610" s="33" t="str">
        <f t="shared" si="72"/>
        <v/>
      </c>
      <c r="AK4610" s="33" t="str">
        <f>IF(Dane!M4610&lt;&gt;"",Dane!M4610,"")</f>
        <v/>
      </c>
    </row>
    <row r="4611" spans="36:37" x14ac:dyDescent="0.35">
      <c r="AJ4611" s="33" t="str">
        <f t="shared" si="72"/>
        <v/>
      </c>
      <c r="AK4611" s="33" t="str">
        <f>IF(Dane!M4611&lt;&gt;"",Dane!M4611,"")</f>
        <v/>
      </c>
    </row>
    <row r="4612" spans="36:37" x14ac:dyDescent="0.35">
      <c r="AJ4612" s="33" t="str">
        <f t="shared" si="72"/>
        <v/>
      </c>
      <c r="AK4612" s="33" t="str">
        <f>IF(Dane!M4612&lt;&gt;"",Dane!M4612,"")</f>
        <v/>
      </c>
    </row>
    <row r="4613" spans="36:37" x14ac:dyDescent="0.35">
      <c r="AJ4613" s="33" t="str">
        <f t="shared" si="72"/>
        <v/>
      </c>
      <c r="AK4613" s="33" t="str">
        <f>IF(Dane!M4613&lt;&gt;"",Dane!M4613,"")</f>
        <v/>
      </c>
    </row>
    <row r="4614" spans="36:37" x14ac:dyDescent="0.35">
      <c r="AJ4614" s="33" t="str">
        <f t="shared" si="72"/>
        <v/>
      </c>
      <c r="AK4614" s="33" t="str">
        <f>IF(Dane!M4614&lt;&gt;"",Dane!M4614,"")</f>
        <v/>
      </c>
    </row>
    <row r="4615" spans="36:37" x14ac:dyDescent="0.35">
      <c r="AJ4615" s="33" t="str">
        <f t="shared" si="72"/>
        <v/>
      </c>
      <c r="AK4615" s="33" t="str">
        <f>IF(Dane!M4615&lt;&gt;"",Dane!M4615,"")</f>
        <v/>
      </c>
    </row>
    <row r="4616" spans="36:37" x14ac:dyDescent="0.35">
      <c r="AJ4616" s="33" t="str">
        <f t="shared" si="72"/>
        <v/>
      </c>
      <c r="AK4616" s="33" t="str">
        <f>IF(Dane!M4616&lt;&gt;"",Dane!M4616,"")</f>
        <v/>
      </c>
    </row>
    <row r="4617" spans="36:37" x14ac:dyDescent="0.35">
      <c r="AJ4617" s="33" t="str">
        <f t="shared" si="72"/>
        <v/>
      </c>
      <c r="AK4617" s="33" t="str">
        <f>IF(Dane!M4617&lt;&gt;"",Dane!M4617,"")</f>
        <v/>
      </c>
    </row>
    <row r="4618" spans="36:37" x14ac:dyDescent="0.35">
      <c r="AJ4618" s="33" t="str">
        <f t="shared" si="72"/>
        <v/>
      </c>
      <c r="AK4618" s="33" t="str">
        <f>IF(Dane!M4618&lt;&gt;"",Dane!M4618,"")</f>
        <v/>
      </c>
    </row>
    <row r="4619" spans="36:37" x14ac:dyDescent="0.35">
      <c r="AJ4619" s="33" t="str">
        <f t="shared" si="72"/>
        <v/>
      </c>
      <c r="AK4619" s="33" t="str">
        <f>IF(Dane!M4619&lt;&gt;"",Dane!M4619,"")</f>
        <v/>
      </c>
    </row>
    <row r="4620" spans="36:37" x14ac:dyDescent="0.35">
      <c r="AJ4620" s="33" t="str">
        <f t="shared" si="72"/>
        <v/>
      </c>
      <c r="AK4620" s="33" t="str">
        <f>IF(Dane!M4620&lt;&gt;"",Dane!M4620,"")</f>
        <v/>
      </c>
    </row>
    <row r="4621" spans="36:37" x14ac:dyDescent="0.35">
      <c r="AJ4621" s="33" t="str">
        <f t="shared" si="72"/>
        <v/>
      </c>
      <c r="AK4621" s="33" t="str">
        <f>IF(Dane!M4621&lt;&gt;"",Dane!M4621,"")</f>
        <v/>
      </c>
    </row>
    <row r="4622" spans="36:37" x14ac:dyDescent="0.35">
      <c r="AJ4622" s="33" t="str">
        <f t="shared" si="72"/>
        <v/>
      </c>
      <c r="AK4622" s="33" t="str">
        <f>IF(Dane!M4622&lt;&gt;"",Dane!M4622,"")</f>
        <v/>
      </c>
    </row>
    <row r="4623" spans="36:37" x14ac:dyDescent="0.35">
      <c r="AJ4623" s="33" t="str">
        <f t="shared" si="72"/>
        <v/>
      </c>
      <c r="AK4623" s="33" t="str">
        <f>IF(Dane!M4623&lt;&gt;"",Dane!M4623,"")</f>
        <v/>
      </c>
    </row>
    <row r="4624" spans="36:37" x14ac:dyDescent="0.35">
      <c r="AJ4624" s="33" t="str">
        <f t="shared" si="72"/>
        <v/>
      </c>
      <c r="AK4624" s="33" t="str">
        <f>IF(Dane!M4624&lt;&gt;"",Dane!M4624,"")</f>
        <v/>
      </c>
    </row>
    <row r="4625" spans="36:37" x14ac:dyDescent="0.35">
      <c r="AJ4625" s="33" t="str">
        <f t="shared" si="72"/>
        <v/>
      </c>
      <c r="AK4625" s="33" t="str">
        <f>IF(Dane!M4625&lt;&gt;"",Dane!M4625,"")</f>
        <v/>
      </c>
    </row>
    <row r="4626" spans="36:37" x14ac:dyDescent="0.35">
      <c r="AJ4626" s="33" t="str">
        <f t="shared" si="72"/>
        <v/>
      </c>
      <c r="AK4626" s="33" t="str">
        <f>IF(Dane!M4626&lt;&gt;"",Dane!M4626,"")</f>
        <v/>
      </c>
    </row>
    <row r="4627" spans="36:37" x14ac:dyDescent="0.35">
      <c r="AJ4627" s="33" t="str">
        <f t="shared" si="72"/>
        <v/>
      </c>
      <c r="AK4627" s="33" t="str">
        <f>IF(Dane!M4627&lt;&gt;"",Dane!M4627,"")</f>
        <v/>
      </c>
    </row>
    <row r="4628" spans="36:37" x14ac:dyDescent="0.35">
      <c r="AJ4628" s="33" t="str">
        <f t="shared" si="72"/>
        <v/>
      </c>
      <c r="AK4628" s="33" t="str">
        <f>IF(Dane!M4628&lt;&gt;"",Dane!M4628,"")</f>
        <v/>
      </c>
    </row>
    <row r="4629" spans="36:37" x14ac:dyDescent="0.35">
      <c r="AJ4629" s="33" t="str">
        <f t="shared" si="72"/>
        <v/>
      </c>
      <c r="AK4629" s="33" t="str">
        <f>IF(Dane!M4629&lt;&gt;"",Dane!M4629,"")</f>
        <v/>
      </c>
    </row>
    <row r="4630" spans="36:37" x14ac:dyDescent="0.35">
      <c r="AJ4630" s="33" t="str">
        <f t="shared" ref="AJ4630:AJ4693" si="73">IF(AK4630="styczeń",1,IF(AK4630="luty",2,IF(AK4630="marzec",3,IF(AK4630="kwiecień",4,IF(AK4630="maj",5,IF(AK4630="czerwiec",6,IF(AK4630="lipiec",7,IF(AK4630="sierpień",8,IF(AK4630="wrzesień",9,IF(AK4630="październik",10,IF(AK4630="listopad",11,IF(AK4630="listopad",12,""))))))))))))</f>
        <v/>
      </c>
      <c r="AK4630" s="33" t="str">
        <f>IF(Dane!M4630&lt;&gt;"",Dane!M4630,"")</f>
        <v/>
      </c>
    </row>
    <row r="4631" spans="36:37" x14ac:dyDescent="0.35">
      <c r="AJ4631" s="33" t="str">
        <f t="shared" si="73"/>
        <v/>
      </c>
      <c r="AK4631" s="33" t="str">
        <f>IF(Dane!M4631&lt;&gt;"",Dane!M4631,"")</f>
        <v/>
      </c>
    </row>
    <row r="4632" spans="36:37" x14ac:dyDescent="0.35">
      <c r="AJ4632" s="33" t="str">
        <f t="shared" si="73"/>
        <v/>
      </c>
      <c r="AK4632" s="33" t="str">
        <f>IF(Dane!M4632&lt;&gt;"",Dane!M4632,"")</f>
        <v/>
      </c>
    </row>
    <row r="4633" spans="36:37" x14ac:dyDescent="0.35">
      <c r="AJ4633" s="33" t="str">
        <f t="shared" si="73"/>
        <v/>
      </c>
      <c r="AK4633" s="33" t="str">
        <f>IF(Dane!M4633&lt;&gt;"",Dane!M4633,"")</f>
        <v/>
      </c>
    </row>
    <row r="4634" spans="36:37" x14ac:dyDescent="0.35">
      <c r="AJ4634" s="33" t="str">
        <f t="shared" si="73"/>
        <v/>
      </c>
      <c r="AK4634" s="33" t="str">
        <f>IF(Dane!M4634&lt;&gt;"",Dane!M4634,"")</f>
        <v/>
      </c>
    </row>
    <row r="4635" spans="36:37" x14ac:dyDescent="0.35">
      <c r="AJ4635" s="33" t="str">
        <f t="shared" si="73"/>
        <v/>
      </c>
      <c r="AK4635" s="33" t="str">
        <f>IF(Dane!M4635&lt;&gt;"",Dane!M4635,"")</f>
        <v/>
      </c>
    </row>
    <row r="4636" spans="36:37" x14ac:dyDescent="0.35">
      <c r="AJ4636" s="33" t="str">
        <f t="shared" si="73"/>
        <v/>
      </c>
      <c r="AK4636" s="33" t="str">
        <f>IF(Dane!M4636&lt;&gt;"",Dane!M4636,"")</f>
        <v/>
      </c>
    </row>
    <row r="4637" spans="36:37" x14ac:dyDescent="0.35">
      <c r="AJ4637" s="33" t="str">
        <f t="shared" si="73"/>
        <v/>
      </c>
      <c r="AK4637" s="33" t="str">
        <f>IF(Dane!M4637&lt;&gt;"",Dane!M4637,"")</f>
        <v/>
      </c>
    </row>
    <row r="4638" spans="36:37" x14ac:dyDescent="0.35">
      <c r="AJ4638" s="33" t="str">
        <f t="shared" si="73"/>
        <v/>
      </c>
      <c r="AK4638" s="33" t="str">
        <f>IF(Dane!M4638&lt;&gt;"",Dane!M4638,"")</f>
        <v/>
      </c>
    </row>
    <row r="4639" spans="36:37" x14ac:dyDescent="0.35">
      <c r="AJ4639" s="33" t="str">
        <f t="shared" si="73"/>
        <v/>
      </c>
      <c r="AK4639" s="33" t="str">
        <f>IF(Dane!M4639&lt;&gt;"",Dane!M4639,"")</f>
        <v/>
      </c>
    </row>
    <row r="4640" spans="36:37" x14ac:dyDescent="0.35">
      <c r="AJ4640" s="33" t="str">
        <f t="shared" si="73"/>
        <v/>
      </c>
      <c r="AK4640" s="33" t="str">
        <f>IF(Dane!M4640&lt;&gt;"",Dane!M4640,"")</f>
        <v/>
      </c>
    </row>
    <row r="4641" spans="36:37" x14ac:dyDescent="0.35">
      <c r="AJ4641" s="33" t="str">
        <f t="shared" si="73"/>
        <v/>
      </c>
      <c r="AK4641" s="33" t="str">
        <f>IF(Dane!M4641&lt;&gt;"",Dane!M4641,"")</f>
        <v/>
      </c>
    </row>
    <row r="4642" spans="36:37" x14ac:dyDescent="0.35">
      <c r="AJ4642" s="33" t="str">
        <f t="shared" si="73"/>
        <v/>
      </c>
      <c r="AK4642" s="33" t="str">
        <f>IF(Dane!M4642&lt;&gt;"",Dane!M4642,"")</f>
        <v/>
      </c>
    </row>
    <row r="4643" spans="36:37" x14ac:dyDescent="0.35">
      <c r="AJ4643" s="33" t="str">
        <f t="shared" si="73"/>
        <v/>
      </c>
      <c r="AK4643" s="33" t="str">
        <f>IF(Dane!M4643&lt;&gt;"",Dane!M4643,"")</f>
        <v/>
      </c>
    </row>
    <row r="4644" spans="36:37" x14ac:dyDescent="0.35">
      <c r="AJ4644" s="33" t="str">
        <f t="shared" si="73"/>
        <v/>
      </c>
      <c r="AK4644" s="33" t="str">
        <f>IF(Dane!M4644&lt;&gt;"",Dane!M4644,"")</f>
        <v/>
      </c>
    </row>
    <row r="4645" spans="36:37" x14ac:dyDescent="0.35">
      <c r="AJ4645" s="33" t="str">
        <f t="shared" si="73"/>
        <v/>
      </c>
      <c r="AK4645" s="33" t="str">
        <f>IF(Dane!M4645&lt;&gt;"",Dane!M4645,"")</f>
        <v/>
      </c>
    </row>
    <row r="4646" spans="36:37" x14ac:dyDescent="0.35">
      <c r="AJ4646" s="33" t="str">
        <f t="shared" si="73"/>
        <v/>
      </c>
      <c r="AK4646" s="33" t="str">
        <f>IF(Dane!M4646&lt;&gt;"",Dane!M4646,"")</f>
        <v/>
      </c>
    </row>
    <row r="4647" spans="36:37" x14ac:dyDescent="0.35">
      <c r="AJ4647" s="33" t="str">
        <f t="shared" si="73"/>
        <v/>
      </c>
      <c r="AK4647" s="33" t="str">
        <f>IF(Dane!M4647&lt;&gt;"",Dane!M4647,"")</f>
        <v/>
      </c>
    </row>
    <row r="4648" spans="36:37" x14ac:dyDescent="0.35">
      <c r="AJ4648" s="33" t="str">
        <f t="shared" si="73"/>
        <v/>
      </c>
      <c r="AK4648" s="33" t="str">
        <f>IF(Dane!M4648&lt;&gt;"",Dane!M4648,"")</f>
        <v/>
      </c>
    </row>
    <row r="4649" spans="36:37" x14ac:dyDescent="0.35">
      <c r="AJ4649" s="33" t="str">
        <f t="shared" si="73"/>
        <v/>
      </c>
      <c r="AK4649" s="33" t="str">
        <f>IF(Dane!M4649&lt;&gt;"",Dane!M4649,"")</f>
        <v/>
      </c>
    </row>
    <row r="4650" spans="36:37" x14ac:dyDescent="0.35">
      <c r="AJ4650" s="33" t="str">
        <f t="shared" si="73"/>
        <v/>
      </c>
      <c r="AK4650" s="33" t="str">
        <f>IF(Dane!M4650&lt;&gt;"",Dane!M4650,"")</f>
        <v/>
      </c>
    </row>
    <row r="4651" spans="36:37" x14ac:dyDescent="0.35">
      <c r="AJ4651" s="33" t="str">
        <f t="shared" si="73"/>
        <v/>
      </c>
      <c r="AK4651" s="33" t="str">
        <f>IF(Dane!M4651&lt;&gt;"",Dane!M4651,"")</f>
        <v/>
      </c>
    </row>
    <row r="4652" spans="36:37" x14ac:dyDescent="0.35">
      <c r="AJ4652" s="33" t="str">
        <f t="shared" si="73"/>
        <v/>
      </c>
      <c r="AK4652" s="33" t="str">
        <f>IF(Dane!M4652&lt;&gt;"",Dane!M4652,"")</f>
        <v/>
      </c>
    </row>
    <row r="4653" spans="36:37" x14ac:dyDescent="0.35">
      <c r="AJ4653" s="33" t="str">
        <f t="shared" si="73"/>
        <v/>
      </c>
      <c r="AK4653" s="33" t="str">
        <f>IF(Dane!M4653&lt;&gt;"",Dane!M4653,"")</f>
        <v/>
      </c>
    </row>
    <row r="4654" spans="36:37" x14ac:dyDescent="0.35">
      <c r="AJ4654" s="33" t="str">
        <f t="shared" si="73"/>
        <v/>
      </c>
      <c r="AK4654" s="33" t="str">
        <f>IF(Dane!M4654&lt;&gt;"",Dane!M4654,"")</f>
        <v/>
      </c>
    </row>
    <row r="4655" spans="36:37" x14ac:dyDescent="0.35">
      <c r="AJ4655" s="33" t="str">
        <f t="shared" si="73"/>
        <v/>
      </c>
      <c r="AK4655" s="33" t="str">
        <f>IF(Dane!M4655&lt;&gt;"",Dane!M4655,"")</f>
        <v/>
      </c>
    </row>
    <row r="4656" spans="36:37" x14ac:dyDescent="0.35">
      <c r="AJ4656" s="33" t="str">
        <f t="shared" si="73"/>
        <v/>
      </c>
      <c r="AK4656" s="33" t="str">
        <f>IF(Dane!M4656&lt;&gt;"",Dane!M4656,"")</f>
        <v/>
      </c>
    </row>
    <row r="4657" spans="36:37" x14ac:dyDescent="0.35">
      <c r="AJ4657" s="33" t="str">
        <f t="shared" si="73"/>
        <v/>
      </c>
      <c r="AK4657" s="33" t="str">
        <f>IF(Dane!M4657&lt;&gt;"",Dane!M4657,"")</f>
        <v/>
      </c>
    </row>
    <row r="4658" spans="36:37" x14ac:dyDescent="0.35">
      <c r="AJ4658" s="33" t="str">
        <f t="shared" si="73"/>
        <v/>
      </c>
      <c r="AK4658" s="33" t="str">
        <f>IF(Dane!M4658&lt;&gt;"",Dane!M4658,"")</f>
        <v/>
      </c>
    </row>
    <row r="4659" spans="36:37" x14ac:dyDescent="0.35">
      <c r="AJ4659" s="33" t="str">
        <f t="shared" si="73"/>
        <v/>
      </c>
      <c r="AK4659" s="33" t="str">
        <f>IF(Dane!M4659&lt;&gt;"",Dane!M4659,"")</f>
        <v/>
      </c>
    </row>
    <row r="4660" spans="36:37" x14ac:dyDescent="0.35">
      <c r="AJ4660" s="33" t="str">
        <f t="shared" si="73"/>
        <v/>
      </c>
      <c r="AK4660" s="33" t="str">
        <f>IF(Dane!M4660&lt;&gt;"",Dane!M4660,"")</f>
        <v/>
      </c>
    </row>
    <row r="4661" spans="36:37" x14ac:dyDescent="0.35">
      <c r="AJ4661" s="33" t="str">
        <f t="shared" si="73"/>
        <v/>
      </c>
      <c r="AK4661" s="33" t="str">
        <f>IF(Dane!M4661&lt;&gt;"",Dane!M4661,"")</f>
        <v/>
      </c>
    </row>
    <row r="4662" spans="36:37" x14ac:dyDescent="0.35">
      <c r="AJ4662" s="33" t="str">
        <f t="shared" si="73"/>
        <v/>
      </c>
      <c r="AK4662" s="33" t="str">
        <f>IF(Dane!M4662&lt;&gt;"",Dane!M4662,"")</f>
        <v/>
      </c>
    </row>
    <row r="4663" spans="36:37" x14ac:dyDescent="0.35">
      <c r="AJ4663" s="33" t="str">
        <f t="shared" si="73"/>
        <v/>
      </c>
      <c r="AK4663" s="33" t="str">
        <f>IF(Dane!M4663&lt;&gt;"",Dane!M4663,"")</f>
        <v/>
      </c>
    </row>
    <row r="4664" spans="36:37" x14ac:dyDescent="0.35">
      <c r="AJ4664" s="33" t="str">
        <f t="shared" si="73"/>
        <v/>
      </c>
      <c r="AK4664" s="33" t="str">
        <f>IF(Dane!M4664&lt;&gt;"",Dane!M4664,"")</f>
        <v/>
      </c>
    </row>
    <row r="4665" spans="36:37" x14ac:dyDescent="0.35">
      <c r="AJ4665" s="33" t="str">
        <f t="shared" si="73"/>
        <v/>
      </c>
      <c r="AK4665" s="33" t="str">
        <f>IF(Dane!M4665&lt;&gt;"",Dane!M4665,"")</f>
        <v/>
      </c>
    </row>
    <row r="4666" spans="36:37" x14ac:dyDescent="0.35">
      <c r="AJ4666" s="33" t="str">
        <f t="shared" si="73"/>
        <v/>
      </c>
      <c r="AK4666" s="33" t="str">
        <f>IF(Dane!M4666&lt;&gt;"",Dane!M4666,"")</f>
        <v/>
      </c>
    </row>
    <row r="4667" spans="36:37" x14ac:dyDescent="0.35">
      <c r="AJ4667" s="33" t="str">
        <f t="shared" si="73"/>
        <v/>
      </c>
      <c r="AK4667" s="33" t="str">
        <f>IF(Dane!M4667&lt;&gt;"",Dane!M4667,"")</f>
        <v/>
      </c>
    </row>
    <row r="4668" spans="36:37" x14ac:dyDescent="0.35">
      <c r="AJ4668" s="33" t="str">
        <f t="shared" si="73"/>
        <v/>
      </c>
      <c r="AK4668" s="33" t="str">
        <f>IF(Dane!M4668&lt;&gt;"",Dane!M4668,"")</f>
        <v/>
      </c>
    </row>
    <row r="4669" spans="36:37" x14ac:dyDescent="0.35">
      <c r="AJ4669" s="33" t="str">
        <f t="shared" si="73"/>
        <v/>
      </c>
      <c r="AK4669" s="33" t="str">
        <f>IF(Dane!M4669&lt;&gt;"",Dane!M4669,"")</f>
        <v/>
      </c>
    </row>
    <row r="4670" spans="36:37" x14ac:dyDescent="0.35">
      <c r="AJ4670" s="33" t="str">
        <f t="shared" si="73"/>
        <v/>
      </c>
      <c r="AK4670" s="33" t="str">
        <f>IF(Dane!M4670&lt;&gt;"",Dane!M4670,"")</f>
        <v/>
      </c>
    </row>
    <row r="4671" spans="36:37" x14ac:dyDescent="0.35">
      <c r="AJ4671" s="33" t="str">
        <f t="shared" si="73"/>
        <v/>
      </c>
      <c r="AK4671" s="33" t="str">
        <f>IF(Dane!M4671&lt;&gt;"",Dane!M4671,"")</f>
        <v/>
      </c>
    </row>
    <row r="4672" spans="36:37" x14ac:dyDescent="0.35">
      <c r="AJ4672" s="33" t="str">
        <f t="shared" si="73"/>
        <v/>
      </c>
      <c r="AK4672" s="33" t="str">
        <f>IF(Dane!M4672&lt;&gt;"",Dane!M4672,"")</f>
        <v/>
      </c>
    </row>
    <row r="4673" spans="36:37" x14ac:dyDescent="0.35">
      <c r="AJ4673" s="33" t="str">
        <f t="shared" si="73"/>
        <v/>
      </c>
      <c r="AK4673" s="33" t="str">
        <f>IF(Dane!M4673&lt;&gt;"",Dane!M4673,"")</f>
        <v/>
      </c>
    </row>
    <row r="4674" spans="36:37" x14ac:dyDescent="0.35">
      <c r="AJ4674" s="33" t="str">
        <f t="shared" si="73"/>
        <v/>
      </c>
      <c r="AK4674" s="33" t="str">
        <f>IF(Dane!M4674&lt;&gt;"",Dane!M4674,"")</f>
        <v/>
      </c>
    </row>
    <row r="4675" spans="36:37" x14ac:dyDescent="0.35">
      <c r="AJ4675" s="33" t="str">
        <f t="shared" si="73"/>
        <v/>
      </c>
      <c r="AK4675" s="33" t="str">
        <f>IF(Dane!M4675&lt;&gt;"",Dane!M4675,"")</f>
        <v/>
      </c>
    </row>
    <row r="4676" spans="36:37" x14ac:dyDescent="0.35">
      <c r="AJ4676" s="33" t="str">
        <f t="shared" si="73"/>
        <v/>
      </c>
      <c r="AK4676" s="33" t="str">
        <f>IF(Dane!M4676&lt;&gt;"",Dane!M4676,"")</f>
        <v/>
      </c>
    </row>
    <row r="4677" spans="36:37" x14ac:dyDescent="0.35">
      <c r="AJ4677" s="33" t="str">
        <f t="shared" si="73"/>
        <v/>
      </c>
      <c r="AK4677" s="33" t="str">
        <f>IF(Dane!M4677&lt;&gt;"",Dane!M4677,"")</f>
        <v/>
      </c>
    </row>
    <row r="4678" spans="36:37" x14ac:dyDescent="0.35">
      <c r="AJ4678" s="33" t="str">
        <f t="shared" si="73"/>
        <v/>
      </c>
      <c r="AK4678" s="33" t="str">
        <f>IF(Dane!M4678&lt;&gt;"",Dane!M4678,"")</f>
        <v/>
      </c>
    </row>
    <row r="4679" spans="36:37" x14ac:dyDescent="0.35">
      <c r="AJ4679" s="33" t="str">
        <f t="shared" si="73"/>
        <v/>
      </c>
      <c r="AK4679" s="33" t="str">
        <f>IF(Dane!M4679&lt;&gt;"",Dane!M4679,"")</f>
        <v/>
      </c>
    </row>
    <row r="4680" spans="36:37" x14ac:dyDescent="0.35">
      <c r="AJ4680" s="33" t="str">
        <f t="shared" si="73"/>
        <v/>
      </c>
      <c r="AK4680" s="33" t="str">
        <f>IF(Dane!M4680&lt;&gt;"",Dane!M4680,"")</f>
        <v/>
      </c>
    </row>
    <row r="4681" spans="36:37" x14ac:dyDescent="0.35">
      <c r="AJ4681" s="33" t="str">
        <f t="shared" si="73"/>
        <v/>
      </c>
      <c r="AK4681" s="33" t="str">
        <f>IF(Dane!M4681&lt;&gt;"",Dane!M4681,"")</f>
        <v/>
      </c>
    </row>
    <row r="4682" spans="36:37" x14ac:dyDescent="0.35">
      <c r="AJ4682" s="33" t="str">
        <f t="shared" si="73"/>
        <v/>
      </c>
      <c r="AK4682" s="33" t="str">
        <f>IF(Dane!M4682&lt;&gt;"",Dane!M4682,"")</f>
        <v/>
      </c>
    </row>
    <row r="4683" spans="36:37" x14ac:dyDescent="0.35">
      <c r="AJ4683" s="33" t="str">
        <f t="shared" si="73"/>
        <v/>
      </c>
      <c r="AK4683" s="33" t="str">
        <f>IF(Dane!M4683&lt;&gt;"",Dane!M4683,"")</f>
        <v/>
      </c>
    </row>
    <row r="4684" spans="36:37" x14ac:dyDescent="0.35">
      <c r="AJ4684" s="33" t="str">
        <f t="shared" si="73"/>
        <v/>
      </c>
      <c r="AK4684" s="33" t="str">
        <f>IF(Dane!M4684&lt;&gt;"",Dane!M4684,"")</f>
        <v/>
      </c>
    </row>
    <row r="4685" spans="36:37" x14ac:dyDescent="0.35">
      <c r="AJ4685" s="33" t="str">
        <f t="shared" si="73"/>
        <v/>
      </c>
      <c r="AK4685" s="33" t="str">
        <f>IF(Dane!M4685&lt;&gt;"",Dane!M4685,"")</f>
        <v/>
      </c>
    </row>
    <row r="4686" spans="36:37" x14ac:dyDescent="0.35">
      <c r="AJ4686" s="33" t="str">
        <f t="shared" si="73"/>
        <v/>
      </c>
      <c r="AK4686" s="33" t="str">
        <f>IF(Dane!M4686&lt;&gt;"",Dane!M4686,"")</f>
        <v/>
      </c>
    </row>
    <row r="4687" spans="36:37" x14ac:dyDescent="0.35">
      <c r="AJ4687" s="33" t="str">
        <f t="shared" si="73"/>
        <v/>
      </c>
      <c r="AK4687" s="33" t="str">
        <f>IF(Dane!M4687&lt;&gt;"",Dane!M4687,"")</f>
        <v/>
      </c>
    </row>
    <row r="4688" spans="36:37" x14ac:dyDescent="0.35">
      <c r="AJ4688" s="33" t="str">
        <f t="shared" si="73"/>
        <v/>
      </c>
      <c r="AK4688" s="33" t="str">
        <f>IF(Dane!M4688&lt;&gt;"",Dane!M4688,"")</f>
        <v/>
      </c>
    </row>
    <row r="4689" spans="36:37" x14ac:dyDescent="0.35">
      <c r="AJ4689" s="33" t="str">
        <f t="shared" si="73"/>
        <v/>
      </c>
      <c r="AK4689" s="33" t="str">
        <f>IF(Dane!M4689&lt;&gt;"",Dane!M4689,"")</f>
        <v/>
      </c>
    </row>
    <row r="4690" spans="36:37" x14ac:dyDescent="0.35">
      <c r="AJ4690" s="33" t="str">
        <f t="shared" si="73"/>
        <v/>
      </c>
      <c r="AK4690" s="33" t="str">
        <f>IF(Dane!M4690&lt;&gt;"",Dane!M4690,"")</f>
        <v/>
      </c>
    </row>
    <row r="4691" spans="36:37" x14ac:dyDescent="0.35">
      <c r="AJ4691" s="33" t="str">
        <f t="shared" si="73"/>
        <v/>
      </c>
      <c r="AK4691" s="33" t="str">
        <f>IF(Dane!M4691&lt;&gt;"",Dane!M4691,"")</f>
        <v/>
      </c>
    </row>
    <row r="4692" spans="36:37" x14ac:dyDescent="0.35">
      <c r="AJ4692" s="33" t="str">
        <f t="shared" si="73"/>
        <v/>
      </c>
      <c r="AK4692" s="33" t="str">
        <f>IF(Dane!M4692&lt;&gt;"",Dane!M4692,"")</f>
        <v/>
      </c>
    </row>
    <row r="4693" spans="36:37" x14ac:dyDescent="0.35">
      <c r="AJ4693" s="33" t="str">
        <f t="shared" si="73"/>
        <v/>
      </c>
      <c r="AK4693" s="33" t="str">
        <f>IF(Dane!M4693&lt;&gt;"",Dane!M4693,"")</f>
        <v/>
      </c>
    </row>
    <row r="4694" spans="36:37" x14ac:dyDescent="0.35">
      <c r="AJ4694" s="33" t="str">
        <f t="shared" ref="AJ4694:AJ4757" si="74">IF(AK4694="styczeń",1,IF(AK4694="luty",2,IF(AK4694="marzec",3,IF(AK4694="kwiecień",4,IF(AK4694="maj",5,IF(AK4694="czerwiec",6,IF(AK4694="lipiec",7,IF(AK4694="sierpień",8,IF(AK4694="wrzesień",9,IF(AK4694="październik",10,IF(AK4694="listopad",11,IF(AK4694="listopad",12,""))))))))))))</f>
        <v/>
      </c>
      <c r="AK4694" s="33" t="str">
        <f>IF(Dane!M4694&lt;&gt;"",Dane!M4694,"")</f>
        <v/>
      </c>
    </row>
    <row r="4695" spans="36:37" x14ac:dyDescent="0.35">
      <c r="AJ4695" s="33" t="str">
        <f t="shared" si="74"/>
        <v/>
      </c>
      <c r="AK4695" s="33" t="str">
        <f>IF(Dane!M4695&lt;&gt;"",Dane!M4695,"")</f>
        <v/>
      </c>
    </row>
    <row r="4696" spans="36:37" x14ac:dyDescent="0.35">
      <c r="AJ4696" s="33" t="str">
        <f t="shared" si="74"/>
        <v/>
      </c>
      <c r="AK4696" s="33" t="str">
        <f>IF(Dane!M4696&lt;&gt;"",Dane!M4696,"")</f>
        <v/>
      </c>
    </row>
    <row r="4697" spans="36:37" x14ac:dyDescent="0.35">
      <c r="AJ4697" s="33" t="str">
        <f t="shared" si="74"/>
        <v/>
      </c>
      <c r="AK4697" s="33" t="str">
        <f>IF(Dane!M4697&lt;&gt;"",Dane!M4697,"")</f>
        <v/>
      </c>
    </row>
    <row r="4698" spans="36:37" x14ac:dyDescent="0.35">
      <c r="AJ4698" s="33" t="str">
        <f t="shared" si="74"/>
        <v/>
      </c>
      <c r="AK4698" s="33" t="str">
        <f>IF(Dane!M4698&lt;&gt;"",Dane!M4698,"")</f>
        <v/>
      </c>
    </row>
    <row r="4699" spans="36:37" x14ac:dyDescent="0.35">
      <c r="AJ4699" s="33" t="str">
        <f t="shared" si="74"/>
        <v/>
      </c>
      <c r="AK4699" s="33" t="str">
        <f>IF(Dane!M4699&lt;&gt;"",Dane!M4699,"")</f>
        <v/>
      </c>
    </row>
    <row r="4700" spans="36:37" x14ac:dyDescent="0.35">
      <c r="AJ4700" s="33" t="str">
        <f t="shared" si="74"/>
        <v/>
      </c>
      <c r="AK4700" s="33" t="str">
        <f>IF(Dane!M4700&lt;&gt;"",Dane!M4700,"")</f>
        <v/>
      </c>
    </row>
    <row r="4701" spans="36:37" x14ac:dyDescent="0.35">
      <c r="AJ4701" s="33" t="str">
        <f t="shared" si="74"/>
        <v/>
      </c>
      <c r="AK4701" s="33" t="str">
        <f>IF(Dane!M4701&lt;&gt;"",Dane!M4701,"")</f>
        <v/>
      </c>
    </row>
    <row r="4702" spans="36:37" x14ac:dyDescent="0.35">
      <c r="AJ4702" s="33" t="str">
        <f t="shared" si="74"/>
        <v/>
      </c>
      <c r="AK4702" s="33" t="str">
        <f>IF(Dane!M4702&lt;&gt;"",Dane!M4702,"")</f>
        <v/>
      </c>
    </row>
    <row r="4703" spans="36:37" x14ac:dyDescent="0.35">
      <c r="AJ4703" s="33" t="str">
        <f t="shared" si="74"/>
        <v/>
      </c>
      <c r="AK4703" s="33" t="str">
        <f>IF(Dane!M4703&lt;&gt;"",Dane!M4703,"")</f>
        <v/>
      </c>
    </row>
    <row r="4704" spans="36:37" x14ac:dyDescent="0.35">
      <c r="AJ4704" s="33" t="str">
        <f t="shared" si="74"/>
        <v/>
      </c>
      <c r="AK4704" s="33" t="str">
        <f>IF(Dane!M4704&lt;&gt;"",Dane!M4704,"")</f>
        <v/>
      </c>
    </row>
    <row r="4705" spans="36:37" x14ac:dyDescent="0.35">
      <c r="AJ4705" s="33" t="str">
        <f t="shared" si="74"/>
        <v/>
      </c>
      <c r="AK4705" s="33" t="str">
        <f>IF(Dane!M4705&lt;&gt;"",Dane!M4705,"")</f>
        <v/>
      </c>
    </row>
    <row r="4706" spans="36:37" x14ac:dyDescent="0.35">
      <c r="AJ4706" s="33" t="str">
        <f t="shared" si="74"/>
        <v/>
      </c>
      <c r="AK4706" s="33" t="str">
        <f>IF(Dane!M4706&lt;&gt;"",Dane!M4706,"")</f>
        <v/>
      </c>
    </row>
    <row r="4707" spans="36:37" x14ac:dyDescent="0.35">
      <c r="AJ4707" s="33" t="str">
        <f t="shared" si="74"/>
        <v/>
      </c>
      <c r="AK4707" s="33" t="str">
        <f>IF(Dane!M4707&lt;&gt;"",Dane!M4707,"")</f>
        <v/>
      </c>
    </row>
    <row r="4708" spans="36:37" x14ac:dyDescent="0.35">
      <c r="AJ4708" s="33" t="str">
        <f t="shared" si="74"/>
        <v/>
      </c>
      <c r="AK4708" s="33" t="str">
        <f>IF(Dane!M4708&lt;&gt;"",Dane!M4708,"")</f>
        <v/>
      </c>
    </row>
    <row r="4709" spans="36:37" x14ac:dyDescent="0.35">
      <c r="AJ4709" s="33" t="str">
        <f t="shared" si="74"/>
        <v/>
      </c>
      <c r="AK4709" s="33" t="str">
        <f>IF(Dane!M4709&lt;&gt;"",Dane!M4709,"")</f>
        <v/>
      </c>
    </row>
    <row r="4710" spans="36:37" x14ac:dyDescent="0.35">
      <c r="AJ4710" s="33" t="str">
        <f t="shared" si="74"/>
        <v/>
      </c>
      <c r="AK4710" s="33" t="str">
        <f>IF(Dane!M4710&lt;&gt;"",Dane!M4710,"")</f>
        <v/>
      </c>
    </row>
    <row r="4711" spans="36:37" x14ac:dyDescent="0.35">
      <c r="AJ4711" s="33" t="str">
        <f t="shared" si="74"/>
        <v/>
      </c>
      <c r="AK4711" s="33" t="str">
        <f>IF(Dane!M4711&lt;&gt;"",Dane!M4711,"")</f>
        <v/>
      </c>
    </row>
    <row r="4712" spans="36:37" x14ac:dyDescent="0.35">
      <c r="AJ4712" s="33" t="str">
        <f t="shared" si="74"/>
        <v/>
      </c>
      <c r="AK4712" s="33" t="str">
        <f>IF(Dane!M4712&lt;&gt;"",Dane!M4712,"")</f>
        <v/>
      </c>
    </row>
    <row r="4713" spans="36:37" x14ac:dyDescent="0.35">
      <c r="AJ4713" s="33" t="str">
        <f t="shared" si="74"/>
        <v/>
      </c>
      <c r="AK4713" s="33" t="str">
        <f>IF(Dane!M4713&lt;&gt;"",Dane!M4713,"")</f>
        <v/>
      </c>
    </row>
    <row r="4714" spans="36:37" x14ac:dyDescent="0.35">
      <c r="AJ4714" s="33" t="str">
        <f t="shared" si="74"/>
        <v/>
      </c>
      <c r="AK4714" s="33" t="str">
        <f>IF(Dane!M4714&lt;&gt;"",Dane!M4714,"")</f>
        <v/>
      </c>
    </row>
    <row r="4715" spans="36:37" x14ac:dyDescent="0.35">
      <c r="AJ4715" s="33" t="str">
        <f t="shared" si="74"/>
        <v/>
      </c>
      <c r="AK4715" s="33" t="str">
        <f>IF(Dane!M4715&lt;&gt;"",Dane!M4715,"")</f>
        <v/>
      </c>
    </row>
    <row r="4716" spans="36:37" x14ac:dyDescent="0.35">
      <c r="AJ4716" s="33" t="str">
        <f t="shared" si="74"/>
        <v/>
      </c>
      <c r="AK4716" s="33" t="str">
        <f>IF(Dane!M4716&lt;&gt;"",Dane!M4716,"")</f>
        <v/>
      </c>
    </row>
    <row r="4717" spans="36:37" x14ac:dyDescent="0.35">
      <c r="AJ4717" s="33" t="str">
        <f t="shared" si="74"/>
        <v/>
      </c>
      <c r="AK4717" s="33" t="str">
        <f>IF(Dane!M4717&lt;&gt;"",Dane!M4717,"")</f>
        <v/>
      </c>
    </row>
    <row r="4718" spans="36:37" x14ac:dyDescent="0.35">
      <c r="AJ4718" s="33" t="str">
        <f t="shared" si="74"/>
        <v/>
      </c>
      <c r="AK4718" s="33" t="str">
        <f>IF(Dane!M4718&lt;&gt;"",Dane!M4718,"")</f>
        <v/>
      </c>
    </row>
    <row r="4719" spans="36:37" x14ac:dyDescent="0.35">
      <c r="AJ4719" s="33" t="str">
        <f t="shared" si="74"/>
        <v/>
      </c>
      <c r="AK4719" s="33" t="str">
        <f>IF(Dane!M4719&lt;&gt;"",Dane!M4719,"")</f>
        <v/>
      </c>
    </row>
    <row r="4720" spans="36:37" x14ac:dyDescent="0.35">
      <c r="AJ4720" s="33" t="str">
        <f t="shared" si="74"/>
        <v/>
      </c>
      <c r="AK4720" s="33" t="str">
        <f>IF(Dane!M4720&lt;&gt;"",Dane!M4720,"")</f>
        <v/>
      </c>
    </row>
    <row r="4721" spans="36:37" x14ac:dyDescent="0.35">
      <c r="AJ4721" s="33" t="str">
        <f t="shared" si="74"/>
        <v/>
      </c>
      <c r="AK4721" s="33" t="str">
        <f>IF(Dane!M4721&lt;&gt;"",Dane!M4721,"")</f>
        <v/>
      </c>
    </row>
    <row r="4722" spans="36:37" x14ac:dyDescent="0.35">
      <c r="AJ4722" s="33" t="str">
        <f t="shared" si="74"/>
        <v/>
      </c>
      <c r="AK4722" s="33" t="str">
        <f>IF(Dane!M4722&lt;&gt;"",Dane!M4722,"")</f>
        <v/>
      </c>
    </row>
    <row r="4723" spans="36:37" x14ac:dyDescent="0.35">
      <c r="AJ4723" s="33" t="str">
        <f t="shared" si="74"/>
        <v/>
      </c>
      <c r="AK4723" s="33" t="str">
        <f>IF(Dane!M4723&lt;&gt;"",Dane!M4723,"")</f>
        <v/>
      </c>
    </row>
    <row r="4724" spans="36:37" x14ac:dyDescent="0.35">
      <c r="AJ4724" s="33" t="str">
        <f t="shared" si="74"/>
        <v/>
      </c>
      <c r="AK4724" s="33" t="str">
        <f>IF(Dane!M4724&lt;&gt;"",Dane!M4724,"")</f>
        <v/>
      </c>
    </row>
    <row r="4725" spans="36:37" x14ac:dyDescent="0.35">
      <c r="AJ4725" s="33" t="str">
        <f t="shared" si="74"/>
        <v/>
      </c>
      <c r="AK4725" s="33" t="str">
        <f>IF(Dane!M4725&lt;&gt;"",Dane!M4725,"")</f>
        <v/>
      </c>
    </row>
    <row r="4726" spans="36:37" x14ac:dyDescent="0.35">
      <c r="AJ4726" s="33" t="str">
        <f t="shared" si="74"/>
        <v/>
      </c>
      <c r="AK4726" s="33" t="str">
        <f>IF(Dane!M4726&lt;&gt;"",Dane!M4726,"")</f>
        <v/>
      </c>
    </row>
    <row r="4727" spans="36:37" x14ac:dyDescent="0.35">
      <c r="AJ4727" s="33" t="str">
        <f t="shared" si="74"/>
        <v/>
      </c>
      <c r="AK4727" s="33" t="str">
        <f>IF(Dane!M4727&lt;&gt;"",Dane!M4727,"")</f>
        <v/>
      </c>
    </row>
    <row r="4728" spans="36:37" x14ac:dyDescent="0.35">
      <c r="AJ4728" s="33" t="str">
        <f t="shared" si="74"/>
        <v/>
      </c>
      <c r="AK4728" s="33" t="str">
        <f>IF(Dane!M4728&lt;&gt;"",Dane!M4728,"")</f>
        <v/>
      </c>
    </row>
    <row r="4729" spans="36:37" x14ac:dyDescent="0.35">
      <c r="AJ4729" s="33" t="str">
        <f t="shared" si="74"/>
        <v/>
      </c>
      <c r="AK4729" s="33" t="str">
        <f>IF(Dane!M4729&lt;&gt;"",Dane!M4729,"")</f>
        <v/>
      </c>
    </row>
    <row r="4730" spans="36:37" x14ac:dyDescent="0.35">
      <c r="AJ4730" s="33" t="str">
        <f t="shared" si="74"/>
        <v/>
      </c>
      <c r="AK4730" s="33" t="str">
        <f>IF(Dane!M4730&lt;&gt;"",Dane!M4730,"")</f>
        <v/>
      </c>
    </row>
    <row r="4731" spans="36:37" x14ac:dyDescent="0.35">
      <c r="AJ4731" s="33" t="str">
        <f t="shared" si="74"/>
        <v/>
      </c>
      <c r="AK4731" s="33" t="str">
        <f>IF(Dane!M4731&lt;&gt;"",Dane!M4731,"")</f>
        <v/>
      </c>
    </row>
    <row r="4732" spans="36:37" x14ac:dyDescent="0.35">
      <c r="AJ4732" s="33" t="str">
        <f t="shared" si="74"/>
        <v/>
      </c>
      <c r="AK4732" s="33" t="str">
        <f>IF(Dane!M4732&lt;&gt;"",Dane!M4732,"")</f>
        <v/>
      </c>
    </row>
    <row r="4733" spans="36:37" x14ac:dyDescent="0.35">
      <c r="AJ4733" s="33" t="str">
        <f t="shared" si="74"/>
        <v/>
      </c>
      <c r="AK4733" s="33" t="str">
        <f>IF(Dane!M4733&lt;&gt;"",Dane!M4733,"")</f>
        <v/>
      </c>
    </row>
    <row r="4734" spans="36:37" x14ac:dyDescent="0.35">
      <c r="AJ4734" s="33" t="str">
        <f t="shared" si="74"/>
        <v/>
      </c>
      <c r="AK4734" s="33" t="str">
        <f>IF(Dane!M4734&lt;&gt;"",Dane!M4734,"")</f>
        <v/>
      </c>
    </row>
    <row r="4735" spans="36:37" x14ac:dyDescent="0.35">
      <c r="AJ4735" s="33" t="str">
        <f t="shared" si="74"/>
        <v/>
      </c>
      <c r="AK4735" s="33" t="str">
        <f>IF(Dane!M4735&lt;&gt;"",Dane!M4735,"")</f>
        <v/>
      </c>
    </row>
    <row r="4736" spans="36:37" x14ac:dyDescent="0.35">
      <c r="AJ4736" s="33" t="str">
        <f t="shared" si="74"/>
        <v/>
      </c>
      <c r="AK4736" s="33" t="str">
        <f>IF(Dane!M4736&lt;&gt;"",Dane!M4736,"")</f>
        <v/>
      </c>
    </row>
    <row r="4737" spans="36:37" x14ac:dyDescent="0.35">
      <c r="AJ4737" s="33" t="str">
        <f t="shared" si="74"/>
        <v/>
      </c>
      <c r="AK4737" s="33" t="str">
        <f>IF(Dane!M4737&lt;&gt;"",Dane!M4737,"")</f>
        <v/>
      </c>
    </row>
    <row r="4738" spans="36:37" x14ac:dyDescent="0.35">
      <c r="AJ4738" s="33" t="str">
        <f t="shared" si="74"/>
        <v/>
      </c>
      <c r="AK4738" s="33" t="str">
        <f>IF(Dane!M4738&lt;&gt;"",Dane!M4738,"")</f>
        <v/>
      </c>
    </row>
    <row r="4739" spans="36:37" x14ac:dyDescent="0.35">
      <c r="AJ4739" s="33" t="str">
        <f t="shared" si="74"/>
        <v/>
      </c>
      <c r="AK4739" s="33" t="str">
        <f>IF(Dane!M4739&lt;&gt;"",Dane!M4739,"")</f>
        <v/>
      </c>
    </row>
    <row r="4740" spans="36:37" x14ac:dyDescent="0.35">
      <c r="AJ4740" s="33" t="str">
        <f t="shared" si="74"/>
        <v/>
      </c>
      <c r="AK4740" s="33" t="str">
        <f>IF(Dane!M4740&lt;&gt;"",Dane!M4740,"")</f>
        <v/>
      </c>
    </row>
    <row r="4741" spans="36:37" x14ac:dyDescent="0.35">
      <c r="AJ4741" s="33" t="str">
        <f t="shared" si="74"/>
        <v/>
      </c>
      <c r="AK4741" s="33" t="str">
        <f>IF(Dane!M4741&lt;&gt;"",Dane!M4741,"")</f>
        <v/>
      </c>
    </row>
    <row r="4742" spans="36:37" x14ac:dyDescent="0.35">
      <c r="AJ4742" s="33" t="str">
        <f t="shared" si="74"/>
        <v/>
      </c>
      <c r="AK4742" s="33" t="str">
        <f>IF(Dane!M4742&lt;&gt;"",Dane!M4742,"")</f>
        <v/>
      </c>
    </row>
    <row r="4743" spans="36:37" x14ac:dyDescent="0.35">
      <c r="AJ4743" s="33" t="str">
        <f t="shared" si="74"/>
        <v/>
      </c>
      <c r="AK4743" s="33" t="str">
        <f>IF(Dane!M4743&lt;&gt;"",Dane!M4743,"")</f>
        <v/>
      </c>
    </row>
    <row r="4744" spans="36:37" x14ac:dyDescent="0.35">
      <c r="AJ4744" s="33" t="str">
        <f t="shared" si="74"/>
        <v/>
      </c>
      <c r="AK4744" s="33" t="str">
        <f>IF(Dane!M4744&lt;&gt;"",Dane!M4744,"")</f>
        <v/>
      </c>
    </row>
    <row r="4745" spans="36:37" x14ac:dyDescent="0.35">
      <c r="AJ4745" s="33" t="str">
        <f t="shared" si="74"/>
        <v/>
      </c>
      <c r="AK4745" s="33" t="str">
        <f>IF(Dane!M4745&lt;&gt;"",Dane!M4745,"")</f>
        <v/>
      </c>
    </row>
    <row r="4746" spans="36:37" x14ac:dyDescent="0.35">
      <c r="AJ4746" s="33" t="str">
        <f t="shared" si="74"/>
        <v/>
      </c>
      <c r="AK4746" s="33" t="str">
        <f>IF(Dane!M4746&lt;&gt;"",Dane!M4746,"")</f>
        <v/>
      </c>
    </row>
    <row r="4747" spans="36:37" x14ac:dyDescent="0.35">
      <c r="AJ4747" s="33" t="str">
        <f t="shared" si="74"/>
        <v/>
      </c>
      <c r="AK4747" s="33" t="str">
        <f>IF(Dane!M4747&lt;&gt;"",Dane!M4747,"")</f>
        <v/>
      </c>
    </row>
    <row r="4748" spans="36:37" x14ac:dyDescent="0.35">
      <c r="AJ4748" s="33" t="str">
        <f t="shared" si="74"/>
        <v/>
      </c>
      <c r="AK4748" s="33" t="str">
        <f>IF(Dane!M4748&lt;&gt;"",Dane!M4748,"")</f>
        <v/>
      </c>
    </row>
    <row r="4749" spans="36:37" x14ac:dyDescent="0.35">
      <c r="AJ4749" s="33" t="str">
        <f t="shared" si="74"/>
        <v/>
      </c>
      <c r="AK4749" s="33" t="str">
        <f>IF(Dane!M4749&lt;&gt;"",Dane!M4749,"")</f>
        <v/>
      </c>
    </row>
    <row r="4750" spans="36:37" x14ac:dyDescent="0.35">
      <c r="AJ4750" s="33" t="str">
        <f t="shared" si="74"/>
        <v/>
      </c>
      <c r="AK4750" s="33" t="str">
        <f>IF(Dane!M4750&lt;&gt;"",Dane!M4750,"")</f>
        <v/>
      </c>
    </row>
    <row r="4751" spans="36:37" x14ac:dyDescent="0.35">
      <c r="AJ4751" s="33" t="str">
        <f t="shared" si="74"/>
        <v/>
      </c>
      <c r="AK4751" s="33" t="str">
        <f>IF(Dane!M4751&lt;&gt;"",Dane!M4751,"")</f>
        <v/>
      </c>
    </row>
    <row r="4752" spans="36:37" x14ac:dyDescent="0.35">
      <c r="AJ4752" s="33" t="str">
        <f t="shared" si="74"/>
        <v/>
      </c>
      <c r="AK4752" s="33" t="str">
        <f>IF(Dane!M4752&lt;&gt;"",Dane!M4752,"")</f>
        <v/>
      </c>
    </row>
    <row r="4753" spans="36:37" x14ac:dyDescent="0.35">
      <c r="AJ4753" s="33" t="str">
        <f t="shared" si="74"/>
        <v/>
      </c>
      <c r="AK4753" s="33" t="str">
        <f>IF(Dane!M4753&lt;&gt;"",Dane!M4753,"")</f>
        <v/>
      </c>
    </row>
    <row r="4754" spans="36:37" x14ac:dyDescent="0.35">
      <c r="AJ4754" s="33" t="str">
        <f t="shared" si="74"/>
        <v/>
      </c>
      <c r="AK4754" s="33" t="str">
        <f>IF(Dane!M4754&lt;&gt;"",Dane!M4754,"")</f>
        <v/>
      </c>
    </row>
    <row r="4755" spans="36:37" x14ac:dyDescent="0.35">
      <c r="AJ4755" s="33" t="str">
        <f t="shared" si="74"/>
        <v/>
      </c>
      <c r="AK4755" s="33" t="str">
        <f>IF(Dane!M4755&lt;&gt;"",Dane!M4755,"")</f>
        <v/>
      </c>
    </row>
    <row r="4756" spans="36:37" x14ac:dyDescent="0.35">
      <c r="AJ4756" s="33" t="str">
        <f t="shared" si="74"/>
        <v/>
      </c>
      <c r="AK4756" s="33" t="str">
        <f>IF(Dane!M4756&lt;&gt;"",Dane!M4756,"")</f>
        <v/>
      </c>
    </row>
    <row r="4757" spans="36:37" x14ac:dyDescent="0.35">
      <c r="AJ4757" s="33" t="str">
        <f t="shared" si="74"/>
        <v/>
      </c>
      <c r="AK4757" s="33" t="str">
        <f>IF(Dane!M4757&lt;&gt;"",Dane!M4757,"")</f>
        <v/>
      </c>
    </row>
    <row r="4758" spans="36:37" x14ac:dyDescent="0.35">
      <c r="AJ4758" s="33" t="str">
        <f t="shared" ref="AJ4758:AJ4821" si="75">IF(AK4758="styczeń",1,IF(AK4758="luty",2,IF(AK4758="marzec",3,IF(AK4758="kwiecień",4,IF(AK4758="maj",5,IF(AK4758="czerwiec",6,IF(AK4758="lipiec",7,IF(AK4758="sierpień",8,IF(AK4758="wrzesień",9,IF(AK4758="październik",10,IF(AK4758="listopad",11,IF(AK4758="listopad",12,""))))))))))))</f>
        <v/>
      </c>
      <c r="AK4758" s="33" t="str">
        <f>IF(Dane!M4758&lt;&gt;"",Dane!M4758,"")</f>
        <v/>
      </c>
    </row>
    <row r="4759" spans="36:37" x14ac:dyDescent="0.35">
      <c r="AJ4759" s="33" t="str">
        <f t="shared" si="75"/>
        <v/>
      </c>
      <c r="AK4759" s="33" t="str">
        <f>IF(Dane!M4759&lt;&gt;"",Dane!M4759,"")</f>
        <v/>
      </c>
    </row>
    <row r="4760" spans="36:37" x14ac:dyDescent="0.35">
      <c r="AJ4760" s="33" t="str">
        <f t="shared" si="75"/>
        <v/>
      </c>
      <c r="AK4760" s="33" t="str">
        <f>IF(Dane!M4760&lt;&gt;"",Dane!M4760,"")</f>
        <v/>
      </c>
    </row>
    <row r="4761" spans="36:37" x14ac:dyDescent="0.35">
      <c r="AJ4761" s="33" t="str">
        <f t="shared" si="75"/>
        <v/>
      </c>
      <c r="AK4761" s="33" t="str">
        <f>IF(Dane!M4761&lt;&gt;"",Dane!M4761,"")</f>
        <v/>
      </c>
    </row>
    <row r="4762" spans="36:37" x14ac:dyDescent="0.35">
      <c r="AJ4762" s="33" t="str">
        <f t="shared" si="75"/>
        <v/>
      </c>
      <c r="AK4762" s="33" t="str">
        <f>IF(Dane!M4762&lt;&gt;"",Dane!M4762,"")</f>
        <v/>
      </c>
    </row>
    <row r="4763" spans="36:37" x14ac:dyDescent="0.35">
      <c r="AJ4763" s="33" t="str">
        <f t="shared" si="75"/>
        <v/>
      </c>
      <c r="AK4763" s="33" t="str">
        <f>IF(Dane!M4763&lt;&gt;"",Dane!M4763,"")</f>
        <v/>
      </c>
    </row>
    <row r="4764" spans="36:37" x14ac:dyDescent="0.35">
      <c r="AJ4764" s="33" t="str">
        <f t="shared" si="75"/>
        <v/>
      </c>
      <c r="AK4764" s="33" t="str">
        <f>IF(Dane!M4764&lt;&gt;"",Dane!M4764,"")</f>
        <v/>
      </c>
    </row>
    <row r="4765" spans="36:37" x14ac:dyDescent="0.35">
      <c r="AJ4765" s="33" t="str">
        <f t="shared" si="75"/>
        <v/>
      </c>
      <c r="AK4765" s="33" t="str">
        <f>IF(Dane!M4765&lt;&gt;"",Dane!M4765,"")</f>
        <v/>
      </c>
    </row>
    <row r="4766" spans="36:37" x14ac:dyDescent="0.35">
      <c r="AJ4766" s="33" t="str">
        <f t="shared" si="75"/>
        <v/>
      </c>
      <c r="AK4766" s="33" t="str">
        <f>IF(Dane!M4766&lt;&gt;"",Dane!M4766,"")</f>
        <v/>
      </c>
    </row>
    <row r="4767" spans="36:37" x14ac:dyDescent="0.35">
      <c r="AJ4767" s="33" t="str">
        <f t="shared" si="75"/>
        <v/>
      </c>
      <c r="AK4767" s="33" t="str">
        <f>IF(Dane!M4767&lt;&gt;"",Dane!M4767,"")</f>
        <v/>
      </c>
    </row>
    <row r="4768" spans="36:37" x14ac:dyDescent="0.35">
      <c r="AJ4768" s="33" t="str">
        <f t="shared" si="75"/>
        <v/>
      </c>
      <c r="AK4768" s="33" t="str">
        <f>IF(Dane!M4768&lt;&gt;"",Dane!M4768,"")</f>
        <v/>
      </c>
    </row>
    <row r="4769" spans="36:37" x14ac:dyDescent="0.35">
      <c r="AJ4769" s="33" t="str">
        <f t="shared" si="75"/>
        <v/>
      </c>
      <c r="AK4769" s="33" t="str">
        <f>IF(Dane!M4769&lt;&gt;"",Dane!M4769,"")</f>
        <v/>
      </c>
    </row>
    <row r="4770" spans="36:37" x14ac:dyDescent="0.35">
      <c r="AJ4770" s="33" t="str">
        <f t="shared" si="75"/>
        <v/>
      </c>
      <c r="AK4770" s="33" t="str">
        <f>IF(Dane!M4770&lt;&gt;"",Dane!M4770,"")</f>
        <v/>
      </c>
    </row>
    <row r="4771" spans="36:37" x14ac:dyDescent="0.35">
      <c r="AJ4771" s="33" t="str">
        <f t="shared" si="75"/>
        <v/>
      </c>
      <c r="AK4771" s="33" t="str">
        <f>IF(Dane!M4771&lt;&gt;"",Dane!M4771,"")</f>
        <v/>
      </c>
    </row>
    <row r="4772" spans="36:37" x14ac:dyDescent="0.35">
      <c r="AJ4772" s="33" t="str">
        <f t="shared" si="75"/>
        <v/>
      </c>
      <c r="AK4772" s="33" t="str">
        <f>IF(Dane!M4772&lt;&gt;"",Dane!M4772,"")</f>
        <v/>
      </c>
    </row>
    <row r="4773" spans="36:37" x14ac:dyDescent="0.35">
      <c r="AJ4773" s="33" t="str">
        <f t="shared" si="75"/>
        <v/>
      </c>
      <c r="AK4773" s="33" t="str">
        <f>IF(Dane!M4773&lt;&gt;"",Dane!M4773,"")</f>
        <v/>
      </c>
    </row>
    <row r="4774" spans="36:37" x14ac:dyDescent="0.35">
      <c r="AJ4774" s="33" t="str">
        <f t="shared" si="75"/>
        <v/>
      </c>
      <c r="AK4774" s="33" t="str">
        <f>IF(Dane!M4774&lt;&gt;"",Dane!M4774,"")</f>
        <v/>
      </c>
    </row>
    <row r="4775" spans="36:37" x14ac:dyDescent="0.35">
      <c r="AJ4775" s="33" t="str">
        <f t="shared" si="75"/>
        <v/>
      </c>
      <c r="AK4775" s="33" t="str">
        <f>IF(Dane!M4775&lt;&gt;"",Dane!M4775,"")</f>
        <v/>
      </c>
    </row>
    <row r="4776" spans="36:37" x14ac:dyDescent="0.35">
      <c r="AJ4776" s="33" t="str">
        <f t="shared" si="75"/>
        <v/>
      </c>
      <c r="AK4776" s="33" t="str">
        <f>IF(Dane!M4776&lt;&gt;"",Dane!M4776,"")</f>
        <v/>
      </c>
    </row>
    <row r="4777" spans="36:37" x14ac:dyDescent="0.35">
      <c r="AJ4777" s="33" t="str">
        <f t="shared" si="75"/>
        <v/>
      </c>
      <c r="AK4777" s="33" t="str">
        <f>IF(Dane!M4777&lt;&gt;"",Dane!M4777,"")</f>
        <v/>
      </c>
    </row>
    <row r="4778" spans="36:37" x14ac:dyDescent="0.35">
      <c r="AJ4778" s="33" t="str">
        <f t="shared" si="75"/>
        <v/>
      </c>
      <c r="AK4778" s="33" t="str">
        <f>IF(Dane!M4778&lt;&gt;"",Dane!M4778,"")</f>
        <v/>
      </c>
    </row>
    <row r="4779" spans="36:37" x14ac:dyDescent="0.35">
      <c r="AJ4779" s="33" t="str">
        <f t="shared" si="75"/>
        <v/>
      </c>
      <c r="AK4779" s="33" t="str">
        <f>IF(Dane!M4779&lt;&gt;"",Dane!M4779,"")</f>
        <v/>
      </c>
    </row>
    <row r="4780" spans="36:37" x14ac:dyDescent="0.35">
      <c r="AJ4780" s="33" t="str">
        <f t="shared" si="75"/>
        <v/>
      </c>
      <c r="AK4780" s="33" t="str">
        <f>IF(Dane!M4780&lt;&gt;"",Dane!M4780,"")</f>
        <v/>
      </c>
    </row>
    <row r="4781" spans="36:37" x14ac:dyDescent="0.35">
      <c r="AJ4781" s="33" t="str">
        <f t="shared" si="75"/>
        <v/>
      </c>
      <c r="AK4781" s="33" t="str">
        <f>IF(Dane!M4781&lt;&gt;"",Dane!M4781,"")</f>
        <v/>
      </c>
    </row>
    <row r="4782" spans="36:37" x14ac:dyDescent="0.35">
      <c r="AJ4782" s="33" t="str">
        <f t="shared" si="75"/>
        <v/>
      </c>
      <c r="AK4782" s="33" t="str">
        <f>IF(Dane!M4782&lt;&gt;"",Dane!M4782,"")</f>
        <v/>
      </c>
    </row>
    <row r="4783" spans="36:37" x14ac:dyDescent="0.35">
      <c r="AJ4783" s="33" t="str">
        <f t="shared" si="75"/>
        <v/>
      </c>
      <c r="AK4783" s="33" t="str">
        <f>IF(Dane!M4783&lt;&gt;"",Dane!M4783,"")</f>
        <v/>
      </c>
    </row>
    <row r="4784" spans="36:37" x14ac:dyDescent="0.35">
      <c r="AJ4784" s="33" t="str">
        <f t="shared" si="75"/>
        <v/>
      </c>
      <c r="AK4784" s="33" t="str">
        <f>IF(Dane!M4784&lt;&gt;"",Dane!M4784,"")</f>
        <v/>
      </c>
    </row>
    <row r="4785" spans="36:37" x14ac:dyDescent="0.35">
      <c r="AJ4785" s="33" t="str">
        <f t="shared" si="75"/>
        <v/>
      </c>
      <c r="AK4785" s="33" t="str">
        <f>IF(Dane!M4785&lt;&gt;"",Dane!M4785,"")</f>
        <v/>
      </c>
    </row>
    <row r="4786" spans="36:37" x14ac:dyDescent="0.35">
      <c r="AJ4786" s="33" t="str">
        <f t="shared" si="75"/>
        <v/>
      </c>
      <c r="AK4786" s="33" t="str">
        <f>IF(Dane!M4786&lt;&gt;"",Dane!M4786,"")</f>
        <v/>
      </c>
    </row>
    <row r="4787" spans="36:37" x14ac:dyDescent="0.35">
      <c r="AJ4787" s="33" t="str">
        <f t="shared" si="75"/>
        <v/>
      </c>
      <c r="AK4787" s="33" t="str">
        <f>IF(Dane!M4787&lt;&gt;"",Dane!M4787,"")</f>
        <v/>
      </c>
    </row>
    <row r="4788" spans="36:37" x14ac:dyDescent="0.35">
      <c r="AJ4788" s="33" t="str">
        <f t="shared" si="75"/>
        <v/>
      </c>
      <c r="AK4788" s="33" t="str">
        <f>IF(Dane!M4788&lt;&gt;"",Dane!M4788,"")</f>
        <v/>
      </c>
    </row>
    <row r="4789" spans="36:37" x14ac:dyDescent="0.35">
      <c r="AJ4789" s="33" t="str">
        <f t="shared" si="75"/>
        <v/>
      </c>
      <c r="AK4789" s="33" t="str">
        <f>IF(Dane!M4789&lt;&gt;"",Dane!M4789,"")</f>
        <v/>
      </c>
    </row>
    <row r="4790" spans="36:37" x14ac:dyDescent="0.35">
      <c r="AJ4790" s="33" t="str">
        <f t="shared" si="75"/>
        <v/>
      </c>
      <c r="AK4790" s="33" t="str">
        <f>IF(Dane!M4790&lt;&gt;"",Dane!M4790,"")</f>
        <v/>
      </c>
    </row>
    <row r="4791" spans="36:37" x14ac:dyDescent="0.35">
      <c r="AJ4791" s="33" t="str">
        <f t="shared" si="75"/>
        <v/>
      </c>
      <c r="AK4791" s="33" t="str">
        <f>IF(Dane!M4791&lt;&gt;"",Dane!M4791,"")</f>
        <v/>
      </c>
    </row>
    <row r="4792" spans="36:37" x14ac:dyDescent="0.35">
      <c r="AJ4792" s="33" t="str">
        <f t="shared" si="75"/>
        <v/>
      </c>
      <c r="AK4792" s="33" t="str">
        <f>IF(Dane!M4792&lt;&gt;"",Dane!M4792,"")</f>
        <v/>
      </c>
    </row>
    <row r="4793" spans="36:37" x14ac:dyDescent="0.35">
      <c r="AJ4793" s="33" t="str">
        <f t="shared" si="75"/>
        <v/>
      </c>
      <c r="AK4793" s="33" t="str">
        <f>IF(Dane!M4793&lt;&gt;"",Dane!M4793,"")</f>
        <v/>
      </c>
    </row>
    <row r="4794" spans="36:37" x14ac:dyDescent="0.35">
      <c r="AJ4794" s="33" t="str">
        <f t="shared" si="75"/>
        <v/>
      </c>
      <c r="AK4794" s="33" t="str">
        <f>IF(Dane!M4794&lt;&gt;"",Dane!M4794,"")</f>
        <v/>
      </c>
    </row>
    <row r="4795" spans="36:37" x14ac:dyDescent="0.35">
      <c r="AJ4795" s="33" t="str">
        <f t="shared" si="75"/>
        <v/>
      </c>
      <c r="AK4795" s="33" t="str">
        <f>IF(Dane!M4795&lt;&gt;"",Dane!M4795,"")</f>
        <v/>
      </c>
    </row>
    <row r="4796" spans="36:37" x14ac:dyDescent="0.35">
      <c r="AJ4796" s="33" t="str">
        <f t="shared" si="75"/>
        <v/>
      </c>
      <c r="AK4796" s="33" t="str">
        <f>IF(Dane!M4796&lt;&gt;"",Dane!M4796,"")</f>
        <v/>
      </c>
    </row>
    <row r="4797" spans="36:37" x14ac:dyDescent="0.35">
      <c r="AJ4797" s="33" t="str">
        <f t="shared" si="75"/>
        <v/>
      </c>
      <c r="AK4797" s="33" t="str">
        <f>IF(Dane!M4797&lt;&gt;"",Dane!M4797,"")</f>
        <v/>
      </c>
    </row>
    <row r="4798" spans="36:37" x14ac:dyDescent="0.35">
      <c r="AJ4798" s="33" t="str">
        <f t="shared" si="75"/>
        <v/>
      </c>
      <c r="AK4798" s="33" t="str">
        <f>IF(Dane!M4798&lt;&gt;"",Dane!M4798,"")</f>
        <v/>
      </c>
    </row>
    <row r="4799" spans="36:37" x14ac:dyDescent="0.35">
      <c r="AJ4799" s="33" t="str">
        <f t="shared" si="75"/>
        <v/>
      </c>
      <c r="AK4799" s="33" t="str">
        <f>IF(Dane!M4799&lt;&gt;"",Dane!M4799,"")</f>
        <v/>
      </c>
    </row>
    <row r="4800" spans="36:37" x14ac:dyDescent="0.35">
      <c r="AJ4800" s="33" t="str">
        <f t="shared" si="75"/>
        <v/>
      </c>
      <c r="AK4800" s="33" t="str">
        <f>IF(Dane!M4800&lt;&gt;"",Dane!M4800,"")</f>
        <v/>
      </c>
    </row>
    <row r="4801" spans="36:37" x14ac:dyDescent="0.35">
      <c r="AJ4801" s="33" t="str">
        <f t="shared" si="75"/>
        <v/>
      </c>
      <c r="AK4801" s="33" t="str">
        <f>IF(Dane!M4801&lt;&gt;"",Dane!M4801,"")</f>
        <v/>
      </c>
    </row>
    <row r="4802" spans="36:37" x14ac:dyDescent="0.35">
      <c r="AJ4802" s="33" t="str">
        <f t="shared" si="75"/>
        <v/>
      </c>
      <c r="AK4802" s="33" t="str">
        <f>IF(Dane!M4802&lt;&gt;"",Dane!M4802,"")</f>
        <v/>
      </c>
    </row>
    <row r="4803" spans="36:37" x14ac:dyDescent="0.35">
      <c r="AJ4803" s="33" t="str">
        <f t="shared" si="75"/>
        <v/>
      </c>
      <c r="AK4803" s="33" t="str">
        <f>IF(Dane!M4803&lt;&gt;"",Dane!M4803,"")</f>
        <v/>
      </c>
    </row>
    <row r="4804" spans="36:37" x14ac:dyDescent="0.35">
      <c r="AJ4804" s="33" t="str">
        <f t="shared" si="75"/>
        <v/>
      </c>
      <c r="AK4804" s="33" t="str">
        <f>IF(Dane!M4804&lt;&gt;"",Dane!M4804,"")</f>
        <v/>
      </c>
    </row>
    <row r="4805" spans="36:37" x14ac:dyDescent="0.35">
      <c r="AJ4805" s="33" t="str">
        <f t="shared" si="75"/>
        <v/>
      </c>
      <c r="AK4805" s="33" t="str">
        <f>IF(Dane!M4805&lt;&gt;"",Dane!M4805,"")</f>
        <v/>
      </c>
    </row>
    <row r="4806" spans="36:37" x14ac:dyDescent="0.35">
      <c r="AJ4806" s="33" t="str">
        <f t="shared" si="75"/>
        <v/>
      </c>
      <c r="AK4806" s="33" t="str">
        <f>IF(Dane!M4806&lt;&gt;"",Dane!M4806,"")</f>
        <v/>
      </c>
    </row>
    <row r="4807" spans="36:37" x14ac:dyDescent="0.35">
      <c r="AJ4807" s="33" t="str">
        <f t="shared" si="75"/>
        <v/>
      </c>
      <c r="AK4807" s="33" t="str">
        <f>IF(Dane!M4807&lt;&gt;"",Dane!M4807,"")</f>
        <v/>
      </c>
    </row>
    <row r="4808" spans="36:37" x14ac:dyDescent="0.35">
      <c r="AJ4808" s="33" t="str">
        <f t="shared" si="75"/>
        <v/>
      </c>
      <c r="AK4808" s="33" t="str">
        <f>IF(Dane!M4808&lt;&gt;"",Dane!M4808,"")</f>
        <v/>
      </c>
    </row>
    <row r="4809" spans="36:37" x14ac:dyDescent="0.35">
      <c r="AJ4809" s="33" t="str">
        <f t="shared" si="75"/>
        <v/>
      </c>
      <c r="AK4809" s="33" t="str">
        <f>IF(Dane!M4809&lt;&gt;"",Dane!M4809,"")</f>
        <v/>
      </c>
    </row>
    <row r="4810" spans="36:37" x14ac:dyDescent="0.35">
      <c r="AJ4810" s="33" t="str">
        <f t="shared" si="75"/>
        <v/>
      </c>
      <c r="AK4810" s="33" t="str">
        <f>IF(Dane!M4810&lt;&gt;"",Dane!M4810,"")</f>
        <v/>
      </c>
    </row>
    <row r="4811" spans="36:37" x14ac:dyDescent="0.35">
      <c r="AJ4811" s="33" t="str">
        <f t="shared" si="75"/>
        <v/>
      </c>
      <c r="AK4811" s="33" t="str">
        <f>IF(Dane!M4811&lt;&gt;"",Dane!M4811,"")</f>
        <v/>
      </c>
    </row>
    <row r="4812" spans="36:37" x14ac:dyDescent="0.35">
      <c r="AJ4812" s="33" t="str">
        <f t="shared" si="75"/>
        <v/>
      </c>
      <c r="AK4812" s="33" t="str">
        <f>IF(Dane!M4812&lt;&gt;"",Dane!M4812,"")</f>
        <v/>
      </c>
    </row>
    <row r="4813" spans="36:37" x14ac:dyDescent="0.35">
      <c r="AJ4813" s="33" t="str">
        <f t="shared" si="75"/>
        <v/>
      </c>
      <c r="AK4813" s="33" t="str">
        <f>IF(Dane!M4813&lt;&gt;"",Dane!M4813,"")</f>
        <v/>
      </c>
    </row>
    <row r="4814" spans="36:37" x14ac:dyDescent="0.35">
      <c r="AJ4814" s="33" t="str">
        <f t="shared" si="75"/>
        <v/>
      </c>
      <c r="AK4814" s="33" t="str">
        <f>IF(Dane!M4814&lt;&gt;"",Dane!M4814,"")</f>
        <v/>
      </c>
    </row>
    <row r="4815" spans="36:37" x14ac:dyDescent="0.35">
      <c r="AJ4815" s="33" t="str">
        <f t="shared" si="75"/>
        <v/>
      </c>
      <c r="AK4815" s="33" t="str">
        <f>IF(Dane!M4815&lt;&gt;"",Dane!M4815,"")</f>
        <v/>
      </c>
    </row>
    <row r="4816" spans="36:37" x14ac:dyDescent="0.35">
      <c r="AJ4816" s="33" t="str">
        <f t="shared" si="75"/>
        <v/>
      </c>
      <c r="AK4816" s="33" t="str">
        <f>IF(Dane!M4816&lt;&gt;"",Dane!M4816,"")</f>
        <v/>
      </c>
    </row>
    <row r="4817" spans="36:37" x14ac:dyDescent="0.35">
      <c r="AJ4817" s="33" t="str">
        <f t="shared" si="75"/>
        <v/>
      </c>
      <c r="AK4817" s="33" t="str">
        <f>IF(Dane!M4817&lt;&gt;"",Dane!M4817,"")</f>
        <v/>
      </c>
    </row>
    <row r="4818" spans="36:37" x14ac:dyDescent="0.35">
      <c r="AJ4818" s="33" t="str">
        <f t="shared" si="75"/>
        <v/>
      </c>
      <c r="AK4818" s="33" t="str">
        <f>IF(Dane!M4818&lt;&gt;"",Dane!M4818,"")</f>
        <v/>
      </c>
    </row>
    <row r="4819" spans="36:37" x14ac:dyDescent="0.35">
      <c r="AJ4819" s="33" t="str">
        <f t="shared" si="75"/>
        <v/>
      </c>
      <c r="AK4819" s="33" t="str">
        <f>IF(Dane!M4819&lt;&gt;"",Dane!M4819,"")</f>
        <v/>
      </c>
    </row>
    <row r="4820" spans="36:37" x14ac:dyDescent="0.35">
      <c r="AJ4820" s="33" t="str">
        <f t="shared" si="75"/>
        <v/>
      </c>
      <c r="AK4820" s="33" t="str">
        <f>IF(Dane!M4820&lt;&gt;"",Dane!M4820,"")</f>
        <v/>
      </c>
    </row>
    <row r="4821" spans="36:37" x14ac:dyDescent="0.35">
      <c r="AJ4821" s="33" t="str">
        <f t="shared" si="75"/>
        <v/>
      </c>
      <c r="AK4821" s="33" t="str">
        <f>IF(Dane!M4821&lt;&gt;"",Dane!M4821,"")</f>
        <v/>
      </c>
    </row>
    <row r="4822" spans="36:37" x14ac:dyDescent="0.35">
      <c r="AJ4822" s="33" t="str">
        <f t="shared" ref="AJ4822:AJ4885" si="76">IF(AK4822="styczeń",1,IF(AK4822="luty",2,IF(AK4822="marzec",3,IF(AK4822="kwiecień",4,IF(AK4822="maj",5,IF(AK4822="czerwiec",6,IF(AK4822="lipiec",7,IF(AK4822="sierpień",8,IF(AK4822="wrzesień",9,IF(AK4822="październik",10,IF(AK4822="listopad",11,IF(AK4822="listopad",12,""))))))))))))</f>
        <v/>
      </c>
      <c r="AK4822" s="33" t="str">
        <f>IF(Dane!M4822&lt;&gt;"",Dane!M4822,"")</f>
        <v/>
      </c>
    </row>
    <row r="4823" spans="36:37" x14ac:dyDescent="0.35">
      <c r="AJ4823" s="33" t="str">
        <f t="shared" si="76"/>
        <v/>
      </c>
      <c r="AK4823" s="33" t="str">
        <f>IF(Dane!M4823&lt;&gt;"",Dane!M4823,"")</f>
        <v/>
      </c>
    </row>
    <row r="4824" spans="36:37" x14ac:dyDescent="0.35">
      <c r="AJ4824" s="33" t="str">
        <f t="shared" si="76"/>
        <v/>
      </c>
      <c r="AK4824" s="33" t="str">
        <f>IF(Dane!M4824&lt;&gt;"",Dane!M4824,"")</f>
        <v/>
      </c>
    </row>
    <row r="4825" spans="36:37" x14ac:dyDescent="0.35">
      <c r="AJ4825" s="33" t="str">
        <f t="shared" si="76"/>
        <v/>
      </c>
      <c r="AK4825" s="33" t="str">
        <f>IF(Dane!M4825&lt;&gt;"",Dane!M4825,"")</f>
        <v/>
      </c>
    </row>
    <row r="4826" spans="36:37" x14ac:dyDescent="0.35">
      <c r="AJ4826" s="33" t="str">
        <f t="shared" si="76"/>
        <v/>
      </c>
      <c r="AK4826" s="33" t="str">
        <f>IF(Dane!M4826&lt;&gt;"",Dane!M4826,"")</f>
        <v/>
      </c>
    </row>
    <row r="4827" spans="36:37" x14ac:dyDescent="0.35">
      <c r="AJ4827" s="33" t="str">
        <f t="shared" si="76"/>
        <v/>
      </c>
      <c r="AK4827" s="33" t="str">
        <f>IF(Dane!M4827&lt;&gt;"",Dane!M4827,"")</f>
        <v/>
      </c>
    </row>
    <row r="4828" spans="36:37" x14ac:dyDescent="0.35">
      <c r="AJ4828" s="33" t="str">
        <f t="shared" si="76"/>
        <v/>
      </c>
      <c r="AK4828" s="33" t="str">
        <f>IF(Dane!M4828&lt;&gt;"",Dane!M4828,"")</f>
        <v/>
      </c>
    </row>
    <row r="4829" spans="36:37" x14ac:dyDescent="0.35">
      <c r="AJ4829" s="33" t="str">
        <f t="shared" si="76"/>
        <v/>
      </c>
      <c r="AK4829" s="33" t="str">
        <f>IF(Dane!M4829&lt;&gt;"",Dane!M4829,"")</f>
        <v/>
      </c>
    </row>
    <row r="4830" spans="36:37" x14ac:dyDescent="0.35">
      <c r="AJ4830" s="33" t="str">
        <f t="shared" si="76"/>
        <v/>
      </c>
      <c r="AK4830" s="33" t="str">
        <f>IF(Dane!M4830&lt;&gt;"",Dane!M4830,"")</f>
        <v/>
      </c>
    </row>
    <row r="4831" spans="36:37" x14ac:dyDescent="0.35">
      <c r="AJ4831" s="33" t="str">
        <f t="shared" si="76"/>
        <v/>
      </c>
      <c r="AK4831" s="33" t="str">
        <f>IF(Dane!M4831&lt;&gt;"",Dane!M4831,"")</f>
        <v/>
      </c>
    </row>
    <row r="4832" spans="36:37" x14ac:dyDescent="0.35">
      <c r="AJ4832" s="33" t="str">
        <f t="shared" si="76"/>
        <v/>
      </c>
      <c r="AK4832" s="33" t="str">
        <f>IF(Dane!M4832&lt;&gt;"",Dane!M4832,"")</f>
        <v/>
      </c>
    </row>
    <row r="4833" spans="36:37" x14ac:dyDescent="0.35">
      <c r="AJ4833" s="33" t="str">
        <f t="shared" si="76"/>
        <v/>
      </c>
      <c r="AK4833" s="33" t="str">
        <f>IF(Dane!M4833&lt;&gt;"",Dane!M4833,"")</f>
        <v/>
      </c>
    </row>
    <row r="4834" spans="36:37" x14ac:dyDescent="0.35">
      <c r="AJ4834" s="33" t="str">
        <f t="shared" si="76"/>
        <v/>
      </c>
      <c r="AK4834" s="33" t="str">
        <f>IF(Dane!M4834&lt;&gt;"",Dane!M4834,"")</f>
        <v/>
      </c>
    </row>
    <row r="4835" spans="36:37" x14ac:dyDescent="0.35">
      <c r="AJ4835" s="33" t="str">
        <f t="shared" si="76"/>
        <v/>
      </c>
      <c r="AK4835" s="33" t="str">
        <f>IF(Dane!M4835&lt;&gt;"",Dane!M4835,"")</f>
        <v/>
      </c>
    </row>
    <row r="4836" spans="36:37" x14ac:dyDescent="0.35">
      <c r="AJ4836" s="33" t="str">
        <f t="shared" si="76"/>
        <v/>
      </c>
      <c r="AK4836" s="33" t="str">
        <f>IF(Dane!M4836&lt;&gt;"",Dane!M4836,"")</f>
        <v/>
      </c>
    </row>
    <row r="4837" spans="36:37" x14ac:dyDescent="0.35">
      <c r="AJ4837" s="33" t="str">
        <f t="shared" si="76"/>
        <v/>
      </c>
      <c r="AK4837" s="33" t="str">
        <f>IF(Dane!M4837&lt;&gt;"",Dane!M4837,"")</f>
        <v/>
      </c>
    </row>
    <row r="4838" spans="36:37" x14ac:dyDescent="0.35">
      <c r="AJ4838" s="33" t="str">
        <f t="shared" si="76"/>
        <v/>
      </c>
      <c r="AK4838" s="33" t="str">
        <f>IF(Dane!M4838&lt;&gt;"",Dane!M4838,"")</f>
        <v/>
      </c>
    </row>
    <row r="4839" spans="36:37" x14ac:dyDescent="0.35">
      <c r="AJ4839" s="33" t="str">
        <f t="shared" si="76"/>
        <v/>
      </c>
      <c r="AK4839" s="33" t="str">
        <f>IF(Dane!M4839&lt;&gt;"",Dane!M4839,"")</f>
        <v/>
      </c>
    </row>
    <row r="4840" spans="36:37" x14ac:dyDescent="0.35">
      <c r="AJ4840" s="33" t="str">
        <f t="shared" si="76"/>
        <v/>
      </c>
      <c r="AK4840" s="33" t="str">
        <f>IF(Dane!M4840&lt;&gt;"",Dane!M4840,"")</f>
        <v/>
      </c>
    </row>
    <row r="4841" spans="36:37" x14ac:dyDescent="0.35">
      <c r="AJ4841" s="33" t="str">
        <f t="shared" si="76"/>
        <v/>
      </c>
      <c r="AK4841" s="33" t="str">
        <f>IF(Dane!M4841&lt;&gt;"",Dane!M4841,"")</f>
        <v/>
      </c>
    </row>
    <row r="4842" spans="36:37" x14ac:dyDescent="0.35">
      <c r="AJ4842" s="33" t="str">
        <f t="shared" si="76"/>
        <v/>
      </c>
      <c r="AK4842" s="33" t="str">
        <f>IF(Dane!M4842&lt;&gt;"",Dane!M4842,"")</f>
        <v/>
      </c>
    </row>
    <row r="4843" spans="36:37" x14ac:dyDescent="0.35">
      <c r="AJ4843" s="33" t="str">
        <f t="shared" si="76"/>
        <v/>
      </c>
      <c r="AK4843" s="33" t="str">
        <f>IF(Dane!M4843&lt;&gt;"",Dane!M4843,"")</f>
        <v/>
      </c>
    </row>
    <row r="4844" spans="36:37" x14ac:dyDescent="0.35">
      <c r="AJ4844" s="33" t="str">
        <f t="shared" si="76"/>
        <v/>
      </c>
      <c r="AK4844" s="33" t="str">
        <f>IF(Dane!M4844&lt;&gt;"",Dane!M4844,"")</f>
        <v/>
      </c>
    </row>
    <row r="4845" spans="36:37" x14ac:dyDescent="0.35">
      <c r="AJ4845" s="33" t="str">
        <f t="shared" si="76"/>
        <v/>
      </c>
      <c r="AK4845" s="33" t="str">
        <f>IF(Dane!M4845&lt;&gt;"",Dane!M4845,"")</f>
        <v/>
      </c>
    </row>
    <row r="4846" spans="36:37" x14ac:dyDescent="0.35">
      <c r="AJ4846" s="33" t="str">
        <f t="shared" si="76"/>
        <v/>
      </c>
      <c r="AK4846" s="33" t="str">
        <f>IF(Dane!M4846&lt;&gt;"",Dane!M4846,"")</f>
        <v/>
      </c>
    </row>
    <row r="4847" spans="36:37" x14ac:dyDescent="0.35">
      <c r="AJ4847" s="33" t="str">
        <f t="shared" si="76"/>
        <v/>
      </c>
      <c r="AK4847" s="33" t="str">
        <f>IF(Dane!M4847&lt;&gt;"",Dane!M4847,"")</f>
        <v/>
      </c>
    </row>
    <row r="4848" spans="36:37" x14ac:dyDescent="0.35">
      <c r="AJ4848" s="33" t="str">
        <f t="shared" si="76"/>
        <v/>
      </c>
      <c r="AK4848" s="33" t="str">
        <f>IF(Dane!M4848&lt;&gt;"",Dane!M4848,"")</f>
        <v/>
      </c>
    </row>
    <row r="4849" spans="36:37" x14ac:dyDescent="0.35">
      <c r="AJ4849" s="33" t="str">
        <f t="shared" si="76"/>
        <v/>
      </c>
      <c r="AK4849" s="33" t="str">
        <f>IF(Dane!M4849&lt;&gt;"",Dane!M4849,"")</f>
        <v/>
      </c>
    </row>
    <row r="4850" spans="36:37" x14ac:dyDescent="0.35">
      <c r="AJ4850" s="33" t="str">
        <f t="shared" si="76"/>
        <v/>
      </c>
      <c r="AK4850" s="33" t="str">
        <f>IF(Dane!M4850&lt;&gt;"",Dane!M4850,"")</f>
        <v/>
      </c>
    </row>
    <row r="4851" spans="36:37" x14ac:dyDescent="0.35">
      <c r="AJ4851" s="33" t="str">
        <f t="shared" si="76"/>
        <v/>
      </c>
      <c r="AK4851" s="33" t="str">
        <f>IF(Dane!M4851&lt;&gt;"",Dane!M4851,"")</f>
        <v/>
      </c>
    </row>
    <row r="4852" spans="36:37" x14ac:dyDescent="0.35">
      <c r="AJ4852" s="33" t="str">
        <f t="shared" si="76"/>
        <v/>
      </c>
      <c r="AK4852" s="33" t="str">
        <f>IF(Dane!M4852&lt;&gt;"",Dane!M4852,"")</f>
        <v/>
      </c>
    </row>
    <row r="4853" spans="36:37" x14ac:dyDescent="0.35">
      <c r="AJ4853" s="33" t="str">
        <f t="shared" si="76"/>
        <v/>
      </c>
      <c r="AK4853" s="33" t="str">
        <f>IF(Dane!M4853&lt;&gt;"",Dane!M4853,"")</f>
        <v/>
      </c>
    </row>
    <row r="4854" spans="36:37" x14ac:dyDescent="0.35">
      <c r="AJ4854" s="33" t="str">
        <f t="shared" si="76"/>
        <v/>
      </c>
      <c r="AK4854" s="33" t="str">
        <f>IF(Dane!M4854&lt;&gt;"",Dane!M4854,"")</f>
        <v/>
      </c>
    </row>
    <row r="4855" spans="36:37" x14ac:dyDescent="0.35">
      <c r="AJ4855" s="33" t="str">
        <f t="shared" si="76"/>
        <v/>
      </c>
      <c r="AK4855" s="33" t="str">
        <f>IF(Dane!M4855&lt;&gt;"",Dane!M4855,"")</f>
        <v/>
      </c>
    </row>
    <row r="4856" spans="36:37" x14ac:dyDescent="0.35">
      <c r="AJ4856" s="33" t="str">
        <f t="shared" si="76"/>
        <v/>
      </c>
      <c r="AK4856" s="33" t="str">
        <f>IF(Dane!M4856&lt;&gt;"",Dane!M4856,"")</f>
        <v/>
      </c>
    </row>
    <row r="4857" spans="36:37" x14ac:dyDescent="0.35">
      <c r="AJ4857" s="33" t="str">
        <f t="shared" si="76"/>
        <v/>
      </c>
      <c r="AK4857" s="33" t="str">
        <f>IF(Dane!M4857&lt;&gt;"",Dane!M4857,"")</f>
        <v/>
      </c>
    </row>
    <row r="4858" spans="36:37" x14ac:dyDescent="0.35">
      <c r="AJ4858" s="33" t="str">
        <f t="shared" si="76"/>
        <v/>
      </c>
      <c r="AK4858" s="33" t="str">
        <f>IF(Dane!M4858&lt;&gt;"",Dane!M4858,"")</f>
        <v/>
      </c>
    </row>
    <row r="4859" spans="36:37" x14ac:dyDescent="0.35">
      <c r="AJ4859" s="33" t="str">
        <f t="shared" si="76"/>
        <v/>
      </c>
      <c r="AK4859" s="33" t="str">
        <f>IF(Dane!M4859&lt;&gt;"",Dane!M4859,"")</f>
        <v/>
      </c>
    </row>
    <row r="4860" spans="36:37" x14ac:dyDescent="0.35">
      <c r="AJ4860" s="33" t="str">
        <f t="shared" si="76"/>
        <v/>
      </c>
      <c r="AK4860" s="33" t="str">
        <f>IF(Dane!M4860&lt;&gt;"",Dane!M4860,"")</f>
        <v/>
      </c>
    </row>
    <row r="4861" spans="36:37" x14ac:dyDescent="0.35">
      <c r="AJ4861" s="33" t="str">
        <f t="shared" si="76"/>
        <v/>
      </c>
      <c r="AK4861" s="33" t="str">
        <f>IF(Dane!M4861&lt;&gt;"",Dane!M4861,"")</f>
        <v/>
      </c>
    </row>
    <row r="4862" spans="36:37" x14ac:dyDescent="0.35">
      <c r="AJ4862" s="33" t="str">
        <f t="shared" si="76"/>
        <v/>
      </c>
      <c r="AK4862" s="33" t="str">
        <f>IF(Dane!M4862&lt;&gt;"",Dane!M4862,"")</f>
        <v/>
      </c>
    </row>
    <row r="4863" spans="36:37" x14ac:dyDescent="0.35">
      <c r="AJ4863" s="33" t="str">
        <f t="shared" si="76"/>
        <v/>
      </c>
      <c r="AK4863" s="33" t="str">
        <f>IF(Dane!M4863&lt;&gt;"",Dane!M4863,"")</f>
        <v/>
      </c>
    </row>
    <row r="4864" spans="36:37" x14ac:dyDescent="0.35">
      <c r="AJ4864" s="33" t="str">
        <f t="shared" si="76"/>
        <v/>
      </c>
      <c r="AK4864" s="33" t="str">
        <f>IF(Dane!M4864&lt;&gt;"",Dane!M4864,"")</f>
        <v/>
      </c>
    </row>
    <row r="4865" spans="36:37" x14ac:dyDescent="0.35">
      <c r="AJ4865" s="33" t="str">
        <f t="shared" si="76"/>
        <v/>
      </c>
      <c r="AK4865" s="33" t="str">
        <f>IF(Dane!M4865&lt;&gt;"",Dane!M4865,"")</f>
        <v/>
      </c>
    </row>
    <row r="4866" spans="36:37" x14ac:dyDescent="0.35">
      <c r="AJ4866" s="33" t="str">
        <f t="shared" si="76"/>
        <v/>
      </c>
      <c r="AK4866" s="33" t="str">
        <f>IF(Dane!M4866&lt;&gt;"",Dane!M4866,"")</f>
        <v/>
      </c>
    </row>
    <row r="4867" spans="36:37" x14ac:dyDescent="0.35">
      <c r="AJ4867" s="33" t="str">
        <f t="shared" si="76"/>
        <v/>
      </c>
      <c r="AK4867" s="33" t="str">
        <f>IF(Dane!M4867&lt;&gt;"",Dane!M4867,"")</f>
        <v/>
      </c>
    </row>
    <row r="4868" spans="36:37" x14ac:dyDescent="0.35">
      <c r="AJ4868" s="33" t="str">
        <f t="shared" si="76"/>
        <v/>
      </c>
      <c r="AK4868" s="33" t="str">
        <f>IF(Dane!M4868&lt;&gt;"",Dane!M4868,"")</f>
        <v/>
      </c>
    </row>
    <row r="4869" spans="36:37" x14ac:dyDescent="0.35">
      <c r="AJ4869" s="33" t="str">
        <f t="shared" si="76"/>
        <v/>
      </c>
      <c r="AK4869" s="33" t="str">
        <f>IF(Dane!M4869&lt;&gt;"",Dane!M4869,"")</f>
        <v/>
      </c>
    </row>
    <row r="4870" spans="36:37" x14ac:dyDescent="0.35">
      <c r="AJ4870" s="33" t="str">
        <f t="shared" si="76"/>
        <v/>
      </c>
      <c r="AK4870" s="33" t="str">
        <f>IF(Dane!M4870&lt;&gt;"",Dane!M4870,"")</f>
        <v/>
      </c>
    </row>
    <row r="4871" spans="36:37" x14ac:dyDescent="0.35">
      <c r="AJ4871" s="33" t="str">
        <f t="shared" si="76"/>
        <v/>
      </c>
      <c r="AK4871" s="33" t="str">
        <f>IF(Dane!M4871&lt;&gt;"",Dane!M4871,"")</f>
        <v/>
      </c>
    </row>
    <row r="4872" spans="36:37" x14ac:dyDescent="0.35">
      <c r="AJ4872" s="33" t="str">
        <f t="shared" si="76"/>
        <v/>
      </c>
      <c r="AK4872" s="33" t="str">
        <f>IF(Dane!M4872&lt;&gt;"",Dane!M4872,"")</f>
        <v/>
      </c>
    </row>
    <row r="4873" spans="36:37" x14ac:dyDescent="0.35">
      <c r="AJ4873" s="33" t="str">
        <f t="shared" si="76"/>
        <v/>
      </c>
      <c r="AK4873" s="33" t="str">
        <f>IF(Dane!M4873&lt;&gt;"",Dane!M4873,"")</f>
        <v/>
      </c>
    </row>
    <row r="4874" spans="36:37" x14ac:dyDescent="0.35">
      <c r="AJ4874" s="33" t="str">
        <f t="shared" si="76"/>
        <v/>
      </c>
      <c r="AK4874" s="33" t="str">
        <f>IF(Dane!M4874&lt;&gt;"",Dane!M4874,"")</f>
        <v/>
      </c>
    </row>
    <row r="4875" spans="36:37" x14ac:dyDescent="0.35">
      <c r="AJ4875" s="33" t="str">
        <f t="shared" si="76"/>
        <v/>
      </c>
      <c r="AK4875" s="33" t="str">
        <f>IF(Dane!M4875&lt;&gt;"",Dane!M4875,"")</f>
        <v/>
      </c>
    </row>
    <row r="4876" spans="36:37" x14ac:dyDescent="0.35">
      <c r="AJ4876" s="33" t="str">
        <f t="shared" si="76"/>
        <v/>
      </c>
      <c r="AK4876" s="33" t="str">
        <f>IF(Dane!M4876&lt;&gt;"",Dane!M4876,"")</f>
        <v/>
      </c>
    </row>
    <row r="4877" spans="36:37" x14ac:dyDescent="0.35">
      <c r="AJ4877" s="33" t="str">
        <f t="shared" si="76"/>
        <v/>
      </c>
      <c r="AK4877" s="33" t="str">
        <f>IF(Dane!M4877&lt;&gt;"",Dane!M4877,"")</f>
        <v/>
      </c>
    </row>
    <row r="4878" spans="36:37" x14ac:dyDescent="0.35">
      <c r="AJ4878" s="33" t="str">
        <f t="shared" si="76"/>
        <v/>
      </c>
      <c r="AK4878" s="33" t="str">
        <f>IF(Dane!M4878&lt;&gt;"",Dane!M4878,"")</f>
        <v/>
      </c>
    </row>
    <row r="4879" spans="36:37" x14ac:dyDescent="0.35">
      <c r="AJ4879" s="33" t="str">
        <f t="shared" si="76"/>
        <v/>
      </c>
      <c r="AK4879" s="33" t="str">
        <f>IF(Dane!M4879&lt;&gt;"",Dane!M4879,"")</f>
        <v/>
      </c>
    </row>
    <row r="4880" spans="36:37" x14ac:dyDescent="0.35">
      <c r="AJ4880" s="33" t="str">
        <f t="shared" si="76"/>
        <v/>
      </c>
      <c r="AK4880" s="33" t="str">
        <f>IF(Dane!M4880&lt;&gt;"",Dane!M4880,"")</f>
        <v/>
      </c>
    </row>
    <row r="4881" spans="36:37" x14ac:dyDescent="0.35">
      <c r="AJ4881" s="33" t="str">
        <f t="shared" si="76"/>
        <v/>
      </c>
      <c r="AK4881" s="33" t="str">
        <f>IF(Dane!M4881&lt;&gt;"",Dane!M4881,"")</f>
        <v/>
      </c>
    </row>
    <row r="4882" spans="36:37" x14ac:dyDescent="0.35">
      <c r="AJ4882" s="33" t="str">
        <f t="shared" si="76"/>
        <v/>
      </c>
      <c r="AK4882" s="33" t="str">
        <f>IF(Dane!M4882&lt;&gt;"",Dane!M4882,"")</f>
        <v/>
      </c>
    </row>
    <row r="4883" spans="36:37" x14ac:dyDescent="0.35">
      <c r="AJ4883" s="33" t="str">
        <f t="shared" si="76"/>
        <v/>
      </c>
      <c r="AK4883" s="33" t="str">
        <f>IF(Dane!M4883&lt;&gt;"",Dane!M4883,"")</f>
        <v/>
      </c>
    </row>
    <row r="4884" spans="36:37" x14ac:dyDescent="0.35">
      <c r="AJ4884" s="33" t="str">
        <f t="shared" si="76"/>
        <v/>
      </c>
      <c r="AK4884" s="33" t="str">
        <f>IF(Dane!M4884&lt;&gt;"",Dane!M4884,"")</f>
        <v/>
      </c>
    </row>
    <row r="4885" spans="36:37" x14ac:dyDescent="0.35">
      <c r="AJ4885" s="33" t="str">
        <f t="shared" si="76"/>
        <v/>
      </c>
      <c r="AK4885" s="33" t="str">
        <f>IF(Dane!M4885&lt;&gt;"",Dane!M4885,"")</f>
        <v/>
      </c>
    </row>
    <row r="4886" spans="36:37" x14ac:dyDescent="0.35">
      <c r="AJ4886" s="33" t="str">
        <f t="shared" ref="AJ4886:AJ4949" si="77">IF(AK4886="styczeń",1,IF(AK4886="luty",2,IF(AK4886="marzec",3,IF(AK4886="kwiecień",4,IF(AK4886="maj",5,IF(AK4886="czerwiec",6,IF(AK4886="lipiec",7,IF(AK4886="sierpień",8,IF(AK4886="wrzesień",9,IF(AK4886="październik",10,IF(AK4886="listopad",11,IF(AK4886="listopad",12,""))))))))))))</f>
        <v/>
      </c>
      <c r="AK4886" s="33" t="str">
        <f>IF(Dane!M4886&lt;&gt;"",Dane!M4886,"")</f>
        <v/>
      </c>
    </row>
    <row r="4887" spans="36:37" x14ac:dyDescent="0.35">
      <c r="AJ4887" s="33" t="str">
        <f t="shared" si="77"/>
        <v/>
      </c>
      <c r="AK4887" s="33" t="str">
        <f>IF(Dane!M4887&lt;&gt;"",Dane!M4887,"")</f>
        <v/>
      </c>
    </row>
    <row r="4888" spans="36:37" x14ac:dyDescent="0.35">
      <c r="AJ4888" s="33" t="str">
        <f t="shared" si="77"/>
        <v/>
      </c>
      <c r="AK4888" s="33" t="str">
        <f>IF(Dane!M4888&lt;&gt;"",Dane!M4888,"")</f>
        <v/>
      </c>
    </row>
    <row r="4889" spans="36:37" x14ac:dyDescent="0.35">
      <c r="AJ4889" s="33" t="str">
        <f t="shared" si="77"/>
        <v/>
      </c>
      <c r="AK4889" s="33" t="str">
        <f>IF(Dane!M4889&lt;&gt;"",Dane!M4889,"")</f>
        <v/>
      </c>
    </row>
    <row r="4890" spans="36:37" x14ac:dyDescent="0.35">
      <c r="AJ4890" s="33" t="str">
        <f t="shared" si="77"/>
        <v/>
      </c>
      <c r="AK4890" s="33" t="str">
        <f>IF(Dane!M4890&lt;&gt;"",Dane!M4890,"")</f>
        <v/>
      </c>
    </row>
    <row r="4891" spans="36:37" x14ac:dyDescent="0.35">
      <c r="AJ4891" s="33" t="str">
        <f t="shared" si="77"/>
        <v/>
      </c>
      <c r="AK4891" s="33" t="str">
        <f>IF(Dane!M4891&lt;&gt;"",Dane!M4891,"")</f>
        <v/>
      </c>
    </row>
    <row r="4892" spans="36:37" x14ac:dyDescent="0.35">
      <c r="AJ4892" s="33" t="str">
        <f t="shared" si="77"/>
        <v/>
      </c>
      <c r="AK4892" s="33" t="str">
        <f>IF(Dane!M4892&lt;&gt;"",Dane!M4892,"")</f>
        <v/>
      </c>
    </row>
    <row r="4893" spans="36:37" x14ac:dyDescent="0.35">
      <c r="AJ4893" s="33" t="str">
        <f t="shared" si="77"/>
        <v/>
      </c>
      <c r="AK4893" s="33" t="str">
        <f>IF(Dane!M4893&lt;&gt;"",Dane!M4893,"")</f>
        <v/>
      </c>
    </row>
    <row r="4894" spans="36:37" x14ac:dyDescent="0.35">
      <c r="AJ4894" s="33" t="str">
        <f t="shared" si="77"/>
        <v/>
      </c>
      <c r="AK4894" s="33" t="str">
        <f>IF(Dane!M4894&lt;&gt;"",Dane!M4894,"")</f>
        <v/>
      </c>
    </row>
    <row r="4895" spans="36:37" x14ac:dyDescent="0.35">
      <c r="AJ4895" s="33" t="str">
        <f t="shared" si="77"/>
        <v/>
      </c>
      <c r="AK4895" s="33" t="str">
        <f>IF(Dane!M4895&lt;&gt;"",Dane!M4895,"")</f>
        <v/>
      </c>
    </row>
    <row r="4896" spans="36:37" x14ac:dyDescent="0.35">
      <c r="AJ4896" s="33" t="str">
        <f t="shared" si="77"/>
        <v/>
      </c>
      <c r="AK4896" s="33" t="str">
        <f>IF(Dane!M4896&lt;&gt;"",Dane!M4896,"")</f>
        <v/>
      </c>
    </row>
    <row r="4897" spans="36:37" x14ac:dyDescent="0.35">
      <c r="AJ4897" s="33" t="str">
        <f t="shared" si="77"/>
        <v/>
      </c>
      <c r="AK4897" s="33" t="str">
        <f>IF(Dane!M4897&lt;&gt;"",Dane!M4897,"")</f>
        <v/>
      </c>
    </row>
    <row r="4898" spans="36:37" x14ac:dyDescent="0.35">
      <c r="AJ4898" s="33" t="str">
        <f t="shared" si="77"/>
        <v/>
      </c>
      <c r="AK4898" s="33" t="str">
        <f>IF(Dane!M4898&lt;&gt;"",Dane!M4898,"")</f>
        <v/>
      </c>
    </row>
    <row r="4899" spans="36:37" x14ac:dyDescent="0.35">
      <c r="AJ4899" s="33" t="str">
        <f t="shared" si="77"/>
        <v/>
      </c>
      <c r="AK4899" s="33" t="str">
        <f>IF(Dane!M4899&lt;&gt;"",Dane!M4899,"")</f>
        <v/>
      </c>
    </row>
    <row r="4900" spans="36:37" x14ac:dyDescent="0.35">
      <c r="AJ4900" s="33" t="str">
        <f t="shared" si="77"/>
        <v/>
      </c>
      <c r="AK4900" s="33" t="str">
        <f>IF(Dane!M4900&lt;&gt;"",Dane!M4900,"")</f>
        <v/>
      </c>
    </row>
    <row r="4901" spans="36:37" x14ac:dyDescent="0.35">
      <c r="AJ4901" s="33" t="str">
        <f t="shared" si="77"/>
        <v/>
      </c>
      <c r="AK4901" s="33" t="str">
        <f>IF(Dane!M4901&lt;&gt;"",Dane!M4901,"")</f>
        <v/>
      </c>
    </row>
    <row r="4902" spans="36:37" x14ac:dyDescent="0.35">
      <c r="AJ4902" s="33" t="str">
        <f t="shared" si="77"/>
        <v/>
      </c>
      <c r="AK4902" s="33" t="str">
        <f>IF(Dane!M4902&lt;&gt;"",Dane!M4902,"")</f>
        <v/>
      </c>
    </row>
    <row r="4903" spans="36:37" x14ac:dyDescent="0.35">
      <c r="AJ4903" s="33" t="str">
        <f t="shared" si="77"/>
        <v/>
      </c>
      <c r="AK4903" s="33" t="str">
        <f>IF(Dane!M4903&lt;&gt;"",Dane!M4903,"")</f>
        <v/>
      </c>
    </row>
    <row r="4904" spans="36:37" x14ac:dyDescent="0.35">
      <c r="AJ4904" s="33" t="str">
        <f t="shared" si="77"/>
        <v/>
      </c>
      <c r="AK4904" s="33" t="str">
        <f>IF(Dane!M4904&lt;&gt;"",Dane!M4904,"")</f>
        <v/>
      </c>
    </row>
    <row r="4905" spans="36:37" x14ac:dyDescent="0.35">
      <c r="AJ4905" s="33" t="str">
        <f t="shared" si="77"/>
        <v/>
      </c>
      <c r="AK4905" s="33" t="str">
        <f>IF(Dane!M4905&lt;&gt;"",Dane!M4905,"")</f>
        <v/>
      </c>
    </row>
    <row r="4906" spans="36:37" x14ac:dyDescent="0.35">
      <c r="AJ4906" s="33" t="str">
        <f t="shared" si="77"/>
        <v/>
      </c>
      <c r="AK4906" s="33" t="str">
        <f>IF(Dane!M4906&lt;&gt;"",Dane!M4906,"")</f>
        <v/>
      </c>
    </row>
    <row r="4907" spans="36:37" x14ac:dyDescent="0.35">
      <c r="AJ4907" s="33" t="str">
        <f t="shared" si="77"/>
        <v/>
      </c>
      <c r="AK4907" s="33" t="str">
        <f>IF(Dane!M4907&lt;&gt;"",Dane!M4907,"")</f>
        <v/>
      </c>
    </row>
    <row r="4908" spans="36:37" x14ac:dyDescent="0.35">
      <c r="AJ4908" s="33" t="str">
        <f t="shared" si="77"/>
        <v/>
      </c>
      <c r="AK4908" s="33" t="str">
        <f>IF(Dane!M4908&lt;&gt;"",Dane!M4908,"")</f>
        <v/>
      </c>
    </row>
    <row r="4909" spans="36:37" x14ac:dyDescent="0.35">
      <c r="AJ4909" s="33" t="str">
        <f t="shared" si="77"/>
        <v/>
      </c>
      <c r="AK4909" s="33" t="str">
        <f>IF(Dane!M4909&lt;&gt;"",Dane!M4909,"")</f>
        <v/>
      </c>
    </row>
    <row r="4910" spans="36:37" x14ac:dyDescent="0.35">
      <c r="AJ4910" s="33" t="str">
        <f t="shared" si="77"/>
        <v/>
      </c>
      <c r="AK4910" s="33" t="str">
        <f>IF(Dane!M4910&lt;&gt;"",Dane!M4910,"")</f>
        <v/>
      </c>
    </row>
    <row r="4911" spans="36:37" x14ac:dyDescent="0.35">
      <c r="AJ4911" s="33" t="str">
        <f t="shared" si="77"/>
        <v/>
      </c>
      <c r="AK4911" s="33" t="str">
        <f>IF(Dane!M4911&lt;&gt;"",Dane!M4911,"")</f>
        <v/>
      </c>
    </row>
    <row r="4912" spans="36:37" x14ac:dyDescent="0.35">
      <c r="AJ4912" s="33" t="str">
        <f t="shared" si="77"/>
        <v/>
      </c>
      <c r="AK4912" s="33" t="str">
        <f>IF(Dane!M4912&lt;&gt;"",Dane!M4912,"")</f>
        <v/>
      </c>
    </row>
    <row r="4913" spans="36:37" x14ac:dyDescent="0.35">
      <c r="AJ4913" s="33" t="str">
        <f t="shared" si="77"/>
        <v/>
      </c>
      <c r="AK4913" s="33" t="str">
        <f>IF(Dane!M4913&lt;&gt;"",Dane!M4913,"")</f>
        <v/>
      </c>
    </row>
    <row r="4914" spans="36:37" x14ac:dyDescent="0.35">
      <c r="AJ4914" s="33" t="str">
        <f t="shared" si="77"/>
        <v/>
      </c>
      <c r="AK4914" s="33" t="str">
        <f>IF(Dane!M4914&lt;&gt;"",Dane!M4914,"")</f>
        <v/>
      </c>
    </row>
    <row r="4915" spans="36:37" x14ac:dyDescent="0.35">
      <c r="AJ4915" s="33" t="str">
        <f t="shared" si="77"/>
        <v/>
      </c>
      <c r="AK4915" s="33" t="str">
        <f>IF(Dane!M4915&lt;&gt;"",Dane!M4915,"")</f>
        <v/>
      </c>
    </row>
    <row r="4916" spans="36:37" x14ac:dyDescent="0.35">
      <c r="AJ4916" s="33" t="str">
        <f t="shared" si="77"/>
        <v/>
      </c>
      <c r="AK4916" s="33" t="str">
        <f>IF(Dane!M4916&lt;&gt;"",Dane!M4916,"")</f>
        <v/>
      </c>
    </row>
    <row r="4917" spans="36:37" x14ac:dyDescent="0.35">
      <c r="AJ4917" s="33" t="str">
        <f t="shared" si="77"/>
        <v/>
      </c>
      <c r="AK4917" s="33" t="str">
        <f>IF(Dane!M4917&lt;&gt;"",Dane!M4917,"")</f>
        <v/>
      </c>
    </row>
    <row r="4918" spans="36:37" x14ac:dyDescent="0.35">
      <c r="AJ4918" s="33" t="str">
        <f t="shared" si="77"/>
        <v/>
      </c>
      <c r="AK4918" s="33" t="str">
        <f>IF(Dane!M4918&lt;&gt;"",Dane!M4918,"")</f>
        <v/>
      </c>
    </row>
    <row r="4919" spans="36:37" x14ac:dyDescent="0.35">
      <c r="AJ4919" s="33" t="str">
        <f t="shared" si="77"/>
        <v/>
      </c>
      <c r="AK4919" s="33" t="str">
        <f>IF(Dane!M4919&lt;&gt;"",Dane!M4919,"")</f>
        <v/>
      </c>
    </row>
    <row r="4920" spans="36:37" x14ac:dyDescent="0.35">
      <c r="AJ4920" s="33" t="str">
        <f t="shared" si="77"/>
        <v/>
      </c>
      <c r="AK4920" s="33" t="str">
        <f>IF(Dane!M4920&lt;&gt;"",Dane!M4920,"")</f>
        <v/>
      </c>
    </row>
    <row r="4921" spans="36:37" x14ac:dyDescent="0.35">
      <c r="AJ4921" s="33" t="str">
        <f t="shared" si="77"/>
        <v/>
      </c>
      <c r="AK4921" s="33" t="str">
        <f>IF(Dane!M4921&lt;&gt;"",Dane!M4921,"")</f>
        <v/>
      </c>
    </row>
    <row r="4922" spans="36:37" x14ac:dyDescent="0.35">
      <c r="AJ4922" s="33" t="str">
        <f t="shared" si="77"/>
        <v/>
      </c>
      <c r="AK4922" s="33" t="str">
        <f>IF(Dane!M4922&lt;&gt;"",Dane!M4922,"")</f>
        <v/>
      </c>
    </row>
    <row r="4923" spans="36:37" x14ac:dyDescent="0.35">
      <c r="AJ4923" s="33" t="str">
        <f t="shared" si="77"/>
        <v/>
      </c>
      <c r="AK4923" s="33" t="str">
        <f>IF(Dane!M4923&lt;&gt;"",Dane!M4923,"")</f>
        <v/>
      </c>
    </row>
    <row r="4924" spans="36:37" x14ac:dyDescent="0.35">
      <c r="AJ4924" s="33" t="str">
        <f t="shared" si="77"/>
        <v/>
      </c>
      <c r="AK4924" s="33" t="str">
        <f>IF(Dane!M4924&lt;&gt;"",Dane!M4924,"")</f>
        <v/>
      </c>
    </row>
    <row r="4925" spans="36:37" x14ac:dyDescent="0.35">
      <c r="AJ4925" s="33" t="str">
        <f t="shared" si="77"/>
        <v/>
      </c>
      <c r="AK4925" s="33" t="str">
        <f>IF(Dane!M4925&lt;&gt;"",Dane!M4925,"")</f>
        <v/>
      </c>
    </row>
    <row r="4926" spans="36:37" x14ac:dyDescent="0.35">
      <c r="AJ4926" s="33" t="str">
        <f t="shared" si="77"/>
        <v/>
      </c>
      <c r="AK4926" s="33" t="str">
        <f>IF(Dane!M4926&lt;&gt;"",Dane!M4926,"")</f>
        <v/>
      </c>
    </row>
    <row r="4927" spans="36:37" x14ac:dyDescent="0.35">
      <c r="AJ4927" s="33" t="str">
        <f t="shared" si="77"/>
        <v/>
      </c>
      <c r="AK4927" s="33" t="str">
        <f>IF(Dane!M4927&lt;&gt;"",Dane!M4927,"")</f>
        <v/>
      </c>
    </row>
    <row r="4928" spans="36:37" x14ac:dyDescent="0.35">
      <c r="AJ4928" s="33" t="str">
        <f t="shared" si="77"/>
        <v/>
      </c>
      <c r="AK4928" s="33" t="str">
        <f>IF(Dane!M4928&lt;&gt;"",Dane!M4928,"")</f>
        <v/>
      </c>
    </row>
    <row r="4929" spans="36:37" x14ac:dyDescent="0.35">
      <c r="AJ4929" s="33" t="str">
        <f t="shared" si="77"/>
        <v/>
      </c>
      <c r="AK4929" s="33" t="str">
        <f>IF(Dane!M4929&lt;&gt;"",Dane!M4929,"")</f>
        <v/>
      </c>
    </row>
    <row r="4930" spans="36:37" x14ac:dyDescent="0.35">
      <c r="AJ4930" s="33" t="str">
        <f t="shared" si="77"/>
        <v/>
      </c>
      <c r="AK4930" s="33" t="str">
        <f>IF(Dane!M4930&lt;&gt;"",Dane!M4930,"")</f>
        <v/>
      </c>
    </row>
    <row r="4931" spans="36:37" x14ac:dyDescent="0.35">
      <c r="AJ4931" s="33" t="str">
        <f t="shared" si="77"/>
        <v/>
      </c>
      <c r="AK4931" s="33" t="str">
        <f>IF(Dane!M4931&lt;&gt;"",Dane!M4931,"")</f>
        <v/>
      </c>
    </row>
    <row r="4932" spans="36:37" x14ac:dyDescent="0.35">
      <c r="AJ4932" s="33" t="str">
        <f t="shared" si="77"/>
        <v/>
      </c>
      <c r="AK4932" s="33" t="str">
        <f>IF(Dane!M4932&lt;&gt;"",Dane!M4932,"")</f>
        <v/>
      </c>
    </row>
    <row r="4933" spans="36:37" x14ac:dyDescent="0.35">
      <c r="AJ4933" s="33" t="str">
        <f t="shared" si="77"/>
        <v/>
      </c>
      <c r="AK4933" s="33" t="str">
        <f>IF(Dane!M4933&lt;&gt;"",Dane!M4933,"")</f>
        <v/>
      </c>
    </row>
    <row r="4934" spans="36:37" x14ac:dyDescent="0.35">
      <c r="AJ4934" s="33" t="str">
        <f t="shared" si="77"/>
        <v/>
      </c>
      <c r="AK4934" s="33" t="str">
        <f>IF(Dane!M4934&lt;&gt;"",Dane!M4934,"")</f>
        <v/>
      </c>
    </row>
    <row r="4935" spans="36:37" x14ac:dyDescent="0.35">
      <c r="AJ4935" s="33" t="str">
        <f t="shared" si="77"/>
        <v/>
      </c>
      <c r="AK4935" s="33" t="str">
        <f>IF(Dane!M4935&lt;&gt;"",Dane!M4935,"")</f>
        <v/>
      </c>
    </row>
    <row r="4936" spans="36:37" x14ac:dyDescent="0.35">
      <c r="AJ4936" s="33" t="str">
        <f t="shared" si="77"/>
        <v/>
      </c>
      <c r="AK4936" s="33" t="str">
        <f>IF(Dane!M4936&lt;&gt;"",Dane!M4936,"")</f>
        <v/>
      </c>
    </row>
    <row r="4937" spans="36:37" x14ac:dyDescent="0.35">
      <c r="AJ4937" s="33" t="str">
        <f t="shared" si="77"/>
        <v/>
      </c>
      <c r="AK4937" s="33" t="str">
        <f>IF(Dane!M4937&lt;&gt;"",Dane!M4937,"")</f>
        <v/>
      </c>
    </row>
    <row r="4938" spans="36:37" x14ac:dyDescent="0.35">
      <c r="AJ4938" s="33" t="str">
        <f t="shared" si="77"/>
        <v/>
      </c>
      <c r="AK4938" s="33" t="str">
        <f>IF(Dane!M4938&lt;&gt;"",Dane!M4938,"")</f>
        <v/>
      </c>
    </row>
    <row r="4939" spans="36:37" x14ac:dyDescent="0.35">
      <c r="AJ4939" s="33" t="str">
        <f t="shared" si="77"/>
        <v/>
      </c>
      <c r="AK4939" s="33" t="str">
        <f>IF(Dane!M4939&lt;&gt;"",Dane!M4939,"")</f>
        <v/>
      </c>
    </row>
    <row r="4940" spans="36:37" x14ac:dyDescent="0.35">
      <c r="AJ4940" s="33" t="str">
        <f t="shared" si="77"/>
        <v/>
      </c>
      <c r="AK4940" s="33" t="str">
        <f>IF(Dane!M4940&lt;&gt;"",Dane!M4940,"")</f>
        <v/>
      </c>
    </row>
    <row r="4941" spans="36:37" x14ac:dyDescent="0.35">
      <c r="AJ4941" s="33" t="str">
        <f t="shared" si="77"/>
        <v/>
      </c>
      <c r="AK4941" s="33" t="str">
        <f>IF(Dane!M4941&lt;&gt;"",Dane!M4941,"")</f>
        <v/>
      </c>
    </row>
    <row r="4942" spans="36:37" x14ac:dyDescent="0.35">
      <c r="AJ4942" s="33" t="str">
        <f t="shared" si="77"/>
        <v/>
      </c>
      <c r="AK4942" s="33" t="str">
        <f>IF(Dane!M4942&lt;&gt;"",Dane!M4942,"")</f>
        <v/>
      </c>
    </row>
    <row r="4943" spans="36:37" x14ac:dyDescent="0.35">
      <c r="AJ4943" s="33" t="str">
        <f t="shared" si="77"/>
        <v/>
      </c>
      <c r="AK4943" s="33" t="str">
        <f>IF(Dane!M4943&lt;&gt;"",Dane!M4943,"")</f>
        <v/>
      </c>
    </row>
    <row r="4944" spans="36:37" x14ac:dyDescent="0.35">
      <c r="AJ4944" s="33" t="str">
        <f t="shared" si="77"/>
        <v/>
      </c>
      <c r="AK4944" s="33" t="str">
        <f>IF(Dane!M4944&lt;&gt;"",Dane!M4944,"")</f>
        <v/>
      </c>
    </row>
    <row r="4945" spans="36:37" x14ac:dyDescent="0.35">
      <c r="AJ4945" s="33" t="str">
        <f t="shared" si="77"/>
        <v/>
      </c>
      <c r="AK4945" s="33" t="str">
        <f>IF(Dane!M4945&lt;&gt;"",Dane!M4945,"")</f>
        <v/>
      </c>
    </row>
    <row r="4946" spans="36:37" x14ac:dyDescent="0.35">
      <c r="AJ4946" s="33" t="str">
        <f t="shared" si="77"/>
        <v/>
      </c>
      <c r="AK4946" s="33" t="str">
        <f>IF(Dane!M4946&lt;&gt;"",Dane!M4946,"")</f>
        <v/>
      </c>
    </row>
    <row r="4947" spans="36:37" x14ac:dyDescent="0.35">
      <c r="AJ4947" s="33" t="str">
        <f t="shared" si="77"/>
        <v/>
      </c>
      <c r="AK4947" s="33" t="str">
        <f>IF(Dane!M4947&lt;&gt;"",Dane!M4947,"")</f>
        <v/>
      </c>
    </row>
    <row r="4948" spans="36:37" x14ac:dyDescent="0.35">
      <c r="AJ4948" s="33" t="str">
        <f t="shared" si="77"/>
        <v/>
      </c>
      <c r="AK4948" s="33" t="str">
        <f>IF(Dane!M4948&lt;&gt;"",Dane!M4948,"")</f>
        <v/>
      </c>
    </row>
    <row r="4949" spans="36:37" x14ac:dyDescent="0.35">
      <c r="AJ4949" s="33" t="str">
        <f t="shared" si="77"/>
        <v/>
      </c>
      <c r="AK4949" s="33" t="str">
        <f>IF(Dane!M4949&lt;&gt;"",Dane!M4949,"")</f>
        <v/>
      </c>
    </row>
    <row r="4950" spans="36:37" x14ac:dyDescent="0.35">
      <c r="AJ4950" s="33" t="str">
        <f t="shared" ref="AJ4950:AJ5007" si="78">IF(AK4950="styczeń",1,IF(AK4950="luty",2,IF(AK4950="marzec",3,IF(AK4950="kwiecień",4,IF(AK4950="maj",5,IF(AK4950="czerwiec",6,IF(AK4950="lipiec",7,IF(AK4950="sierpień",8,IF(AK4950="wrzesień",9,IF(AK4950="październik",10,IF(AK4950="listopad",11,IF(AK4950="listopad",12,""))))))))))))</f>
        <v/>
      </c>
      <c r="AK4950" s="33" t="str">
        <f>IF(Dane!M4950&lt;&gt;"",Dane!M4950,"")</f>
        <v/>
      </c>
    </row>
    <row r="4951" spans="36:37" x14ac:dyDescent="0.35">
      <c r="AJ4951" s="33" t="str">
        <f t="shared" si="78"/>
        <v/>
      </c>
      <c r="AK4951" s="33" t="str">
        <f>IF(Dane!M4951&lt;&gt;"",Dane!M4951,"")</f>
        <v/>
      </c>
    </row>
    <row r="4952" spans="36:37" x14ac:dyDescent="0.35">
      <c r="AJ4952" s="33" t="str">
        <f t="shared" si="78"/>
        <v/>
      </c>
      <c r="AK4952" s="33" t="str">
        <f>IF(Dane!M4952&lt;&gt;"",Dane!M4952,"")</f>
        <v/>
      </c>
    </row>
    <row r="4953" spans="36:37" x14ac:dyDescent="0.35">
      <c r="AJ4953" s="33" t="str">
        <f t="shared" si="78"/>
        <v/>
      </c>
      <c r="AK4953" s="33" t="str">
        <f>IF(Dane!M4953&lt;&gt;"",Dane!M4953,"")</f>
        <v/>
      </c>
    </row>
    <row r="4954" spans="36:37" x14ac:dyDescent="0.35">
      <c r="AJ4954" s="33" t="str">
        <f t="shared" si="78"/>
        <v/>
      </c>
      <c r="AK4954" s="33" t="str">
        <f>IF(Dane!M4954&lt;&gt;"",Dane!M4954,"")</f>
        <v/>
      </c>
    </row>
    <row r="4955" spans="36:37" x14ac:dyDescent="0.35">
      <c r="AJ4955" s="33" t="str">
        <f t="shared" si="78"/>
        <v/>
      </c>
      <c r="AK4955" s="33" t="str">
        <f>IF(Dane!M4955&lt;&gt;"",Dane!M4955,"")</f>
        <v/>
      </c>
    </row>
    <row r="4956" spans="36:37" x14ac:dyDescent="0.35">
      <c r="AJ4956" s="33" t="str">
        <f t="shared" si="78"/>
        <v/>
      </c>
      <c r="AK4956" s="33" t="str">
        <f>IF(Dane!M4956&lt;&gt;"",Dane!M4956,"")</f>
        <v/>
      </c>
    </row>
    <row r="4957" spans="36:37" x14ac:dyDescent="0.35">
      <c r="AJ4957" s="33" t="str">
        <f t="shared" si="78"/>
        <v/>
      </c>
      <c r="AK4957" s="33" t="str">
        <f>IF(Dane!M4957&lt;&gt;"",Dane!M4957,"")</f>
        <v/>
      </c>
    </row>
    <row r="4958" spans="36:37" x14ac:dyDescent="0.35">
      <c r="AJ4958" s="33" t="str">
        <f t="shared" si="78"/>
        <v/>
      </c>
      <c r="AK4958" s="33" t="str">
        <f>IF(Dane!M4958&lt;&gt;"",Dane!M4958,"")</f>
        <v/>
      </c>
    </row>
    <row r="4959" spans="36:37" x14ac:dyDescent="0.35">
      <c r="AJ4959" s="33" t="str">
        <f t="shared" si="78"/>
        <v/>
      </c>
      <c r="AK4959" s="33" t="str">
        <f>IF(Dane!M4959&lt;&gt;"",Dane!M4959,"")</f>
        <v/>
      </c>
    </row>
    <row r="4960" spans="36:37" x14ac:dyDescent="0.35">
      <c r="AJ4960" s="33" t="str">
        <f t="shared" si="78"/>
        <v/>
      </c>
      <c r="AK4960" s="33" t="str">
        <f>IF(Dane!M4960&lt;&gt;"",Dane!M4960,"")</f>
        <v/>
      </c>
    </row>
    <row r="4961" spans="36:37" x14ac:dyDescent="0.35">
      <c r="AJ4961" s="33" t="str">
        <f t="shared" si="78"/>
        <v/>
      </c>
      <c r="AK4961" s="33" t="str">
        <f>IF(Dane!M4961&lt;&gt;"",Dane!M4961,"")</f>
        <v/>
      </c>
    </row>
    <row r="4962" spans="36:37" x14ac:dyDescent="0.35">
      <c r="AJ4962" s="33" t="str">
        <f t="shared" si="78"/>
        <v/>
      </c>
      <c r="AK4962" s="33" t="str">
        <f>IF(Dane!M4962&lt;&gt;"",Dane!M4962,"")</f>
        <v/>
      </c>
    </row>
    <row r="4963" spans="36:37" x14ac:dyDescent="0.35">
      <c r="AJ4963" s="33" t="str">
        <f t="shared" si="78"/>
        <v/>
      </c>
      <c r="AK4963" s="33" t="str">
        <f>IF(Dane!M4963&lt;&gt;"",Dane!M4963,"")</f>
        <v/>
      </c>
    </row>
    <row r="4964" spans="36:37" x14ac:dyDescent="0.35">
      <c r="AJ4964" s="33" t="str">
        <f t="shared" si="78"/>
        <v/>
      </c>
      <c r="AK4964" s="33" t="str">
        <f>IF(Dane!M4964&lt;&gt;"",Dane!M4964,"")</f>
        <v/>
      </c>
    </row>
    <row r="4965" spans="36:37" x14ac:dyDescent="0.35">
      <c r="AJ4965" s="33" t="str">
        <f t="shared" si="78"/>
        <v/>
      </c>
      <c r="AK4965" s="33" t="str">
        <f>IF(Dane!M4965&lt;&gt;"",Dane!M4965,"")</f>
        <v/>
      </c>
    </row>
    <row r="4966" spans="36:37" x14ac:dyDescent="0.35">
      <c r="AJ4966" s="33" t="str">
        <f t="shared" si="78"/>
        <v/>
      </c>
      <c r="AK4966" s="33" t="str">
        <f>IF(Dane!M4966&lt;&gt;"",Dane!M4966,"")</f>
        <v/>
      </c>
    </row>
    <row r="4967" spans="36:37" x14ac:dyDescent="0.35">
      <c r="AJ4967" s="33" t="str">
        <f t="shared" si="78"/>
        <v/>
      </c>
      <c r="AK4967" s="33" t="str">
        <f>IF(Dane!M4967&lt;&gt;"",Dane!M4967,"")</f>
        <v/>
      </c>
    </row>
    <row r="4968" spans="36:37" x14ac:dyDescent="0.35">
      <c r="AJ4968" s="33" t="str">
        <f t="shared" si="78"/>
        <v/>
      </c>
      <c r="AK4968" s="33" t="str">
        <f>IF(Dane!M4968&lt;&gt;"",Dane!M4968,"")</f>
        <v/>
      </c>
    </row>
    <row r="4969" spans="36:37" x14ac:dyDescent="0.35">
      <c r="AJ4969" s="33" t="str">
        <f t="shared" si="78"/>
        <v/>
      </c>
      <c r="AK4969" s="33" t="str">
        <f>IF(Dane!M4969&lt;&gt;"",Dane!M4969,"")</f>
        <v/>
      </c>
    </row>
    <row r="4970" spans="36:37" x14ac:dyDescent="0.35">
      <c r="AJ4970" s="33" t="str">
        <f t="shared" si="78"/>
        <v/>
      </c>
      <c r="AK4970" s="33" t="str">
        <f>IF(Dane!M4970&lt;&gt;"",Dane!M4970,"")</f>
        <v/>
      </c>
    </row>
    <row r="4971" spans="36:37" x14ac:dyDescent="0.35">
      <c r="AJ4971" s="33" t="str">
        <f t="shared" si="78"/>
        <v/>
      </c>
      <c r="AK4971" s="33" t="str">
        <f>IF(Dane!M4971&lt;&gt;"",Dane!M4971,"")</f>
        <v/>
      </c>
    </row>
    <row r="4972" spans="36:37" x14ac:dyDescent="0.35">
      <c r="AJ4972" s="33" t="str">
        <f t="shared" si="78"/>
        <v/>
      </c>
      <c r="AK4972" s="33" t="str">
        <f>IF(Dane!M4972&lt;&gt;"",Dane!M4972,"")</f>
        <v/>
      </c>
    </row>
    <row r="4973" spans="36:37" x14ac:dyDescent="0.35">
      <c r="AJ4973" s="33" t="str">
        <f t="shared" si="78"/>
        <v/>
      </c>
      <c r="AK4973" s="33" t="str">
        <f>IF(Dane!M4973&lt;&gt;"",Dane!M4973,"")</f>
        <v/>
      </c>
    </row>
    <row r="4974" spans="36:37" x14ac:dyDescent="0.35">
      <c r="AJ4974" s="33" t="str">
        <f t="shared" si="78"/>
        <v/>
      </c>
      <c r="AK4974" s="33" t="str">
        <f>IF(Dane!M4974&lt;&gt;"",Dane!M4974,"")</f>
        <v/>
      </c>
    </row>
    <row r="4975" spans="36:37" x14ac:dyDescent="0.35">
      <c r="AJ4975" s="33" t="str">
        <f t="shared" si="78"/>
        <v/>
      </c>
      <c r="AK4975" s="33" t="str">
        <f>IF(Dane!M4975&lt;&gt;"",Dane!M4975,"")</f>
        <v/>
      </c>
    </row>
    <row r="4976" spans="36:37" x14ac:dyDescent="0.35">
      <c r="AJ4976" s="33" t="str">
        <f t="shared" si="78"/>
        <v/>
      </c>
      <c r="AK4976" s="33" t="str">
        <f>IF(Dane!M4976&lt;&gt;"",Dane!M4976,"")</f>
        <v/>
      </c>
    </row>
    <row r="4977" spans="36:37" x14ac:dyDescent="0.35">
      <c r="AJ4977" s="33" t="str">
        <f t="shared" si="78"/>
        <v/>
      </c>
      <c r="AK4977" s="33" t="str">
        <f>IF(Dane!M4977&lt;&gt;"",Dane!M4977,"")</f>
        <v/>
      </c>
    </row>
    <row r="4978" spans="36:37" x14ac:dyDescent="0.35">
      <c r="AJ4978" s="33" t="str">
        <f t="shared" si="78"/>
        <v/>
      </c>
      <c r="AK4978" s="33" t="str">
        <f>IF(Dane!M4978&lt;&gt;"",Dane!M4978,"")</f>
        <v/>
      </c>
    </row>
    <row r="4979" spans="36:37" x14ac:dyDescent="0.35">
      <c r="AJ4979" s="33" t="str">
        <f t="shared" si="78"/>
        <v/>
      </c>
      <c r="AK4979" s="33" t="str">
        <f>IF(Dane!M4979&lt;&gt;"",Dane!M4979,"")</f>
        <v/>
      </c>
    </row>
    <row r="4980" spans="36:37" x14ac:dyDescent="0.35">
      <c r="AJ4980" s="33" t="str">
        <f t="shared" si="78"/>
        <v/>
      </c>
      <c r="AK4980" s="33" t="str">
        <f>IF(Dane!M4980&lt;&gt;"",Dane!M4980,"")</f>
        <v/>
      </c>
    </row>
    <row r="4981" spans="36:37" x14ac:dyDescent="0.35">
      <c r="AJ4981" s="33" t="str">
        <f t="shared" si="78"/>
        <v/>
      </c>
      <c r="AK4981" s="33" t="str">
        <f>IF(Dane!M4981&lt;&gt;"",Dane!M4981,"")</f>
        <v/>
      </c>
    </row>
    <row r="4982" spans="36:37" x14ac:dyDescent="0.35">
      <c r="AJ4982" s="33" t="str">
        <f t="shared" si="78"/>
        <v/>
      </c>
      <c r="AK4982" s="33" t="str">
        <f>IF(Dane!M4982&lt;&gt;"",Dane!M4982,"")</f>
        <v/>
      </c>
    </row>
    <row r="4983" spans="36:37" x14ac:dyDescent="0.35">
      <c r="AJ4983" s="33" t="str">
        <f t="shared" si="78"/>
        <v/>
      </c>
      <c r="AK4983" s="33" t="str">
        <f>IF(Dane!M4983&lt;&gt;"",Dane!M4983,"")</f>
        <v/>
      </c>
    </row>
    <row r="4984" spans="36:37" x14ac:dyDescent="0.35">
      <c r="AJ4984" s="33" t="str">
        <f t="shared" si="78"/>
        <v/>
      </c>
      <c r="AK4984" s="33" t="str">
        <f>IF(Dane!M4984&lt;&gt;"",Dane!M4984,"")</f>
        <v/>
      </c>
    </row>
    <row r="4985" spans="36:37" x14ac:dyDescent="0.35">
      <c r="AJ4985" s="33" t="str">
        <f t="shared" si="78"/>
        <v/>
      </c>
      <c r="AK4985" s="33" t="str">
        <f>IF(Dane!M4985&lt;&gt;"",Dane!M4985,"")</f>
        <v/>
      </c>
    </row>
    <row r="4986" spans="36:37" x14ac:dyDescent="0.35">
      <c r="AJ4986" s="33" t="str">
        <f t="shared" si="78"/>
        <v/>
      </c>
      <c r="AK4986" s="33" t="str">
        <f>IF(Dane!M4986&lt;&gt;"",Dane!M4986,"")</f>
        <v/>
      </c>
    </row>
    <row r="4987" spans="36:37" x14ac:dyDescent="0.35">
      <c r="AJ4987" s="33" t="str">
        <f t="shared" si="78"/>
        <v/>
      </c>
      <c r="AK4987" s="33" t="str">
        <f>IF(Dane!M4987&lt;&gt;"",Dane!M4987,"")</f>
        <v/>
      </c>
    </row>
    <row r="4988" spans="36:37" x14ac:dyDescent="0.35">
      <c r="AJ4988" s="33" t="str">
        <f t="shared" si="78"/>
        <v/>
      </c>
      <c r="AK4988" s="33" t="str">
        <f>IF(Dane!M4988&lt;&gt;"",Dane!M4988,"")</f>
        <v/>
      </c>
    </row>
    <row r="4989" spans="36:37" x14ac:dyDescent="0.35">
      <c r="AJ4989" s="33" t="str">
        <f t="shared" si="78"/>
        <v/>
      </c>
      <c r="AK4989" s="33" t="str">
        <f>IF(Dane!M4989&lt;&gt;"",Dane!M4989,"")</f>
        <v/>
      </c>
    </row>
    <row r="4990" spans="36:37" x14ac:dyDescent="0.35">
      <c r="AJ4990" s="33" t="str">
        <f t="shared" si="78"/>
        <v/>
      </c>
      <c r="AK4990" s="33" t="str">
        <f>IF(Dane!M4990&lt;&gt;"",Dane!M4990,"")</f>
        <v/>
      </c>
    </row>
    <row r="4991" spans="36:37" x14ac:dyDescent="0.35">
      <c r="AJ4991" s="33" t="str">
        <f t="shared" si="78"/>
        <v/>
      </c>
      <c r="AK4991" s="33" t="str">
        <f>IF(Dane!M4991&lt;&gt;"",Dane!M4991,"")</f>
        <v/>
      </c>
    </row>
    <row r="4992" spans="36:37" x14ac:dyDescent="0.35">
      <c r="AJ4992" s="33" t="str">
        <f t="shared" si="78"/>
        <v/>
      </c>
      <c r="AK4992" s="33" t="str">
        <f>IF(Dane!M4992&lt;&gt;"",Dane!M4992,"")</f>
        <v/>
      </c>
    </row>
    <row r="4993" spans="36:37" x14ac:dyDescent="0.35">
      <c r="AJ4993" s="33" t="str">
        <f t="shared" si="78"/>
        <v/>
      </c>
      <c r="AK4993" s="33" t="str">
        <f>IF(Dane!M4993&lt;&gt;"",Dane!M4993,"")</f>
        <v/>
      </c>
    </row>
    <row r="4994" spans="36:37" x14ac:dyDescent="0.35">
      <c r="AJ4994" s="33" t="str">
        <f t="shared" si="78"/>
        <v/>
      </c>
      <c r="AK4994" s="33" t="str">
        <f>IF(Dane!M4994&lt;&gt;"",Dane!M4994,"")</f>
        <v/>
      </c>
    </row>
    <row r="4995" spans="36:37" x14ac:dyDescent="0.35">
      <c r="AJ4995" s="33" t="str">
        <f t="shared" si="78"/>
        <v/>
      </c>
      <c r="AK4995" s="33" t="str">
        <f>IF(Dane!M4995&lt;&gt;"",Dane!M4995,"")</f>
        <v/>
      </c>
    </row>
    <row r="4996" spans="36:37" x14ac:dyDescent="0.35">
      <c r="AJ4996" s="33" t="str">
        <f t="shared" si="78"/>
        <v/>
      </c>
      <c r="AK4996" s="33" t="str">
        <f>IF(Dane!M4996&lt;&gt;"",Dane!M4996,"")</f>
        <v/>
      </c>
    </row>
    <row r="4997" spans="36:37" x14ac:dyDescent="0.35">
      <c r="AJ4997" s="33" t="str">
        <f t="shared" si="78"/>
        <v/>
      </c>
      <c r="AK4997" s="33" t="str">
        <f>IF(Dane!M4997&lt;&gt;"",Dane!M4997,"")</f>
        <v/>
      </c>
    </row>
    <row r="4998" spans="36:37" x14ac:dyDescent="0.35">
      <c r="AJ4998" s="33" t="str">
        <f t="shared" si="78"/>
        <v/>
      </c>
      <c r="AK4998" s="33" t="str">
        <f>IF(Dane!M4998&lt;&gt;"",Dane!M4998,"")</f>
        <v/>
      </c>
    </row>
    <row r="4999" spans="36:37" x14ac:dyDescent="0.35">
      <c r="AJ4999" s="33" t="str">
        <f t="shared" si="78"/>
        <v/>
      </c>
      <c r="AK4999" s="33" t="str">
        <f>IF(Dane!M4999&lt;&gt;"",Dane!M4999,"")</f>
        <v/>
      </c>
    </row>
    <row r="5000" spans="36:37" x14ac:dyDescent="0.35">
      <c r="AJ5000" s="33" t="str">
        <f t="shared" si="78"/>
        <v/>
      </c>
      <c r="AK5000" s="33" t="str">
        <f>IF(Dane!M5000&lt;&gt;"",Dane!M5000,"")</f>
        <v/>
      </c>
    </row>
    <row r="5001" spans="36:37" x14ac:dyDescent="0.35">
      <c r="AJ5001" s="33" t="str">
        <f t="shared" si="78"/>
        <v/>
      </c>
      <c r="AK5001" s="33" t="str">
        <f>IF(Dane!M5001&lt;&gt;"",Dane!M5001,"")</f>
        <v/>
      </c>
    </row>
    <row r="5002" spans="36:37" x14ac:dyDescent="0.35">
      <c r="AJ5002" s="33" t="str">
        <f t="shared" si="78"/>
        <v/>
      </c>
      <c r="AK5002" s="33" t="str">
        <f>IF(Dane!M5002&lt;&gt;"",Dane!M5002,"")</f>
        <v/>
      </c>
    </row>
    <row r="5003" spans="36:37" x14ac:dyDescent="0.35">
      <c r="AJ5003" s="33" t="str">
        <f t="shared" si="78"/>
        <v/>
      </c>
      <c r="AK5003" s="33" t="str">
        <f>IF(Dane!M5003&lt;&gt;"",Dane!M5003,"")</f>
        <v/>
      </c>
    </row>
    <row r="5004" spans="36:37" x14ac:dyDescent="0.35">
      <c r="AJ5004" s="33" t="str">
        <f t="shared" si="78"/>
        <v/>
      </c>
      <c r="AK5004" s="33" t="str">
        <f>IF(Dane!M5004&lt;&gt;"",Dane!M5004,"")</f>
        <v/>
      </c>
    </row>
    <row r="5005" spans="36:37" x14ac:dyDescent="0.35">
      <c r="AJ5005" s="33" t="str">
        <f t="shared" si="78"/>
        <v/>
      </c>
      <c r="AK5005" s="33" t="str">
        <f>IF(Dane!M5005&lt;&gt;"",Dane!M5005,"")</f>
        <v/>
      </c>
    </row>
    <row r="5006" spans="36:37" x14ac:dyDescent="0.35">
      <c r="AJ5006" s="33" t="str">
        <f t="shared" si="78"/>
        <v/>
      </c>
      <c r="AK5006" s="33" t="str">
        <f>IF(Dane!M5006&lt;&gt;"",Dane!M5006,"")</f>
        <v/>
      </c>
    </row>
    <row r="5007" spans="36:37" x14ac:dyDescent="0.35">
      <c r="AJ5007" s="33" t="str">
        <f t="shared" si="78"/>
        <v/>
      </c>
      <c r="AK5007" s="33" t="str">
        <f>IF(Dane!M5007&lt;&gt;"",Dane!M5007,"")</f>
        <v/>
      </c>
    </row>
    <row r="5008" spans="36:37" x14ac:dyDescent="0.35">
      <c r="AK5008" s="33" t="str">
        <f>IF(Dane!M5008&lt;&gt;"",Dane!M5008,"")</f>
        <v/>
      </c>
    </row>
    <row r="5009" spans="37:37" x14ac:dyDescent="0.35">
      <c r="AK5009" s="33" t="str">
        <f>IF(Dane!M5009&lt;&gt;"",Dane!M5009,"")</f>
        <v/>
      </c>
    </row>
    <row r="5010" spans="37:37" x14ac:dyDescent="0.35">
      <c r="AK5010" s="33" t="str">
        <f>IF(Dane!M5010&lt;&gt;"",Dane!M5010,"")</f>
        <v/>
      </c>
    </row>
    <row r="5011" spans="37:37" x14ac:dyDescent="0.35">
      <c r="AK5011" s="33" t="str">
        <f>IF(Dane!M5011&lt;&gt;"",Dane!M5011,"")</f>
        <v/>
      </c>
    </row>
    <row r="5012" spans="37:37" x14ac:dyDescent="0.35">
      <c r="AK5012" s="33" t="str">
        <f>IF(Dane!M5012&lt;&gt;"",Dane!M5012,"")</f>
        <v/>
      </c>
    </row>
    <row r="5013" spans="37:37" x14ac:dyDescent="0.35">
      <c r="AK5013" s="33" t="str">
        <f>IF(Dane!M5013&lt;&gt;"",Dane!M5013,"")</f>
        <v/>
      </c>
    </row>
    <row r="5014" spans="37:37" x14ac:dyDescent="0.35">
      <c r="AK5014" s="33" t="str">
        <f>IF(Dane!M5014&lt;&gt;"",Dane!M5014,"")</f>
        <v/>
      </c>
    </row>
    <row r="5015" spans="37:37" x14ac:dyDescent="0.35">
      <c r="AK5015" s="33" t="str">
        <f>IF(Dane!M5015&lt;&gt;"",Dane!M5015,"")</f>
        <v/>
      </c>
    </row>
    <row r="5016" spans="37:37" x14ac:dyDescent="0.35">
      <c r="AK5016" s="33" t="str">
        <f>IF(Dane!M5016&lt;&gt;"",Dane!M5016,"")</f>
        <v/>
      </c>
    </row>
    <row r="5017" spans="37:37" x14ac:dyDescent="0.35">
      <c r="AK5017" s="33" t="str">
        <f>IF(Dane!M5017&lt;&gt;"",Dane!M5017,"")</f>
        <v/>
      </c>
    </row>
    <row r="5018" spans="37:37" x14ac:dyDescent="0.35">
      <c r="AK5018" s="33" t="str">
        <f>IF(Dane!M5018&lt;&gt;"",Dane!M5018,"")</f>
        <v/>
      </c>
    </row>
    <row r="5019" spans="37:37" x14ac:dyDescent="0.35">
      <c r="AK5019" s="33" t="str">
        <f>IF(Dane!M5019&lt;&gt;"",Dane!M5019,"")</f>
        <v/>
      </c>
    </row>
    <row r="5020" spans="37:37" x14ac:dyDescent="0.35">
      <c r="AK5020" s="33" t="str">
        <f>IF(Dane!M5020&lt;&gt;"",Dane!M5020,"")</f>
        <v/>
      </c>
    </row>
    <row r="5021" spans="37:37" x14ac:dyDescent="0.35">
      <c r="AK5021" s="33" t="str">
        <f>IF(Dane!M5021&lt;&gt;"",Dane!M5021,"")</f>
        <v/>
      </c>
    </row>
    <row r="5022" spans="37:37" x14ac:dyDescent="0.35">
      <c r="AK5022" s="33" t="str">
        <f>IF(Dane!M5022&lt;&gt;"",Dane!M5022,"")</f>
        <v/>
      </c>
    </row>
    <row r="5023" spans="37:37" x14ac:dyDescent="0.35">
      <c r="AK5023" s="33" t="str">
        <f>IF(Dane!M5023&lt;&gt;"",Dane!M5023,"")</f>
        <v/>
      </c>
    </row>
    <row r="5024" spans="37:37" x14ac:dyDescent="0.35">
      <c r="AK5024" s="33" t="str">
        <f>IF(Dane!M5024&lt;&gt;"",Dane!M5024,"")</f>
        <v/>
      </c>
    </row>
    <row r="5025" spans="37:37" x14ac:dyDescent="0.35">
      <c r="AK5025" s="33" t="str">
        <f>IF(Dane!M5025&lt;&gt;"",Dane!M5025,"")</f>
        <v/>
      </c>
    </row>
    <row r="5026" spans="37:37" x14ac:dyDescent="0.35">
      <c r="AK5026" s="33" t="str">
        <f>IF(Dane!M5026&lt;&gt;"",Dane!M5026,"")</f>
        <v/>
      </c>
    </row>
    <row r="5027" spans="37:37" x14ac:dyDescent="0.35">
      <c r="AK5027" s="33" t="str">
        <f>IF(Dane!M5027&lt;&gt;"",Dane!M5027,"")</f>
        <v/>
      </c>
    </row>
    <row r="5028" spans="37:37" x14ac:dyDescent="0.35">
      <c r="AK5028" s="33" t="str">
        <f>IF(Dane!M5028&lt;&gt;"",Dane!M5028,"")</f>
        <v/>
      </c>
    </row>
    <row r="5029" spans="37:37" x14ac:dyDescent="0.35">
      <c r="AK5029" s="33" t="str">
        <f>IF(Dane!M5029&lt;&gt;"",Dane!M5029,"")</f>
        <v/>
      </c>
    </row>
    <row r="5030" spans="37:37" x14ac:dyDescent="0.35">
      <c r="AK5030" s="33" t="str">
        <f>IF(Dane!M5030&lt;&gt;"",Dane!M5030,"")</f>
        <v/>
      </c>
    </row>
    <row r="5031" spans="37:37" x14ac:dyDescent="0.35">
      <c r="AK5031" s="33" t="str">
        <f>IF(Dane!M5031&lt;&gt;"",Dane!M5031,"")</f>
        <v/>
      </c>
    </row>
    <row r="5032" spans="37:37" x14ac:dyDescent="0.35">
      <c r="AK5032" s="33" t="str">
        <f>IF(Dane!M5032&lt;&gt;"",Dane!M5032,"")</f>
        <v/>
      </c>
    </row>
    <row r="5033" spans="37:37" x14ac:dyDescent="0.35">
      <c r="AK5033" s="33" t="str">
        <f>IF(Dane!M5033&lt;&gt;"",Dane!M5033,"")</f>
        <v/>
      </c>
    </row>
    <row r="5034" spans="37:37" x14ac:dyDescent="0.35">
      <c r="AK5034" s="33" t="str">
        <f>IF(Dane!M5034&lt;&gt;"",Dane!M5034,"")</f>
        <v/>
      </c>
    </row>
    <row r="5035" spans="37:37" x14ac:dyDescent="0.35">
      <c r="AK5035" s="33" t="str">
        <f>IF(Dane!M5035&lt;&gt;"",Dane!M5035,"")</f>
        <v/>
      </c>
    </row>
    <row r="5036" spans="37:37" x14ac:dyDescent="0.35">
      <c r="AK5036" s="33" t="str">
        <f>IF(Dane!M5036&lt;&gt;"",Dane!M5036,"")</f>
        <v/>
      </c>
    </row>
    <row r="5037" spans="37:37" x14ac:dyDescent="0.35">
      <c r="AK5037" s="33" t="str">
        <f>IF(Dane!M5037&lt;&gt;"",Dane!M5037,"")</f>
        <v/>
      </c>
    </row>
    <row r="5038" spans="37:37" x14ac:dyDescent="0.35">
      <c r="AK5038" s="33" t="str">
        <f>IF(Dane!M5038&lt;&gt;"",Dane!M5038,"")</f>
        <v/>
      </c>
    </row>
    <row r="5039" spans="37:37" x14ac:dyDescent="0.35">
      <c r="AK5039" s="33" t="str">
        <f>IF(Dane!M5039&lt;&gt;"",Dane!M5039,"")</f>
        <v/>
      </c>
    </row>
    <row r="5040" spans="37:37" x14ac:dyDescent="0.35">
      <c r="AK5040" s="33" t="str">
        <f>IF(Dane!M5040&lt;&gt;"",Dane!M5040,"")</f>
        <v/>
      </c>
    </row>
    <row r="5041" spans="37:37" x14ac:dyDescent="0.35">
      <c r="AK5041" s="33" t="str">
        <f>IF(Dane!M5041&lt;&gt;"",Dane!M5041,"")</f>
        <v/>
      </c>
    </row>
    <row r="5042" spans="37:37" x14ac:dyDescent="0.35">
      <c r="AK5042" s="33" t="str">
        <f>IF(Dane!M5042&lt;&gt;"",Dane!M5042,"")</f>
        <v/>
      </c>
    </row>
    <row r="5043" spans="37:37" x14ac:dyDescent="0.35">
      <c r="AK5043" s="33" t="str">
        <f>IF(Dane!M5043&lt;&gt;"",Dane!M5043,"")</f>
        <v/>
      </c>
    </row>
    <row r="5044" spans="37:37" x14ac:dyDescent="0.35">
      <c r="AK5044" s="33" t="str">
        <f>IF(Dane!M5044&lt;&gt;"",Dane!M5044,"")</f>
        <v/>
      </c>
    </row>
    <row r="5045" spans="37:37" x14ac:dyDescent="0.35">
      <c r="AK5045" s="33" t="str">
        <f>IF(Dane!M5045&lt;&gt;"",Dane!M5045,"")</f>
        <v/>
      </c>
    </row>
    <row r="5046" spans="37:37" x14ac:dyDescent="0.35">
      <c r="AK5046" s="33" t="str">
        <f>IF(Dane!M5046&lt;&gt;"",Dane!M5046,"")</f>
        <v/>
      </c>
    </row>
    <row r="5047" spans="37:37" x14ac:dyDescent="0.35">
      <c r="AK5047" s="33" t="str">
        <f>IF(Dane!M5047&lt;&gt;"",Dane!M5047,"")</f>
        <v/>
      </c>
    </row>
    <row r="5048" spans="37:37" x14ac:dyDescent="0.35">
      <c r="AK5048" s="33" t="str">
        <f>IF(Dane!M5048&lt;&gt;"",Dane!M5048,"")</f>
        <v/>
      </c>
    </row>
    <row r="5049" spans="37:37" x14ac:dyDescent="0.35">
      <c r="AK5049" s="33" t="str">
        <f>IF(Dane!M5049&lt;&gt;"",Dane!M5049,"")</f>
        <v/>
      </c>
    </row>
    <row r="5050" spans="37:37" x14ac:dyDescent="0.35">
      <c r="AK5050" s="33" t="str">
        <f>IF(Dane!M5050&lt;&gt;"",Dane!M5050,"")</f>
        <v/>
      </c>
    </row>
    <row r="5051" spans="37:37" x14ac:dyDescent="0.35">
      <c r="AK5051" s="33" t="str">
        <f>IF(Dane!M5051&lt;&gt;"",Dane!M5051,"")</f>
        <v/>
      </c>
    </row>
    <row r="5052" spans="37:37" x14ac:dyDescent="0.35">
      <c r="AK5052" s="33" t="str">
        <f>IF(Dane!M5052&lt;&gt;"",Dane!M5052,"")</f>
        <v/>
      </c>
    </row>
    <row r="5053" spans="37:37" x14ac:dyDescent="0.35">
      <c r="AK5053" s="33" t="str">
        <f>IF(Dane!M5053&lt;&gt;"",Dane!M5053,"")</f>
        <v/>
      </c>
    </row>
    <row r="5054" spans="37:37" x14ac:dyDescent="0.35">
      <c r="AK5054" s="33" t="str">
        <f>IF(Dane!M5054&lt;&gt;"",Dane!M5054,"")</f>
        <v/>
      </c>
    </row>
    <row r="5055" spans="37:37" x14ac:dyDescent="0.35">
      <c r="AK5055" s="33" t="str">
        <f>IF(Dane!M5055&lt;&gt;"",Dane!M5055,"")</f>
        <v/>
      </c>
    </row>
    <row r="5056" spans="37:37" x14ac:dyDescent="0.35">
      <c r="AK5056" s="33" t="str">
        <f>IF(Dane!M5056&lt;&gt;"",Dane!M5056,"")</f>
        <v/>
      </c>
    </row>
    <row r="5057" spans="37:37" x14ac:dyDescent="0.35">
      <c r="AK5057" s="33" t="str">
        <f>IF(Dane!M5057&lt;&gt;"",Dane!M5057,"")</f>
        <v/>
      </c>
    </row>
    <row r="5058" spans="37:37" x14ac:dyDescent="0.35">
      <c r="AK5058" s="33" t="str">
        <f>IF(Dane!M5058&lt;&gt;"",Dane!M5058,"")</f>
        <v/>
      </c>
    </row>
    <row r="5059" spans="37:37" x14ac:dyDescent="0.35">
      <c r="AK5059" s="33" t="str">
        <f>IF(Dane!M5059&lt;&gt;"",Dane!M5059,"")</f>
        <v/>
      </c>
    </row>
    <row r="5060" spans="37:37" x14ac:dyDescent="0.35">
      <c r="AK5060" s="33" t="str">
        <f>IF(Dane!M5060&lt;&gt;"",Dane!M5060,"")</f>
        <v/>
      </c>
    </row>
    <row r="5061" spans="37:37" x14ac:dyDescent="0.35">
      <c r="AK5061" s="33" t="str">
        <f>IF(Dane!M5061&lt;&gt;"",Dane!M5061,"")</f>
        <v/>
      </c>
    </row>
    <row r="5062" spans="37:37" x14ac:dyDescent="0.35">
      <c r="AK5062" s="33" t="str">
        <f>IF(Dane!M5062&lt;&gt;"",Dane!M5062,"")</f>
        <v/>
      </c>
    </row>
    <row r="5063" spans="37:37" x14ac:dyDescent="0.35">
      <c r="AK5063" s="33" t="str">
        <f>IF(Dane!M5063&lt;&gt;"",Dane!M5063,"")</f>
        <v/>
      </c>
    </row>
    <row r="5064" spans="37:37" x14ac:dyDescent="0.35">
      <c r="AK5064" s="33" t="str">
        <f>IF(Dane!M5064&lt;&gt;"",Dane!M5064,"")</f>
        <v/>
      </c>
    </row>
    <row r="5065" spans="37:37" x14ac:dyDescent="0.35">
      <c r="AK5065" s="33" t="str">
        <f>IF(Dane!M5065&lt;&gt;"",Dane!M5065,"")</f>
        <v/>
      </c>
    </row>
    <row r="5066" spans="37:37" x14ac:dyDescent="0.35">
      <c r="AK5066" s="33" t="str">
        <f>IF(Dane!M5066&lt;&gt;"",Dane!M5066,"")</f>
        <v/>
      </c>
    </row>
    <row r="5067" spans="37:37" x14ac:dyDescent="0.35">
      <c r="AK5067" s="33" t="str">
        <f>IF(Dane!M5067&lt;&gt;"",Dane!M5067,"")</f>
        <v/>
      </c>
    </row>
    <row r="5068" spans="37:37" x14ac:dyDescent="0.35">
      <c r="AK5068" s="33" t="str">
        <f>IF(Dane!M5068&lt;&gt;"",Dane!M5068,"")</f>
        <v/>
      </c>
    </row>
    <row r="5069" spans="37:37" x14ac:dyDescent="0.35">
      <c r="AK5069" s="33" t="str">
        <f>IF(Dane!M5069&lt;&gt;"",Dane!M5069,"")</f>
        <v/>
      </c>
    </row>
    <row r="5070" spans="37:37" x14ac:dyDescent="0.35">
      <c r="AK5070" s="33" t="str">
        <f>IF(Dane!M5070&lt;&gt;"",Dane!M5070,"")</f>
        <v/>
      </c>
    </row>
    <row r="5071" spans="37:37" x14ac:dyDescent="0.35">
      <c r="AK5071" s="33" t="str">
        <f>IF(Dane!M5071&lt;&gt;"",Dane!M5071,"")</f>
        <v/>
      </c>
    </row>
    <row r="5072" spans="37:37" x14ac:dyDescent="0.35">
      <c r="AK5072" s="33" t="str">
        <f>IF(Dane!M5072&lt;&gt;"",Dane!M5072,"")</f>
        <v/>
      </c>
    </row>
    <row r="5073" spans="37:37" x14ac:dyDescent="0.35">
      <c r="AK5073" s="33" t="str">
        <f>IF(Dane!M5073&lt;&gt;"",Dane!M5073,"")</f>
        <v/>
      </c>
    </row>
    <row r="5074" spans="37:37" x14ac:dyDescent="0.35">
      <c r="AK5074" s="33" t="str">
        <f>IF(Dane!M5074&lt;&gt;"",Dane!M5074,"")</f>
        <v/>
      </c>
    </row>
    <row r="5075" spans="37:37" x14ac:dyDescent="0.35">
      <c r="AK5075" s="33" t="str">
        <f>IF(Dane!M5075&lt;&gt;"",Dane!M5075,"")</f>
        <v/>
      </c>
    </row>
    <row r="5076" spans="37:37" x14ac:dyDescent="0.35">
      <c r="AK5076" s="33" t="str">
        <f>IF(Dane!M5076&lt;&gt;"",Dane!M5076,"")</f>
        <v/>
      </c>
    </row>
    <row r="5077" spans="37:37" x14ac:dyDescent="0.35">
      <c r="AK5077" s="33" t="str">
        <f>IF(Dane!M5077&lt;&gt;"",Dane!M5077,"")</f>
        <v/>
      </c>
    </row>
    <row r="5078" spans="37:37" x14ac:dyDescent="0.35">
      <c r="AK5078" s="33" t="str">
        <f>IF(Dane!M5078&lt;&gt;"",Dane!M5078,"")</f>
        <v/>
      </c>
    </row>
    <row r="5079" spans="37:37" x14ac:dyDescent="0.35">
      <c r="AK5079" s="33" t="str">
        <f>IF(Dane!M5079&lt;&gt;"",Dane!M5079,"")</f>
        <v/>
      </c>
    </row>
    <row r="5080" spans="37:37" x14ac:dyDescent="0.35">
      <c r="AK5080" s="33" t="str">
        <f>IF(Dane!M5080&lt;&gt;"",Dane!M5080,"")</f>
        <v/>
      </c>
    </row>
    <row r="5081" spans="37:37" x14ac:dyDescent="0.35">
      <c r="AK5081" s="33" t="str">
        <f>IF(Dane!M5081&lt;&gt;"",Dane!M5081,"")</f>
        <v/>
      </c>
    </row>
    <row r="5082" spans="37:37" x14ac:dyDescent="0.35">
      <c r="AK5082" s="33" t="str">
        <f>IF(Dane!M5082&lt;&gt;"",Dane!M5082,"")</f>
        <v/>
      </c>
    </row>
    <row r="5083" spans="37:37" x14ac:dyDescent="0.35">
      <c r="AK5083" s="33" t="str">
        <f>IF(Dane!M5083&lt;&gt;"",Dane!M5083,"")</f>
        <v/>
      </c>
    </row>
    <row r="5084" spans="37:37" x14ac:dyDescent="0.35">
      <c r="AK5084" s="33" t="str">
        <f>IF(Dane!M5084&lt;&gt;"",Dane!M5084,"")</f>
        <v/>
      </c>
    </row>
    <row r="5085" spans="37:37" x14ac:dyDescent="0.35">
      <c r="AK5085" s="33" t="str">
        <f>IF(Dane!M5085&lt;&gt;"",Dane!M5085,"")</f>
        <v/>
      </c>
    </row>
    <row r="5086" spans="37:37" x14ac:dyDescent="0.35">
      <c r="AK5086" s="33" t="str">
        <f>IF(Dane!M5086&lt;&gt;"",Dane!M5086,"")</f>
        <v/>
      </c>
    </row>
    <row r="5087" spans="37:37" x14ac:dyDescent="0.35">
      <c r="AK5087" s="33" t="str">
        <f>IF(Dane!M5087&lt;&gt;"",Dane!M5087,"")</f>
        <v/>
      </c>
    </row>
    <row r="5088" spans="37:37" x14ac:dyDescent="0.35">
      <c r="AK5088" s="33" t="str">
        <f>IF(Dane!M5088&lt;&gt;"",Dane!M5088,"")</f>
        <v/>
      </c>
    </row>
    <row r="5089" spans="37:37" x14ac:dyDescent="0.35">
      <c r="AK5089" s="33" t="str">
        <f>IF(Dane!M5089&lt;&gt;"",Dane!M5089,"")</f>
        <v/>
      </c>
    </row>
    <row r="5090" spans="37:37" x14ac:dyDescent="0.35">
      <c r="AK5090" s="33" t="str">
        <f>IF(Dane!M5090&lt;&gt;"",Dane!M5090,"")</f>
        <v/>
      </c>
    </row>
    <row r="5091" spans="37:37" x14ac:dyDescent="0.35">
      <c r="AK5091" s="33" t="str">
        <f>IF(Dane!M5091&lt;&gt;"",Dane!M5091,"")</f>
        <v/>
      </c>
    </row>
    <row r="5092" spans="37:37" x14ac:dyDescent="0.35">
      <c r="AK5092" s="33" t="str">
        <f>IF(Dane!M5092&lt;&gt;"",Dane!M5092,"")</f>
        <v/>
      </c>
    </row>
    <row r="5093" spans="37:37" x14ac:dyDescent="0.35">
      <c r="AK5093" s="33" t="str">
        <f>IF(Dane!M5093&lt;&gt;"",Dane!M5093,"")</f>
        <v/>
      </c>
    </row>
    <row r="5094" spans="37:37" x14ac:dyDescent="0.35">
      <c r="AK5094" s="33" t="str">
        <f>IF(Dane!M5094&lt;&gt;"",Dane!M5094,"")</f>
        <v/>
      </c>
    </row>
    <row r="5095" spans="37:37" x14ac:dyDescent="0.35">
      <c r="AK5095" s="33" t="str">
        <f>IF(Dane!M5095&lt;&gt;"",Dane!M5095,"")</f>
        <v/>
      </c>
    </row>
    <row r="5096" spans="37:37" x14ac:dyDescent="0.35">
      <c r="AK5096" s="33" t="str">
        <f>IF(Dane!M5096&lt;&gt;"",Dane!M5096,"")</f>
        <v/>
      </c>
    </row>
    <row r="5097" spans="37:37" x14ac:dyDescent="0.35">
      <c r="AK5097" s="33" t="str">
        <f>IF(Dane!M5097&lt;&gt;"",Dane!M5097,"")</f>
        <v/>
      </c>
    </row>
    <row r="5098" spans="37:37" x14ac:dyDescent="0.35">
      <c r="AK5098" s="33" t="str">
        <f>IF(Dane!M5098&lt;&gt;"",Dane!M5098,"")</f>
        <v/>
      </c>
    </row>
    <row r="5099" spans="37:37" x14ac:dyDescent="0.35">
      <c r="AK5099" s="33" t="str">
        <f>IF(Dane!M5099&lt;&gt;"",Dane!M5099,"")</f>
        <v/>
      </c>
    </row>
    <row r="5100" spans="37:37" x14ac:dyDescent="0.35">
      <c r="AK5100" s="33" t="str">
        <f>IF(Dane!M5100&lt;&gt;"",Dane!M5100,"")</f>
        <v/>
      </c>
    </row>
    <row r="5101" spans="37:37" x14ac:dyDescent="0.35">
      <c r="AK5101" s="33" t="str">
        <f>IF(Dane!M5101&lt;&gt;"",Dane!M5101,"")</f>
        <v/>
      </c>
    </row>
    <row r="5102" spans="37:37" x14ac:dyDescent="0.35">
      <c r="AK5102" s="33" t="str">
        <f>IF(Dane!M5102&lt;&gt;"",Dane!M5102,"")</f>
        <v/>
      </c>
    </row>
    <row r="5103" spans="37:37" x14ac:dyDescent="0.35">
      <c r="AK5103" s="33" t="str">
        <f>IF(Dane!M5103&lt;&gt;"",Dane!M5103,"")</f>
        <v/>
      </c>
    </row>
    <row r="5104" spans="37:37" x14ac:dyDescent="0.35">
      <c r="AK5104" s="33" t="str">
        <f>IF(Dane!M5104&lt;&gt;"",Dane!M5104,"")</f>
        <v/>
      </c>
    </row>
    <row r="5105" spans="37:37" x14ac:dyDescent="0.35">
      <c r="AK5105" s="33" t="str">
        <f>IF(Dane!M5105&lt;&gt;"",Dane!M5105,"")</f>
        <v/>
      </c>
    </row>
    <row r="5106" spans="37:37" x14ac:dyDescent="0.35">
      <c r="AK5106" s="33" t="str">
        <f>IF(Dane!M5106&lt;&gt;"",Dane!M5106,"")</f>
        <v/>
      </c>
    </row>
    <row r="5107" spans="37:37" x14ac:dyDescent="0.35">
      <c r="AK5107" s="33" t="str">
        <f>IF(Dane!M5107&lt;&gt;"",Dane!M5107,"")</f>
        <v/>
      </c>
    </row>
    <row r="5108" spans="37:37" x14ac:dyDescent="0.35">
      <c r="AK5108" s="33" t="str">
        <f>IF(Dane!M5108&lt;&gt;"",Dane!M5108,"")</f>
        <v/>
      </c>
    </row>
    <row r="5109" spans="37:37" x14ac:dyDescent="0.35">
      <c r="AK5109" s="33" t="str">
        <f>IF(Dane!M5109&lt;&gt;"",Dane!M5109,"")</f>
        <v/>
      </c>
    </row>
    <row r="5110" spans="37:37" x14ac:dyDescent="0.35">
      <c r="AK5110" s="33" t="str">
        <f>IF(Dane!M5110&lt;&gt;"",Dane!M5110,"")</f>
        <v/>
      </c>
    </row>
    <row r="5111" spans="37:37" x14ac:dyDescent="0.35">
      <c r="AK5111" s="33" t="str">
        <f>IF(Dane!M5111&lt;&gt;"",Dane!M5111,"")</f>
        <v/>
      </c>
    </row>
    <row r="5112" spans="37:37" x14ac:dyDescent="0.35">
      <c r="AK5112" s="33" t="str">
        <f>IF(Dane!M5112&lt;&gt;"",Dane!M5112,"")</f>
        <v/>
      </c>
    </row>
    <row r="5113" spans="37:37" x14ac:dyDescent="0.35">
      <c r="AK5113" s="33" t="str">
        <f>IF(Dane!M5113&lt;&gt;"",Dane!M5113,"")</f>
        <v/>
      </c>
    </row>
    <row r="5114" spans="37:37" x14ac:dyDescent="0.35">
      <c r="AK5114" s="33" t="str">
        <f>IF(Dane!M5114&lt;&gt;"",Dane!M5114,"")</f>
        <v/>
      </c>
    </row>
    <row r="5115" spans="37:37" x14ac:dyDescent="0.35">
      <c r="AK5115" s="33" t="str">
        <f>IF(Dane!M5115&lt;&gt;"",Dane!M5115,"")</f>
        <v/>
      </c>
    </row>
    <row r="5116" spans="37:37" x14ac:dyDescent="0.35">
      <c r="AK5116" s="33" t="str">
        <f>IF(Dane!M5116&lt;&gt;"",Dane!M5116,"")</f>
        <v/>
      </c>
    </row>
    <row r="5117" spans="37:37" x14ac:dyDescent="0.35">
      <c r="AK5117" s="33" t="str">
        <f>IF(Dane!M5117&lt;&gt;"",Dane!M5117,"")</f>
        <v/>
      </c>
    </row>
    <row r="5118" spans="37:37" x14ac:dyDescent="0.35">
      <c r="AK5118" s="33" t="str">
        <f>IF(Dane!M5118&lt;&gt;"",Dane!M5118,"")</f>
        <v/>
      </c>
    </row>
    <row r="5119" spans="37:37" x14ac:dyDescent="0.35">
      <c r="AK5119" s="33" t="str">
        <f>IF(Dane!M5119&lt;&gt;"",Dane!M5119,"")</f>
        <v/>
      </c>
    </row>
    <row r="5120" spans="37:37" x14ac:dyDescent="0.35">
      <c r="AK5120" s="33" t="str">
        <f>IF(Dane!M5120&lt;&gt;"",Dane!M5120,"")</f>
        <v/>
      </c>
    </row>
    <row r="5121" spans="37:37" x14ac:dyDescent="0.35">
      <c r="AK5121" s="33" t="str">
        <f>IF(Dane!M5121&lt;&gt;"",Dane!M5121,"")</f>
        <v/>
      </c>
    </row>
    <row r="5122" spans="37:37" x14ac:dyDescent="0.35">
      <c r="AK5122" s="33" t="str">
        <f>IF(Dane!M5122&lt;&gt;"",Dane!M5122,"")</f>
        <v/>
      </c>
    </row>
    <row r="5123" spans="37:37" x14ac:dyDescent="0.35">
      <c r="AK5123" s="33" t="str">
        <f>IF(Dane!M5123&lt;&gt;"",Dane!M5123,"")</f>
        <v/>
      </c>
    </row>
    <row r="5124" spans="37:37" x14ac:dyDescent="0.35">
      <c r="AK5124" s="33" t="str">
        <f>IF(Dane!M5124&lt;&gt;"",Dane!M5124,"")</f>
        <v/>
      </c>
    </row>
    <row r="5125" spans="37:37" x14ac:dyDescent="0.35">
      <c r="AK5125" s="33" t="str">
        <f>IF(Dane!M5125&lt;&gt;"",Dane!M5125,"")</f>
        <v/>
      </c>
    </row>
    <row r="5126" spans="37:37" x14ac:dyDescent="0.35">
      <c r="AK5126" s="33" t="str">
        <f>IF(Dane!M5126&lt;&gt;"",Dane!M5126,"")</f>
        <v/>
      </c>
    </row>
    <row r="5127" spans="37:37" x14ac:dyDescent="0.35">
      <c r="AK5127" s="33" t="str">
        <f>IF(Dane!M5127&lt;&gt;"",Dane!M5127,"")</f>
        <v/>
      </c>
    </row>
    <row r="5128" spans="37:37" x14ac:dyDescent="0.35">
      <c r="AK5128" s="33" t="str">
        <f>IF(Dane!M5128&lt;&gt;"",Dane!M5128,"")</f>
        <v/>
      </c>
    </row>
    <row r="5129" spans="37:37" x14ac:dyDescent="0.35">
      <c r="AK5129" s="33" t="str">
        <f>IF(Dane!M5129&lt;&gt;"",Dane!M5129,"")</f>
        <v/>
      </c>
    </row>
    <row r="5130" spans="37:37" x14ac:dyDescent="0.35">
      <c r="AK5130" s="33" t="str">
        <f>IF(Dane!M5130&lt;&gt;"",Dane!M5130,"")</f>
        <v/>
      </c>
    </row>
    <row r="5131" spans="37:37" x14ac:dyDescent="0.35">
      <c r="AK5131" s="33" t="str">
        <f>IF(Dane!M5131&lt;&gt;"",Dane!M5131,"")</f>
        <v/>
      </c>
    </row>
    <row r="5132" spans="37:37" x14ac:dyDescent="0.35">
      <c r="AK5132" s="33" t="str">
        <f>IF(Dane!M5132&lt;&gt;"",Dane!M5132,"")</f>
        <v/>
      </c>
    </row>
    <row r="5133" spans="37:37" x14ac:dyDescent="0.35">
      <c r="AK5133" s="33" t="str">
        <f>IF(Dane!M5133&lt;&gt;"",Dane!M5133,"")</f>
        <v/>
      </c>
    </row>
    <row r="5134" spans="37:37" x14ac:dyDescent="0.35">
      <c r="AK5134" s="33" t="str">
        <f>IF(Dane!M5134&lt;&gt;"",Dane!M5134,"")</f>
        <v/>
      </c>
    </row>
    <row r="5135" spans="37:37" x14ac:dyDescent="0.35">
      <c r="AK5135" s="33" t="str">
        <f>IF(Dane!M5135&lt;&gt;"",Dane!M5135,"")</f>
        <v/>
      </c>
    </row>
    <row r="5136" spans="37:37" x14ac:dyDescent="0.35">
      <c r="AK5136" s="33" t="str">
        <f>IF(Dane!M5136&lt;&gt;"",Dane!M5136,"")</f>
        <v/>
      </c>
    </row>
    <row r="5137" spans="37:37" x14ac:dyDescent="0.35">
      <c r="AK5137" s="33" t="str">
        <f>IF(Dane!M5137&lt;&gt;"",Dane!M5137,"")</f>
        <v/>
      </c>
    </row>
    <row r="5138" spans="37:37" x14ac:dyDescent="0.35">
      <c r="AK5138" s="33" t="str">
        <f>IF(Dane!M5138&lt;&gt;"",Dane!M5138,"")</f>
        <v/>
      </c>
    </row>
    <row r="5139" spans="37:37" x14ac:dyDescent="0.35">
      <c r="AK5139" s="33" t="str">
        <f>IF(Dane!M5139&lt;&gt;"",Dane!M5139,"")</f>
        <v/>
      </c>
    </row>
    <row r="5140" spans="37:37" x14ac:dyDescent="0.35">
      <c r="AK5140" s="33" t="str">
        <f>IF(Dane!M5140&lt;&gt;"",Dane!M5140,"")</f>
        <v/>
      </c>
    </row>
    <row r="5141" spans="37:37" x14ac:dyDescent="0.35">
      <c r="AK5141" s="33" t="str">
        <f>IF(Dane!M5141&lt;&gt;"",Dane!M5141,"")</f>
        <v/>
      </c>
    </row>
    <row r="5142" spans="37:37" x14ac:dyDescent="0.35">
      <c r="AK5142" s="33" t="str">
        <f>IF(Dane!M5142&lt;&gt;"",Dane!M5142,"")</f>
        <v/>
      </c>
    </row>
    <row r="5143" spans="37:37" x14ac:dyDescent="0.35">
      <c r="AK5143" s="33" t="str">
        <f>IF(Dane!M5143&lt;&gt;"",Dane!M5143,"")</f>
        <v/>
      </c>
    </row>
    <row r="5144" spans="37:37" x14ac:dyDescent="0.35">
      <c r="AK5144" s="33" t="str">
        <f>IF(Dane!M5144&lt;&gt;"",Dane!M5144,"")</f>
        <v/>
      </c>
    </row>
    <row r="5145" spans="37:37" x14ac:dyDescent="0.35">
      <c r="AK5145" s="33" t="str">
        <f>IF(Dane!M5145&lt;&gt;"",Dane!M5145,"")</f>
        <v/>
      </c>
    </row>
    <row r="5146" spans="37:37" x14ac:dyDescent="0.35">
      <c r="AK5146" s="33" t="str">
        <f>IF(Dane!M5146&lt;&gt;"",Dane!M5146,"")</f>
        <v/>
      </c>
    </row>
    <row r="5147" spans="37:37" x14ac:dyDescent="0.35">
      <c r="AK5147" s="33" t="str">
        <f>IF(Dane!M5147&lt;&gt;"",Dane!M5147,"")</f>
        <v/>
      </c>
    </row>
    <row r="5148" spans="37:37" x14ac:dyDescent="0.35">
      <c r="AK5148" s="33" t="str">
        <f>IF(Dane!M5148&lt;&gt;"",Dane!M5148,"")</f>
        <v/>
      </c>
    </row>
    <row r="5149" spans="37:37" x14ac:dyDescent="0.35">
      <c r="AK5149" s="33" t="str">
        <f>IF(Dane!M5149&lt;&gt;"",Dane!M5149,"")</f>
        <v/>
      </c>
    </row>
    <row r="5150" spans="37:37" x14ac:dyDescent="0.35">
      <c r="AK5150" s="33" t="str">
        <f>IF(Dane!M5150&lt;&gt;"",Dane!M5150,"")</f>
        <v/>
      </c>
    </row>
    <row r="5151" spans="37:37" x14ac:dyDescent="0.35">
      <c r="AK5151" s="33" t="str">
        <f>IF(Dane!M5151&lt;&gt;"",Dane!M5151,"")</f>
        <v/>
      </c>
    </row>
    <row r="5152" spans="37:37" x14ac:dyDescent="0.35">
      <c r="AK5152" s="33" t="str">
        <f>IF(Dane!M5152&lt;&gt;"",Dane!M5152,"")</f>
        <v/>
      </c>
    </row>
    <row r="5153" spans="37:37" x14ac:dyDescent="0.35">
      <c r="AK5153" s="33" t="str">
        <f>IF(Dane!M5153&lt;&gt;"",Dane!M5153,"")</f>
        <v/>
      </c>
    </row>
    <row r="5154" spans="37:37" x14ac:dyDescent="0.35">
      <c r="AK5154" s="33" t="str">
        <f>IF(Dane!M5154&lt;&gt;"",Dane!M5154,"")</f>
        <v/>
      </c>
    </row>
    <row r="5155" spans="37:37" x14ac:dyDescent="0.35">
      <c r="AK5155" s="33" t="str">
        <f>IF(Dane!M5155&lt;&gt;"",Dane!M5155,"")</f>
        <v/>
      </c>
    </row>
    <row r="5156" spans="37:37" x14ac:dyDescent="0.35">
      <c r="AK5156" s="33" t="str">
        <f>IF(Dane!M5156&lt;&gt;"",Dane!M5156,"")</f>
        <v/>
      </c>
    </row>
    <row r="5157" spans="37:37" x14ac:dyDescent="0.35">
      <c r="AK5157" s="33" t="str">
        <f>IF(Dane!M5157&lt;&gt;"",Dane!M5157,"")</f>
        <v/>
      </c>
    </row>
    <row r="5158" spans="37:37" x14ac:dyDescent="0.35">
      <c r="AK5158" s="33" t="str">
        <f>IF(Dane!M5158&lt;&gt;"",Dane!M5158,"")</f>
        <v/>
      </c>
    </row>
    <row r="5159" spans="37:37" x14ac:dyDescent="0.35">
      <c r="AK5159" s="33" t="str">
        <f>IF(Dane!M5159&lt;&gt;"",Dane!M5159,"")</f>
        <v/>
      </c>
    </row>
    <row r="5160" spans="37:37" x14ac:dyDescent="0.35">
      <c r="AK5160" s="33" t="str">
        <f>IF(Dane!M5160&lt;&gt;"",Dane!M5160,"")</f>
        <v/>
      </c>
    </row>
    <row r="5161" spans="37:37" x14ac:dyDescent="0.35">
      <c r="AK5161" s="33" t="str">
        <f>IF(Dane!M5161&lt;&gt;"",Dane!M5161,"")</f>
        <v/>
      </c>
    </row>
    <row r="5162" spans="37:37" x14ac:dyDescent="0.35">
      <c r="AK5162" s="33" t="str">
        <f>IF(Dane!M5162&lt;&gt;"",Dane!M5162,"")</f>
        <v/>
      </c>
    </row>
    <row r="5163" spans="37:37" x14ac:dyDescent="0.35">
      <c r="AK5163" s="33" t="str">
        <f>IF(Dane!M5163&lt;&gt;"",Dane!M5163,"")</f>
        <v/>
      </c>
    </row>
    <row r="5164" spans="37:37" x14ac:dyDescent="0.35">
      <c r="AK5164" s="33" t="str">
        <f>IF(Dane!M5164&lt;&gt;"",Dane!M5164,"")</f>
        <v/>
      </c>
    </row>
    <row r="5165" spans="37:37" x14ac:dyDescent="0.35">
      <c r="AK5165" s="33" t="str">
        <f>IF(Dane!M5165&lt;&gt;"",Dane!M5165,"")</f>
        <v/>
      </c>
    </row>
    <row r="5166" spans="37:37" x14ac:dyDescent="0.35">
      <c r="AK5166" s="33" t="str">
        <f>IF(Dane!M5166&lt;&gt;"",Dane!M5166,"")</f>
        <v/>
      </c>
    </row>
    <row r="5167" spans="37:37" x14ac:dyDescent="0.35">
      <c r="AK5167" s="33" t="str">
        <f>IF(Dane!M5167&lt;&gt;"",Dane!M5167,"")</f>
        <v/>
      </c>
    </row>
    <row r="5168" spans="37:37" x14ac:dyDescent="0.35">
      <c r="AK5168" s="33" t="str">
        <f>IF(Dane!M5168&lt;&gt;"",Dane!M5168,"")</f>
        <v/>
      </c>
    </row>
    <row r="5169" spans="37:37" x14ac:dyDescent="0.35">
      <c r="AK5169" s="33" t="str">
        <f>IF(Dane!M5169&lt;&gt;"",Dane!M5169,"")</f>
        <v/>
      </c>
    </row>
    <row r="5170" spans="37:37" x14ac:dyDescent="0.35">
      <c r="AK5170" s="33" t="str">
        <f>IF(Dane!M5170&lt;&gt;"",Dane!M5170,"")</f>
        <v/>
      </c>
    </row>
    <row r="5171" spans="37:37" x14ac:dyDescent="0.35">
      <c r="AK5171" s="33" t="str">
        <f>IF(Dane!M5171&lt;&gt;"",Dane!M5171,"")</f>
        <v/>
      </c>
    </row>
    <row r="5172" spans="37:37" x14ac:dyDescent="0.35">
      <c r="AK5172" s="33" t="str">
        <f>IF(Dane!M5172&lt;&gt;"",Dane!M5172,"")</f>
        <v/>
      </c>
    </row>
    <row r="5173" spans="37:37" x14ac:dyDescent="0.35">
      <c r="AK5173" s="33" t="str">
        <f>IF(Dane!M5173&lt;&gt;"",Dane!M5173,"")</f>
        <v/>
      </c>
    </row>
    <row r="5174" spans="37:37" x14ac:dyDescent="0.35">
      <c r="AK5174" s="33" t="str">
        <f>IF(Dane!M5174&lt;&gt;"",Dane!M5174,"")</f>
        <v/>
      </c>
    </row>
    <row r="5175" spans="37:37" x14ac:dyDescent="0.35">
      <c r="AK5175" s="33" t="str">
        <f>IF(Dane!M5175&lt;&gt;"",Dane!M5175,"")</f>
        <v/>
      </c>
    </row>
    <row r="5176" spans="37:37" x14ac:dyDescent="0.35">
      <c r="AK5176" s="33" t="str">
        <f>IF(Dane!M5176&lt;&gt;"",Dane!M5176,"")</f>
        <v/>
      </c>
    </row>
    <row r="5177" spans="37:37" x14ac:dyDescent="0.35">
      <c r="AK5177" s="33" t="str">
        <f>IF(Dane!M5177&lt;&gt;"",Dane!M5177,"")</f>
        <v/>
      </c>
    </row>
    <row r="5178" spans="37:37" x14ac:dyDescent="0.35">
      <c r="AK5178" s="33" t="str">
        <f>IF(Dane!M5178&lt;&gt;"",Dane!M5178,"")</f>
        <v/>
      </c>
    </row>
    <row r="5179" spans="37:37" x14ac:dyDescent="0.35">
      <c r="AK5179" s="33" t="str">
        <f>IF(Dane!M5179&lt;&gt;"",Dane!M5179,"")</f>
        <v/>
      </c>
    </row>
    <row r="5180" spans="37:37" x14ac:dyDescent="0.35">
      <c r="AK5180" s="33" t="str">
        <f>IF(Dane!M5180&lt;&gt;"",Dane!M5180,"")</f>
        <v/>
      </c>
    </row>
    <row r="5181" spans="37:37" x14ac:dyDescent="0.35">
      <c r="AK5181" s="33" t="str">
        <f>IF(Dane!M5181&lt;&gt;"",Dane!M5181,"")</f>
        <v/>
      </c>
    </row>
    <row r="5182" spans="37:37" x14ac:dyDescent="0.35">
      <c r="AK5182" s="33" t="str">
        <f>IF(Dane!M5182&lt;&gt;"",Dane!M5182,"")</f>
        <v/>
      </c>
    </row>
    <row r="5183" spans="37:37" x14ac:dyDescent="0.35">
      <c r="AK5183" s="33" t="str">
        <f>IF(Dane!M5183&lt;&gt;"",Dane!M5183,"")</f>
        <v/>
      </c>
    </row>
    <row r="5184" spans="37:37" x14ac:dyDescent="0.35">
      <c r="AK5184" s="33" t="str">
        <f>IF(Dane!M5184&lt;&gt;"",Dane!M5184,"")</f>
        <v/>
      </c>
    </row>
    <row r="5185" spans="37:37" x14ac:dyDescent="0.35">
      <c r="AK5185" s="33" t="str">
        <f>IF(Dane!M5185&lt;&gt;"",Dane!M5185,"")</f>
        <v/>
      </c>
    </row>
    <row r="5186" spans="37:37" x14ac:dyDescent="0.35">
      <c r="AK5186" s="33" t="str">
        <f>IF(Dane!M5186&lt;&gt;"",Dane!M5186,"")</f>
        <v/>
      </c>
    </row>
    <row r="5187" spans="37:37" x14ac:dyDescent="0.35">
      <c r="AK5187" s="33" t="str">
        <f>IF(Dane!M5187&lt;&gt;"",Dane!M5187,"")</f>
        <v/>
      </c>
    </row>
    <row r="5188" spans="37:37" x14ac:dyDescent="0.35">
      <c r="AK5188" s="33" t="str">
        <f>IF(Dane!M5188&lt;&gt;"",Dane!M5188,"")</f>
        <v/>
      </c>
    </row>
    <row r="5189" spans="37:37" x14ac:dyDescent="0.35">
      <c r="AK5189" s="33" t="str">
        <f>IF(Dane!M5189&lt;&gt;"",Dane!M5189,"")</f>
        <v/>
      </c>
    </row>
    <row r="5190" spans="37:37" x14ac:dyDescent="0.35">
      <c r="AK5190" s="33" t="str">
        <f>IF(Dane!M5190&lt;&gt;"",Dane!M5190,"")</f>
        <v/>
      </c>
    </row>
    <row r="5191" spans="37:37" x14ac:dyDescent="0.35">
      <c r="AK5191" s="33" t="str">
        <f>IF(Dane!M5191&lt;&gt;"",Dane!M5191,"")</f>
        <v/>
      </c>
    </row>
    <row r="5192" spans="37:37" x14ac:dyDescent="0.35">
      <c r="AK5192" s="33" t="str">
        <f>IF(Dane!M5192&lt;&gt;"",Dane!M5192,"")</f>
        <v/>
      </c>
    </row>
    <row r="5193" spans="37:37" x14ac:dyDescent="0.35">
      <c r="AK5193" s="33" t="str">
        <f>IF(Dane!M5193&lt;&gt;"",Dane!M5193,"")</f>
        <v/>
      </c>
    </row>
    <row r="5194" spans="37:37" x14ac:dyDescent="0.35">
      <c r="AK5194" s="33" t="str">
        <f>IF(Dane!M5194&lt;&gt;"",Dane!M5194,"")</f>
        <v/>
      </c>
    </row>
    <row r="5195" spans="37:37" x14ac:dyDescent="0.35">
      <c r="AK5195" s="33" t="str">
        <f>IF(Dane!M5195&lt;&gt;"",Dane!M5195,"")</f>
        <v/>
      </c>
    </row>
    <row r="5196" spans="37:37" x14ac:dyDescent="0.35">
      <c r="AK5196" s="33" t="str">
        <f>IF(Dane!M5196&lt;&gt;"",Dane!M5196,"")</f>
        <v/>
      </c>
    </row>
    <row r="5197" spans="37:37" x14ac:dyDescent="0.35">
      <c r="AK5197" s="33" t="str">
        <f>IF(Dane!M5197&lt;&gt;"",Dane!M5197,"")</f>
        <v/>
      </c>
    </row>
    <row r="5198" spans="37:37" x14ac:dyDescent="0.35">
      <c r="AK5198" s="33" t="str">
        <f>IF(Dane!M5198&lt;&gt;"",Dane!M5198,"")</f>
        <v/>
      </c>
    </row>
    <row r="5199" spans="37:37" x14ac:dyDescent="0.35">
      <c r="AK5199" s="33" t="str">
        <f>IF(Dane!M5199&lt;&gt;"",Dane!M5199,"")</f>
        <v/>
      </c>
    </row>
    <row r="5200" spans="37:37" x14ac:dyDescent="0.35">
      <c r="AK5200" s="33" t="str">
        <f>IF(Dane!M5200&lt;&gt;"",Dane!M5200,"")</f>
        <v/>
      </c>
    </row>
    <row r="5201" spans="37:37" x14ac:dyDescent="0.35">
      <c r="AK5201" s="33" t="str">
        <f>IF(Dane!M5201&lt;&gt;"",Dane!M5201,"")</f>
        <v/>
      </c>
    </row>
    <row r="5202" spans="37:37" x14ac:dyDescent="0.35">
      <c r="AK5202" s="33" t="str">
        <f>IF(Dane!M5202&lt;&gt;"",Dane!M5202,"")</f>
        <v/>
      </c>
    </row>
    <row r="5203" spans="37:37" x14ac:dyDescent="0.35">
      <c r="AK5203" s="33" t="str">
        <f>IF(Dane!M5203&lt;&gt;"",Dane!M5203,"")</f>
        <v/>
      </c>
    </row>
    <row r="5204" spans="37:37" x14ac:dyDescent="0.35">
      <c r="AK5204" s="33" t="str">
        <f>IF(Dane!M5204&lt;&gt;"",Dane!M5204,"")</f>
        <v/>
      </c>
    </row>
    <row r="5205" spans="37:37" x14ac:dyDescent="0.35">
      <c r="AK5205" s="33" t="str">
        <f>IF(Dane!M5205&lt;&gt;"",Dane!M5205,"")</f>
        <v/>
      </c>
    </row>
    <row r="5206" spans="37:37" x14ac:dyDescent="0.35">
      <c r="AK5206" s="33" t="str">
        <f>IF(Dane!M5206&lt;&gt;"",Dane!M5206,"")</f>
        <v/>
      </c>
    </row>
    <row r="5207" spans="37:37" x14ac:dyDescent="0.35">
      <c r="AK5207" s="33" t="str">
        <f>IF(Dane!M5207&lt;&gt;"",Dane!M5207,"")</f>
        <v/>
      </c>
    </row>
    <row r="5208" spans="37:37" x14ac:dyDescent="0.35">
      <c r="AK5208" s="33" t="str">
        <f>IF(Dane!M5208&lt;&gt;"",Dane!M5208,"")</f>
        <v/>
      </c>
    </row>
    <row r="5209" spans="37:37" x14ac:dyDescent="0.35">
      <c r="AK5209" s="33" t="str">
        <f>IF(Dane!M5209&lt;&gt;"",Dane!M5209,"")</f>
        <v/>
      </c>
    </row>
    <row r="5210" spans="37:37" x14ac:dyDescent="0.35">
      <c r="AK5210" s="33" t="str">
        <f>IF(Dane!M5210&lt;&gt;"",Dane!M5210,"")</f>
        <v/>
      </c>
    </row>
    <row r="5211" spans="37:37" x14ac:dyDescent="0.35">
      <c r="AK5211" s="33" t="str">
        <f>IF(Dane!M5211&lt;&gt;"",Dane!M5211,"")</f>
        <v/>
      </c>
    </row>
    <row r="5212" spans="37:37" x14ac:dyDescent="0.35">
      <c r="AK5212" s="33" t="str">
        <f>IF(Dane!M5212&lt;&gt;"",Dane!M5212,"")</f>
        <v/>
      </c>
    </row>
    <row r="5213" spans="37:37" x14ac:dyDescent="0.35">
      <c r="AK5213" s="33" t="str">
        <f>IF(Dane!M5213&lt;&gt;"",Dane!M5213,"")</f>
        <v/>
      </c>
    </row>
    <row r="5214" spans="37:37" x14ac:dyDescent="0.35">
      <c r="AK5214" s="33" t="str">
        <f>IF(Dane!M5214&lt;&gt;"",Dane!M5214,"")</f>
        <v/>
      </c>
    </row>
    <row r="5215" spans="37:37" x14ac:dyDescent="0.35">
      <c r="AK5215" s="33" t="str">
        <f>IF(Dane!M5215&lt;&gt;"",Dane!M5215,"")</f>
        <v/>
      </c>
    </row>
    <row r="5216" spans="37:37" x14ac:dyDescent="0.35">
      <c r="AK5216" s="33" t="str">
        <f>IF(Dane!M5216&lt;&gt;"",Dane!M5216,"")</f>
        <v/>
      </c>
    </row>
    <row r="5217" spans="37:37" x14ac:dyDescent="0.35">
      <c r="AK5217" s="33" t="str">
        <f>IF(Dane!M5217&lt;&gt;"",Dane!M5217,"")</f>
        <v/>
      </c>
    </row>
    <row r="5218" spans="37:37" x14ac:dyDescent="0.35">
      <c r="AK5218" s="33" t="str">
        <f>IF(Dane!M5218&lt;&gt;"",Dane!M5218,"")</f>
        <v/>
      </c>
    </row>
    <row r="5219" spans="37:37" x14ac:dyDescent="0.35">
      <c r="AK5219" s="33" t="str">
        <f>IF(Dane!M5219&lt;&gt;"",Dane!M5219,"")</f>
        <v/>
      </c>
    </row>
    <row r="5220" spans="37:37" x14ac:dyDescent="0.35">
      <c r="AK5220" s="33" t="str">
        <f>IF(Dane!M5220&lt;&gt;"",Dane!M5220,"")</f>
        <v/>
      </c>
    </row>
    <row r="5221" spans="37:37" x14ac:dyDescent="0.35">
      <c r="AK5221" s="33" t="str">
        <f>IF(Dane!M5221&lt;&gt;"",Dane!M5221,"")</f>
        <v/>
      </c>
    </row>
    <row r="5222" spans="37:37" x14ac:dyDescent="0.35">
      <c r="AK5222" s="33" t="str">
        <f>IF(Dane!M5222&lt;&gt;"",Dane!M5222,"")</f>
        <v/>
      </c>
    </row>
    <row r="5223" spans="37:37" x14ac:dyDescent="0.35">
      <c r="AK5223" s="33" t="str">
        <f>IF(Dane!M5223&lt;&gt;"",Dane!M5223,"")</f>
        <v/>
      </c>
    </row>
    <row r="5224" spans="37:37" x14ac:dyDescent="0.35">
      <c r="AK5224" s="33" t="str">
        <f>IF(Dane!M5224&lt;&gt;"",Dane!M5224,"")</f>
        <v/>
      </c>
    </row>
    <row r="5225" spans="37:37" x14ac:dyDescent="0.35">
      <c r="AK5225" s="33" t="str">
        <f>IF(Dane!M5225&lt;&gt;"",Dane!M5225,"")</f>
        <v/>
      </c>
    </row>
    <row r="5226" spans="37:37" x14ac:dyDescent="0.35">
      <c r="AK5226" s="33" t="str">
        <f>IF(Dane!M5226&lt;&gt;"",Dane!M5226,"")</f>
        <v/>
      </c>
    </row>
    <row r="5227" spans="37:37" x14ac:dyDescent="0.35">
      <c r="AK5227" s="33" t="str">
        <f>IF(Dane!M5227&lt;&gt;"",Dane!M5227,"")</f>
        <v/>
      </c>
    </row>
    <row r="5228" spans="37:37" x14ac:dyDescent="0.35">
      <c r="AK5228" s="33" t="str">
        <f>IF(Dane!M5228&lt;&gt;"",Dane!M5228,"")</f>
        <v/>
      </c>
    </row>
    <row r="5229" spans="37:37" x14ac:dyDescent="0.35">
      <c r="AK5229" s="33" t="str">
        <f>IF(Dane!M5229&lt;&gt;"",Dane!M5229,"")</f>
        <v/>
      </c>
    </row>
    <row r="5230" spans="37:37" x14ac:dyDescent="0.35">
      <c r="AK5230" s="33" t="str">
        <f>IF(Dane!M5230&lt;&gt;"",Dane!M5230,"")</f>
        <v/>
      </c>
    </row>
    <row r="5231" spans="37:37" x14ac:dyDescent="0.35">
      <c r="AK5231" s="33" t="str">
        <f>IF(Dane!M5231&lt;&gt;"",Dane!M5231,"")</f>
        <v/>
      </c>
    </row>
    <row r="5232" spans="37:37" x14ac:dyDescent="0.35">
      <c r="AK5232" s="33" t="str">
        <f>IF(Dane!M5232&lt;&gt;"",Dane!M5232,"")</f>
        <v/>
      </c>
    </row>
    <row r="5233" spans="37:37" x14ac:dyDescent="0.35">
      <c r="AK5233" s="33" t="str">
        <f>IF(Dane!M5233&lt;&gt;"",Dane!M5233,"")</f>
        <v/>
      </c>
    </row>
    <row r="5234" spans="37:37" x14ac:dyDescent="0.35">
      <c r="AK5234" s="33" t="str">
        <f>IF(Dane!M5234&lt;&gt;"",Dane!M5234,"")</f>
        <v/>
      </c>
    </row>
    <row r="5235" spans="37:37" x14ac:dyDescent="0.35">
      <c r="AK5235" s="33" t="str">
        <f>IF(Dane!M5235&lt;&gt;"",Dane!M5235,"")</f>
        <v/>
      </c>
    </row>
    <row r="5236" spans="37:37" x14ac:dyDescent="0.35">
      <c r="AK5236" s="33" t="str">
        <f>IF(Dane!M5236&lt;&gt;"",Dane!M5236,"")</f>
        <v/>
      </c>
    </row>
    <row r="5237" spans="37:37" x14ac:dyDescent="0.35">
      <c r="AK5237" s="33" t="str">
        <f>IF(Dane!M5237&lt;&gt;"",Dane!M5237,"")</f>
        <v/>
      </c>
    </row>
    <row r="5238" spans="37:37" x14ac:dyDescent="0.35">
      <c r="AK5238" s="33" t="str">
        <f>IF(Dane!M5238&lt;&gt;"",Dane!M5238,"")</f>
        <v/>
      </c>
    </row>
    <row r="5239" spans="37:37" x14ac:dyDescent="0.35">
      <c r="AK5239" s="33" t="str">
        <f>IF(Dane!M5239&lt;&gt;"",Dane!M5239,"")</f>
        <v/>
      </c>
    </row>
    <row r="5240" spans="37:37" x14ac:dyDescent="0.35">
      <c r="AK5240" s="33" t="str">
        <f>IF(Dane!M5240&lt;&gt;"",Dane!M5240,"")</f>
        <v/>
      </c>
    </row>
    <row r="5241" spans="37:37" x14ac:dyDescent="0.35">
      <c r="AK5241" s="33" t="str">
        <f>IF(Dane!M5241&lt;&gt;"",Dane!M5241,"")</f>
        <v/>
      </c>
    </row>
    <row r="5242" spans="37:37" x14ac:dyDescent="0.35">
      <c r="AK5242" s="33" t="str">
        <f>IF(Dane!M5242&lt;&gt;"",Dane!M5242,"")</f>
        <v/>
      </c>
    </row>
    <row r="5243" spans="37:37" x14ac:dyDescent="0.35">
      <c r="AK5243" s="33" t="str">
        <f>IF(Dane!M5243&lt;&gt;"",Dane!M5243,"")</f>
        <v/>
      </c>
    </row>
    <row r="5244" spans="37:37" x14ac:dyDescent="0.35">
      <c r="AK5244" s="33" t="str">
        <f>IF(Dane!M5244&lt;&gt;"",Dane!M5244,"")</f>
        <v/>
      </c>
    </row>
    <row r="5245" spans="37:37" x14ac:dyDescent="0.35">
      <c r="AK5245" s="33" t="str">
        <f>IF(Dane!M5245&lt;&gt;"",Dane!M5245,"")</f>
        <v/>
      </c>
    </row>
    <row r="5246" spans="37:37" x14ac:dyDescent="0.35">
      <c r="AK5246" s="33" t="str">
        <f>IF(Dane!M5246&lt;&gt;"",Dane!M5246,"")</f>
        <v/>
      </c>
    </row>
    <row r="5247" spans="37:37" x14ac:dyDescent="0.35">
      <c r="AK5247" s="33" t="str">
        <f>IF(Dane!M5247&lt;&gt;"",Dane!M5247,"")</f>
        <v/>
      </c>
    </row>
    <row r="5248" spans="37:37" x14ac:dyDescent="0.35">
      <c r="AK5248" s="33" t="str">
        <f>IF(Dane!M5248&lt;&gt;"",Dane!M5248,"")</f>
        <v/>
      </c>
    </row>
    <row r="5249" spans="37:37" x14ac:dyDescent="0.35">
      <c r="AK5249" s="33" t="str">
        <f>IF(Dane!M5249&lt;&gt;"",Dane!M5249,"")</f>
        <v/>
      </c>
    </row>
    <row r="5250" spans="37:37" x14ac:dyDescent="0.35">
      <c r="AK5250" s="33" t="str">
        <f>IF(Dane!M5250&lt;&gt;"",Dane!M5250,"")</f>
        <v/>
      </c>
    </row>
    <row r="5251" spans="37:37" x14ac:dyDescent="0.35">
      <c r="AK5251" s="33" t="str">
        <f>IF(Dane!M5251&lt;&gt;"",Dane!M5251,"")</f>
        <v/>
      </c>
    </row>
    <row r="5252" spans="37:37" x14ac:dyDescent="0.35">
      <c r="AK5252" s="33" t="str">
        <f>IF(Dane!M5252&lt;&gt;"",Dane!M5252,"")</f>
        <v/>
      </c>
    </row>
    <row r="5253" spans="37:37" x14ac:dyDescent="0.35">
      <c r="AK5253" s="33" t="str">
        <f>IF(Dane!M5253&lt;&gt;"",Dane!M5253,"")</f>
        <v/>
      </c>
    </row>
    <row r="5254" spans="37:37" x14ac:dyDescent="0.35">
      <c r="AK5254" s="33" t="str">
        <f>IF(Dane!M5254&lt;&gt;"",Dane!M5254,"")</f>
        <v/>
      </c>
    </row>
    <row r="5255" spans="37:37" x14ac:dyDescent="0.35">
      <c r="AK5255" s="33" t="str">
        <f>IF(Dane!M5255&lt;&gt;"",Dane!M5255,"")</f>
        <v/>
      </c>
    </row>
    <row r="5256" spans="37:37" x14ac:dyDescent="0.35">
      <c r="AK5256" s="33" t="str">
        <f>IF(Dane!M5256&lt;&gt;"",Dane!M5256,"")</f>
        <v/>
      </c>
    </row>
    <row r="5257" spans="37:37" x14ac:dyDescent="0.35">
      <c r="AK5257" s="33" t="str">
        <f>IF(Dane!M5257&lt;&gt;"",Dane!M5257,"")</f>
        <v/>
      </c>
    </row>
    <row r="5258" spans="37:37" x14ac:dyDescent="0.35">
      <c r="AK5258" s="33" t="str">
        <f>IF(Dane!M5258&lt;&gt;"",Dane!M5258,"")</f>
        <v/>
      </c>
    </row>
    <row r="5259" spans="37:37" x14ac:dyDescent="0.35">
      <c r="AK5259" s="33" t="str">
        <f>IF(Dane!M5259&lt;&gt;"",Dane!M5259,"")</f>
        <v/>
      </c>
    </row>
    <row r="5260" spans="37:37" x14ac:dyDescent="0.35">
      <c r="AK5260" s="33" t="str">
        <f>IF(Dane!M5260&lt;&gt;"",Dane!M5260,"")</f>
        <v/>
      </c>
    </row>
    <row r="5261" spans="37:37" x14ac:dyDescent="0.35">
      <c r="AK5261" s="33" t="str">
        <f>IF(Dane!M5261&lt;&gt;"",Dane!M5261,"")</f>
        <v/>
      </c>
    </row>
    <row r="5262" spans="37:37" x14ac:dyDescent="0.35">
      <c r="AK5262" s="33" t="str">
        <f>IF(Dane!M5262&lt;&gt;"",Dane!M5262,"")</f>
        <v/>
      </c>
    </row>
    <row r="5263" spans="37:37" x14ac:dyDescent="0.35">
      <c r="AK5263" s="33" t="str">
        <f>IF(Dane!M5263&lt;&gt;"",Dane!M5263,"")</f>
        <v/>
      </c>
    </row>
    <row r="5264" spans="37:37" x14ac:dyDescent="0.35">
      <c r="AK5264" s="33" t="str">
        <f>IF(Dane!M5264&lt;&gt;"",Dane!M5264,"")</f>
        <v/>
      </c>
    </row>
    <row r="5265" spans="37:37" x14ac:dyDescent="0.35">
      <c r="AK5265" s="33" t="str">
        <f>IF(Dane!M5265&lt;&gt;"",Dane!M5265,"")</f>
        <v/>
      </c>
    </row>
    <row r="5266" spans="37:37" x14ac:dyDescent="0.35">
      <c r="AK5266" s="33" t="str">
        <f>IF(Dane!M5266&lt;&gt;"",Dane!M5266,"")</f>
        <v/>
      </c>
    </row>
    <row r="5267" spans="37:37" x14ac:dyDescent="0.35">
      <c r="AK5267" s="33" t="str">
        <f>IF(Dane!M5267&lt;&gt;"",Dane!M5267,"")</f>
        <v/>
      </c>
    </row>
    <row r="5268" spans="37:37" x14ac:dyDescent="0.35">
      <c r="AK5268" s="33" t="str">
        <f>IF(Dane!M5268&lt;&gt;"",Dane!M5268,"")</f>
        <v/>
      </c>
    </row>
    <row r="5269" spans="37:37" x14ac:dyDescent="0.35">
      <c r="AK5269" s="33" t="str">
        <f>IF(Dane!M5269&lt;&gt;"",Dane!M5269,"")</f>
        <v/>
      </c>
    </row>
    <row r="5270" spans="37:37" x14ac:dyDescent="0.35">
      <c r="AK5270" s="33" t="str">
        <f>IF(Dane!M5270&lt;&gt;"",Dane!M5270,"")</f>
        <v/>
      </c>
    </row>
    <row r="5271" spans="37:37" x14ac:dyDescent="0.35">
      <c r="AK5271" s="33" t="str">
        <f>IF(Dane!M5271&lt;&gt;"",Dane!M5271,"")</f>
        <v/>
      </c>
    </row>
    <row r="5272" spans="37:37" x14ac:dyDescent="0.35">
      <c r="AK5272" s="33" t="str">
        <f>IF(Dane!M5272&lt;&gt;"",Dane!M5272,"")</f>
        <v/>
      </c>
    </row>
    <row r="5273" spans="37:37" x14ac:dyDescent="0.35">
      <c r="AK5273" s="33" t="str">
        <f>IF(Dane!M5273&lt;&gt;"",Dane!M5273,"")</f>
        <v/>
      </c>
    </row>
    <row r="5274" spans="37:37" x14ac:dyDescent="0.35">
      <c r="AK5274" s="33" t="str">
        <f>IF(Dane!M5274&lt;&gt;"",Dane!M5274,"")</f>
        <v/>
      </c>
    </row>
    <row r="5275" spans="37:37" x14ac:dyDescent="0.35">
      <c r="AK5275" s="33" t="str">
        <f>IF(Dane!M5275&lt;&gt;"",Dane!M5275,"")</f>
        <v/>
      </c>
    </row>
    <row r="5276" spans="37:37" x14ac:dyDescent="0.35">
      <c r="AK5276" s="33" t="str">
        <f>IF(Dane!M5276&lt;&gt;"",Dane!M5276,"")</f>
        <v/>
      </c>
    </row>
    <row r="5277" spans="37:37" x14ac:dyDescent="0.35">
      <c r="AK5277" s="33" t="str">
        <f>IF(Dane!M5277&lt;&gt;"",Dane!M5277,"")</f>
        <v/>
      </c>
    </row>
    <row r="5278" spans="37:37" x14ac:dyDescent="0.35">
      <c r="AK5278" s="33" t="str">
        <f>IF(Dane!M5278&lt;&gt;"",Dane!M5278,"")</f>
        <v/>
      </c>
    </row>
    <row r="5279" spans="37:37" x14ac:dyDescent="0.35">
      <c r="AK5279" s="33" t="str">
        <f>IF(Dane!M5279&lt;&gt;"",Dane!M5279,"")</f>
        <v/>
      </c>
    </row>
    <row r="5280" spans="37:37" x14ac:dyDescent="0.35">
      <c r="AK5280" s="33" t="str">
        <f>IF(Dane!M5280&lt;&gt;"",Dane!M5280,"")</f>
        <v/>
      </c>
    </row>
    <row r="5281" spans="37:37" x14ac:dyDescent="0.35">
      <c r="AK5281" s="33" t="str">
        <f>IF(Dane!M5281&lt;&gt;"",Dane!M5281,"")</f>
        <v/>
      </c>
    </row>
    <row r="5282" spans="37:37" x14ac:dyDescent="0.35">
      <c r="AK5282" s="33" t="str">
        <f>IF(Dane!M5282&lt;&gt;"",Dane!M5282,"")</f>
        <v/>
      </c>
    </row>
    <row r="5283" spans="37:37" x14ac:dyDescent="0.35">
      <c r="AK5283" s="33" t="str">
        <f>IF(Dane!M5283&lt;&gt;"",Dane!M5283,"")</f>
        <v/>
      </c>
    </row>
    <row r="5284" spans="37:37" x14ac:dyDescent="0.35">
      <c r="AK5284" s="33" t="str">
        <f>IF(Dane!M5284&lt;&gt;"",Dane!M5284,"")</f>
        <v/>
      </c>
    </row>
    <row r="5285" spans="37:37" x14ac:dyDescent="0.35">
      <c r="AK5285" s="33" t="str">
        <f>IF(Dane!M5285&lt;&gt;"",Dane!M5285,"")</f>
        <v/>
      </c>
    </row>
    <row r="5286" spans="37:37" x14ac:dyDescent="0.35">
      <c r="AK5286" s="33" t="str">
        <f>IF(Dane!M5286&lt;&gt;"",Dane!M5286,"")</f>
        <v/>
      </c>
    </row>
    <row r="5287" spans="37:37" x14ac:dyDescent="0.35">
      <c r="AK5287" s="33" t="str">
        <f>IF(Dane!M5287&lt;&gt;"",Dane!M5287,"")</f>
        <v/>
      </c>
    </row>
    <row r="5288" spans="37:37" x14ac:dyDescent="0.35">
      <c r="AK5288" s="33" t="str">
        <f>IF(Dane!M5288&lt;&gt;"",Dane!M5288,"")</f>
        <v/>
      </c>
    </row>
    <row r="5289" spans="37:37" x14ac:dyDescent="0.35">
      <c r="AK5289" s="33" t="str">
        <f>IF(Dane!M5289&lt;&gt;"",Dane!M5289,"")</f>
        <v/>
      </c>
    </row>
    <row r="5290" spans="37:37" x14ac:dyDescent="0.35">
      <c r="AK5290" s="33" t="str">
        <f>IF(Dane!M5290&lt;&gt;"",Dane!M5290,"")</f>
        <v/>
      </c>
    </row>
    <row r="5291" spans="37:37" x14ac:dyDescent="0.35">
      <c r="AK5291" s="33" t="str">
        <f>IF(Dane!M5291&lt;&gt;"",Dane!M5291,"")</f>
        <v/>
      </c>
    </row>
    <row r="5292" spans="37:37" x14ac:dyDescent="0.35">
      <c r="AK5292" s="33" t="str">
        <f>IF(Dane!M5292&lt;&gt;"",Dane!M5292,"")</f>
        <v/>
      </c>
    </row>
    <row r="5293" spans="37:37" x14ac:dyDescent="0.35">
      <c r="AK5293" s="33" t="str">
        <f>IF(Dane!M5293&lt;&gt;"",Dane!M5293,"")</f>
        <v/>
      </c>
    </row>
    <row r="5294" spans="37:37" x14ac:dyDescent="0.35">
      <c r="AK5294" s="33" t="str">
        <f>IF(Dane!M5294&lt;&gt;"",Dane!M5294,"")</f>
        <v/>
      </c>
    </row>
    <row r="5295" spans="37:37" x14ac:dyDescent="0.35">
      <c r="AK5295" s="33" t="str">
        <f>IF(Dane!M5295&lt;&gt;"",Dane!M5295,"")</f>
        <v/>
      </c>
    </row>
    <row r="5296" spans="37:37" x14ac:dyDescent="0.35">
      <c r="AK5296" s="33" t="str">
        <f>IF(Dane!M5296&lt;&gt;"",Dane!M5296,"")</f>
        <v/>
      </c>
    </row>
    <row r="5297" spans="37:37" x14ac:dyDescent="0.35">
      <c r="AK5297" s="33" t="str">
        <f>IF(Dane!M5297&lt;&gt;"",Dane!M5297,"")</f>
        <v/>
      </c>
    </row>
    <row r="5298" spans="37:37" x14ac:dyDescent="0.35">
      <c r="AK5298" s="33" t="str">
        <f>IF(Dane!M5298&lt;&gt;"",Dane!M5298,"")</f>
        <v/>
      </c>
    </row>
    <row r="5299" spans="37:37" x14ac:dyDescent="0.35">
      <c r="AK5299" s="33" t="str">
        <f>IF(Dane!M5299&lt;&gt;"",Dane!M5299,"")</f>
        <v/>
      </c>
    </row>
    <row r="5300" spans="37:37" x14ac:dyDescent="0.35">
      <c r="AK5300" s="33" t="str">
        <f>IF(Dane!M5300&lt;&gt;"",Dane!M5300,"")</f>
        <v/>
      </c>
    </row>
    <row r="5301" spans="37:37" x14ac:dyDescent="0.35">
      <c r="AK5301" s="33" t="str">
        <f>IF(Dane!M5301&lt;&gt;"",Dane!M5301,"")</f>
        <v/>
      </c>
    </row>
    <row r="5302" spans="37:37" x14ac:dyDescent="0.35">
      <c r="AK5302" s="33" t="str">
        <f>IF(Dane!M5302&lt;&gt;"",Dane!M5302,"")</f>
        <v/>
      </c>
    </row>
    <row r="5303" spans="37:37" x14ac:dyDescent="0.35">
      <c r="AK5303" s="33" t="str">
        <f>IF(Dane!M5303&lt;&gt;"",Dane!M5303,"")</f>
        <v/>
      </c>
    </row>
    <row r="5304" spans="37:37" x14ac:dyDescent="0.35">
      <c r="AK5304" s="33" t="str">
        <f>IF(Dane!M5304&lt;&gt;"",Dane!M5304,"")</f>
        <v/>
      </c>
    </row>
    <row r="5305" spans="37:37" x14ac:dyDescent="0.35">
      <c r="AK5305" s="33" t="str">
        <f>IF(Dane!M5305&lt;&gt;"",Dane!M5305,"")</f>
        <v/>
      </c>
    </row>
    <row r="5306" spans="37:37" x14ac:dyDescent="0.35">
      <c r="AK5306" s="33" t="str">
        <f>IF(Dane!M5306&lt;&gt;"",Dane!M5306,"")</f>
        <v/>
      </c>
    </row>
    <row r="5307" spans="37:37" x14ac:dyDescent="0.35">
      <c r="AK5307" s="33" t="str">
        <f>IF(Dane!M5307&lt;&gt;"",Dane!M5307,"")</f>
        <v/>
      </c>
    </row>
    <row r="5308" spans="37:37" x14ac:dyDescent="0.35">
      <c r="AK5308" s="33" t="str">
        <f>IF(Dane!M5308&lt;&gt;"",Dane!M5308,"")</f>
        <v/>
      </c>
    </row>
    <row r="5309" spans="37:37" x14ac:dyDescent="0.35">
      <c r="AK5309" s="33" t="str">
        <f>IF(Dane!M5309&lt;&gt;"",Dane!M5309,"")</f>
        <v/>
      </c>
    </row>
    <row r="5310" spans="37:37" x14ac:dyDescent="0.35">
      <c r="AK5310" s="33" t="str">
        <f>IF(Dane!M5310&lt;&gt;"",Dane!M5310,"")</f>
        <v/>
      </c>
    </row>
    <row r="5311" spans="37:37" x14ac:dyDescent="0.35">
      <c r="AK5311" s="33" t="str">
        <f>IF(Dane!M5311&lt;&gt;"",Dane!M5311,"")</f>
        <v/>
      </c>
    </row>
    <row r="5312" spans="37:37" x14ac:dyDescent="0.35">
      <c r="AK5312" s="33" t="str">
        <f>IF(Dane!M5312&lt;&gt;"",Dane!M5312,"")</f>
        <v/>
      </c>
    </row>
    <row r="5313" spans="37:37" x14ac:dyDescent="0.35">
      <c r="AK5313" s="33" t="str">
        <f>IF(Dane!M5313&lt;&gt;"",Dane!M5313,"")</f>
        <v/>
      </c>
    </row>
    <row r="5314" spans="37:37" x14ac:dyDescent="0.35">
      <c r="AK5314" s="33" t="str">
        <f>IF(Dane!M5314&lt;&gt;"",Dane!M5314,"")</f>
        <v/>
      </c>
    </row>
    <row r="5315" spans="37:37" x14ac:dyDescent="0.35">
      <c r="AK5315" s="33" t="str">
        <f>IF(Dane!M5315&lt;&gt;"",Dane!M5315,"")</f>
        <v/>
      </c>
    </row>
    <row r="5316" spans="37:37" x14ac:dyDescent="0.35">
      <c r="AK5316" s="33" t="str">
        <f>IF(Dane!M5316&lt;&gt;"",Dane!M5316,"")</f>
        <v/>
      </c>
    </row>
    <row r="5317" spans="37:37" x14ac:dyDescent="0.35">
      <c r="AK5317" s="33" t="str">
        <f>IF(Dane!M5317&lt;&gt;"",Dane!M5317,"")</f>
        <v/>
      </c>
    </row>
    <row r="5318" spans="37:37" x14ac:dyDescent="0.35">
      <c r="AK5318" s="33" t="str">
        <f>IF(Dane!M5318&lt;&gt;"",Dane!M5318,"")</f>
        <v/>
      </c>
    </row>
    <row r="5319" spans="37:37" x14ac:dyDescent="0.35">
      <c r="AK5319" s="33" t="str">
        <f>IF(Dane!M5319&lt;&gt;"",Dane!M5319,"")</f>
        <v/>
      </c>
    </row>
    <row r="5320" spans="37:37" x14ac:dyDescent="0.35">
      <c r="AK5320" s="33" t="str">
        <f>IF(Dane!M5320&lt;&gt;"",Dane!M5320,"")</f>
        <v/>
      </c>
    </row>
    <row r="5321" spans="37:37" x14ac:dyDescent="0.35">
      <c r="AK5321" s="33" t="str">
        <f>IF(Dane!M5321&lt;&gt;"",Dane!M5321,"")</f>
        <v/>
      </c>
    </row>
    <row r="5322" spans="37:37" x14ac:dyDescent="0.35">
      <c r="AK5322" s="33" t="str">
        <f>IF(Dane!M5322&lt;&gt;"",Dane!M5322,"")</f>
        <v/>
      </c>
    </row>
    <row r="5323" spans="37:37" x14ac:dyDescent="0.35">
      <c r="AK5323" s="33" t="str">
        <f>IF(Dane!M5323&lt;&gt;"",Dane!M5323,"")</f>
        <v/>
      </c>
    </row>
    <row r="5324" spans="37:37" x14ac:dyDescent="0.35">
      <c r="AK5324" s="33" t="str">
        <f>IF(Dane!M5324&lt;&gt;"",Dane!M5324,"")</f>
        <v/>
      </c>
    </row>
    <row r="5325" spans="37:37" x14ac:dyDescent="0.35">
      <c r="AK5325" s="33" t="str">
        <f>IF(Dane!M5325&lt;&gt;"",Dane!M5325,"")</f>
        <v/>
      </c>
    </row>
    <row r="5326" spans="37:37" x14ac:dyDescent="0.35">
      <c r="AK5326" s="33" t="str">
        <f>IF(Dane!M5326&lt;&gt;"",Dane!M5326,"")</f>
        <v/>
      </c>
    </row>
    <row r="5327" spans="37:37" x14ac:dyDescent="0.35">
      <c r="AK5327" s="33" t="str">
        <f>IF(Dane!M5327&lt;&gt;"",Dane!M5327,"")</f>
        <v/>
      </c>
    </row>
    <row r="5328" spans="37:37" x14ac:dyDescent="0.35">
      <c r="AK5328" s="33" t="str">
        <f>IF(Dane!M5328&lt;&gt;"",Dane!M5328,"")</f>
        <v/>
      </c>
    </row>
    <row r="5329" spans="37:37" x14ac:dyDescent="0.35">
      <c r="AK5329" s="33" t="str">
        <f>IF(Dane!M5329&lt;&gt;"",Dane!M5329,"")</f>
        <v/>
      </c>
    </row>
    <row r="5330" spans="37:37" x14ac:dyDescent="0.35">
      <c r="AK5330" s="33" t="str">
        <f>IF(Dane!M5330&lt;&gt;"",Dane!M5330,"")</f>
        <v/>
      </c>
    </row>
    <row r="5331" spans="37:37" x14ac:dyDescent="0.35">
      <c r="AK5331" s="33" t="str">
        <f>IF(Dane!M5331&lt;&gt;"",Dane!M5331,"")</f>
        <v/>
      </c>
    </row>
    <row r="5332" spans="37:37" x14ac:dyDescent="0.35">
      <c r="AK5332" s="33" t="str">
        <f>IF(Dane!M5332&lt;&gt;"",Dane!M5332,"")</f>
        <v/>
      </c>
    </row>
    <row r="5333" spans="37:37" x14ac:dyDescent="0.35">
      <c r="AK5333" s="33" t="str">
        <f>IF(Dane!M5333&lt;&gt;"",Dane!M5333,"")</f>
        <v/>
      </c>
    </row>
    <row r="5334" spans="37:37" x14ac:dyDescent="0.35">
      <c r="AK5334" s="33" t="str">
        <f>IF(Dane!M5334&lt;&gt;"",Dane!M5334,"")</f>
        <v/>
      </c>
    </row>
    <row r="5335" spans="37:37" x14ac:dyDescent="0.35">
      <c r="AK5335" s="33" t="str">
        <f>IF(Dane!M5335&lt;&gt;"",Dane!M5335,"")</f>
        <v/>
      </c>
    </row>
    <row r="5336" spans="37:37" x14ac:dyDescent="0.35">
      <c r="AK5336" s="33" t="str">
        <f>IF(Dane!M5336&lt;&gt;"",Dane!M5336,"")</f>
        <v/>
      </c>
    </row>
    <row r="5337" spans="37:37" x14ac:dyDescent="0.35">
      <c r="AK5337" s="33" t="str">
        <f>IF(Dane!M5337&lt;&gt;"",Dane!M5337,"")</f>
        <v/>
      </c>
    </row>
    <row r="5338" spans="37:37" x14ac:dyDescent="0.35">
      <c r="AK5338" s="33" t="str">
        <f>IF(Dane!M5338&lt;&gt;"",Dane!M5338,"")</f>
        <v/>
      </c>
    </row>
    <row r="5339" spans="37:37" x14ac:dyDescent="0.35">
      <c r="AK5339" s="33" t="str">
        <f>IF(Dane!M5339&lt;&gt;"",Dane!M5339,"")</f>
        <v/>
      </c>
    </row>
    <row r="5340" spans="37:37" x14ac:dyDescent="0.35">
      <c r="AK5340" s="33" t="str">
        <f>IF(Dane!M5340&lt;&gt;"",Dane!M5340,"")</f>
        <v/>
      </c>
    </row>
    <row r="5341" spans="37:37" x14ac:dyDescent="0.35">
      <c r="AK5341" s="33" t="str">
        <f>IF(Dane!M5341&lt;&gt;"",Dane!M5341,"")</f>
        <v/>
      </c>
    </row>
    <row r="5342" spans="37:37" x14ac:dyDescent="0.35">
      <c r="AK5342" s="33" t="str">
        <f>IF(Dane!M5342&lt;&gt;"",Dane!M5342,"")</f>
        <v/>
      </c>
    </row>
    <row r="5343" spans="37:37" x14ac:dyDescent="0.35">
      <c r="AK5343" s="33" t="str">
        <f>IF(Dane!M5343&lt;&gt;"",Dane!M5343,"")</f>
        <v/>
      </c>
    </row>
    <row r="5344" spans="37:37" x14ac:dyDescent="0.35">
      <c r="AK5344" s="33" t="str">
        <f>IF(Dane!M5344&lt;&gt;"",Dane!M5344,"")</f>
        <v/>
      </c>
    </row>
    <row r="5345" spans="37:37" x14ac:dyDescent="0.35">
      <c r="AK5345" s="33" t="str">
        <f>IF(Dane!M5345&lt;&gt;"",Dane!M5345,"")</f>
        <v/>
      </c>
    </row>
    <row r="5346" spans="37:37" x14ac:dyDescent="0.35">
      <c r="AK5346" s="33" t="str">
        <f>IF(Dane!M5346&lt;&gt;"",Dane!M5346,"")</f>
        <v/>
      </c>
    </row>
    <row r="5347" spans="37:37" x14ac:dyDescent="0.35">
      <c r="AK5347" s="33" t="str">
        <f>IF(Dane!M5347&lt;&gt;"",Dane!M5347,"")</f>
        <v/>
      </c>
    </row>
    <row r="5348" spans="37:37" x14ac:dyDescent="0.35">
      <c r="AK5348" s="33" t="str">
        <f>IF(Dane!M5348&lt;&gt;"",Dane!M5348,"")</f>
        <v/>
      </c>
    </row>
    <row r="5349" spans="37:37" x14ac:dyDescent="0.35">
      <c r="AK5349" s="33" t="str">
        <f>IF(Dane!M5349&lt;&gt;"",Dane!M5349,"")</f>
        <v/>
      </c>
    </row>
    <row r="5350" spans="37:37" x14ac:dyDescent="0.35">
      <c r="AK5350" s="33" t="str">
        <f>IF(Dane!M5350&lt;&gt;"",Dane!M5350,"")</f>
        <v/>
      </c>
    </row>
    <row r="5351" spans="37:37" x14ac:dyDescent="0.35">
      <c r="AK5351" s="33" t="str">
        <f>IF(Dane!M5351&lt;&gt;"",Dane!M5351,"")</f>
        <v/>
      </c>
    </row>
    <row r="5352" spans="37:37" x14ac:dyDescent="0.35">
      <c r="AK5352" s="33" t="str">
        <f>IF(Dane!M5352&lt;&gt;"",Dane!M5352,"")</f>
        <v/>
      </c>
    </row>
    <row r="5353" spans="37:37" x14ac:dyDescent="0.35">
      <c r="AK5353" s="33" t="str">
        <f>IF(Dane!M5353&lt;&gt;"",Dane!M5353,"")</f>
        <v/>
      </c>
    </row>
    <row r="5354" spans="37:37" x14ac:dyDescent="0.35">
      <c r="AK5354" s="33" t="str">
        <f>IF(Dane!M5354&lt;&gt;"",Dane!M5354,"")</f>
        <v/>
      </c>
    </row>
    <row r="5355" spans="37:37" x14ac:dyDescent="0.35">
      <c r="AK5355" s="33" t="str">
        <f>IF(Dane!M5355&lt;&gt;"",Dane!M5355,"")</f>
        <v/>
      </c>
    </row>
    <row r="5356" spans="37:37" x14ac:dyDescent="0.35">
      <c r="AK5356" s="33" t="str">
        <f>IF(Dane!M5356&lt;&gt;"",Dane!M5356,"")</f>
        <v/>
      </c>
    </row>
    <row r="5357" spans="37:37" x14ac:dyDescent="0.35">
      <c r="AK5357" s="33" t="str">
        <f>IF(Dane!M5357&lt;&gt;"",Dane!M5357,"")</f>
        <v/>
      </c>
    </row>
    <row r="5358" spans="37:37" x14ac:dyDescent="0.35">
      <c r="AK5358" s="33" t="str">
        <f>IF(Dane!M5358&lt;&gt;"",Dane!M5358,"")</f>
        <v/>
      </c>
    </row>
    <row r="5359" spans="37:37" x14ac:dyDescent="0.35">
      <c r="AK5359" s="33" t="str">
        <f>IF(Dane!M5359&lt;&gt;"",Dane!M5359,"")</f>
        <v/>
      </c>
    </row>
    <row r="5360" spans="37:37" x14ac:dyDescent="0.35">
      <c r="AK5360" s="33" t="str">
        <f>IF(Dane!M5360&lt;&gt;"",Dane!M5360,"")</f>
        <v/>
      </c>
    </row>
    <row r="5361" spans="37:37" x14ac:dyDescent="0.35">
      <c r="AK5361" s="33" t="str">
        <f>IF(Dane!M5361&lt;&gt;"",Dane!M5361,"")</f>
        <v/>
      </c>
    </row>
    <row r="5362" spans="37:37" x14ac:dyDescent="0.35">
      <c r="AK5362" s="33" t="str">
        <f>IF(Dane!M5362&lt;&gt;"",Dane!M5362,"")</f>
        <v/>
      </c>
    </row>
    <row r="5363" spans="37:37" x14ac:dyDescent="0.35">
      <c r="AK5363" s="33" t="str">
        <f>IF(Dane!M5363&lt;&gt;"",Dane!M5363,"")</f>
        <v/>
      </c>
    </row>
    <row r="5364" spans="37:37" x14ac:dyDescent="0.35">
      <c r="AK5364" s="33" t="str">
        <f>IF(Dane!M5364&lt;&gt;"",Dane!M5364,"")</f>
        <v/>
      </c>
    </row>
    <row r="5365" spans="37:37" x14ac:dyDescent="0.35">
      <c r="AK5365" s="33" t="str">
        <f>IF(Dane!M5365&lt;&gt;"",Dane!M5365,"")</f>
        <v/>
      </c>
    </row>
    <row r="5366" spans="37:37" x14ac:dyDescent="0.35">
      <c r="AK5366" s="33" t="str">
        <f>IF(Dane!M5366&lt;&gt;"",Dane!M5366,"")</f>
        <v/>
      </c>
    </row>
    <row r="5367" spans="37:37" x14ac:dyDescent="0.35">
      <c r="AK5367" s="33" t="str">
        <f>IF(Dane!M5367&lt;&gt;"",Dane!M5367,"")</f>
        <v/>
      </c>
    </row>
    <row r="5368" spans="37:37" x14ac:dyDescent="0.35">
      <c r="AK5368" s="33" t="str">
        <f>IF(Dane!M5368&lt;&gt;"",Dane!M5368,"")</f>
        <v/>
      </c>
    </row>
    <row r="5369" spans="37:37" x14ac:dyDescent="0.35">
      <c r="AK5369" s="33" t="str">
        <f>IF(Dane!M5369&lt;&gt;"",Dane!M5369,"")</f>
        <v/>
      </c>
    </row>
    <row r="5370" spans="37:37" x14ac:dyDescent="0.35">
      <c r="AK5370" s="33" t="str">
        <f>IF(Dane!M5370&lt;&gt;"",Dane!M5370,"")</f>
        <v/>
      </c>
    </row>
    <row r="5371" spans="37:37" x14ac:dyDescent="0.35">
      <c r="AK5371" s="33" t="str">
        <f>IF(Dane!M5371&lt;&gt;"",Dane!M5371,"")</f>
        <v/>
      </c>
    </row>
    <row r="5372" spans="37:37" x14ac:dyDescent="0.35">
      <c r="AK5372" s="33" t="str">
        <f>IF(Dane!M5372&lt;&gt;"",Dane!M5372,"")</f>
        <v/>
      </c>
    </row>
    <row r="5373" spans="37:37" x14ac:dyDescent="0.35">
      <c r="AK5373" s="33" t="str">
        <f>IF(Dane!M5373&lt;&gt;"",Dane!M5373,"")</f>
        <v/>
      </c>
    </row>
    <row r="5374" spans="37:37" x14ac:dyDescent="0.35">
      <c r="AK5374" s="33" t="str">
        <f>IF(Dane!M5374&lt;&gt;"",Dane!M5374,"")</f>
        <v/>
      </c>
    </row>
    <row r="5375" spans="37:37" x14ac:dyDescent="0.35">
      <c r="AK5375" s="33" t="str">
        <f>IF(Dane!M5375&lt;&gt;"",Dane!M5375,"")</f>
        <v/>
      </c>
    </row>
    <row r="5376" spans="37:37" x14ac:dyDescent="0.35">
      <c r="AK5376" s="33" t="str">
        <f>IF(Dane!M5376&lt;&gt;"",Dane!M5376,"")</f>
        <v/>
      </c>
    </row>
    <row r="5377" spans="37:37" x14ac:dyDescent="0.35">
      <c r="AK5377" s="33" t="str">
        <f>IF(Dane!M5377&lt;&gt;"",Dane!M5377,"")</f>
        <v/>
      </c>
    </row>
    <row r="5378" spans="37:37" x14ac:dyDescent="0.35">
      <c r="AK5378" s="33" t="str">
        <f>IF(Dane!M5378&lt;&gt;"",Dane!M5378,"")</f>
        <v/>
      </c>
    </row>
    <row r="5379" spans="37:37" x14ac:dyDescent="0.35">
      <c r="AK5379" s="33" t="str">
        <f>IF(Dane!M5379&lt;&gt;"",Dane!M5379,"")</f>
        <v/>
      </c>
    </row>
    <row r="5380" spans="37:37" x14ac:dyDescent="0.35">
      <c r="AK5380" s="33" t="str">
        <f>IF(Dane!M5380&lt;&gt;"",Dane!M5380,"")</f>
        <v/>
      </c>
    </row>
    <row r="5381" spans="37:37" x14ac:dyDescent="0.35">
      <c r="AK5381" s="33" t="str">
        <f>IF(Dane!M5381&lt;&gt;"",Dane!M5381,"")</f>
        <v/>
      </c>
    </row>
    <row r="5382" spans="37:37" x14ac:dyDescent="0.35">
      <c r="AK5382" s="33" t="str">
        <f>IF(Dane!M5382&lt;&gt;"",Dane!M5382,"")</f>
        <v/>
      </c>
    </row>
    <row r="5383" spans="37:37" x14ac:dyDescent="0.35">
      <c r="AK5383" s="33" t="str">
        <f>IF(Dane!M5383&lt;&gt;"",Dane!M5383,"")</f>
        <v/>
      </c>
    </row>
    <row r="5384" spans="37:37" x14ac:dyDescent="0.35">
      <c r="AK5384" s="33" t="str">
        <f>IF(Dane!M5384&lt;&gt;"",Dane!M5384,"")</f>
        <v/>
      </c>
    </row>
    <row r="5385" spans="37:37" x14ac:dyDescent="0.35">
      <c r="AK5385" s="33" t="str">
        <f>IF(Dane!M5385&lt;&gt;"",Dane!M5385,"")</f>
        <v/>
      </c>
    </row>
    <row r="5386" spans="37:37" x14ac:dyDescent="0.35">
      <c r="AK5386" s="33" t="str">
        <f>IF(Dane!M5386&lt;&gt;"",Dane!M5386,"")</f>
        <v/>
      </c>
    </row>
    <row r="5387" spans="37:37" x14ac:dyDescent="0.35">
      <c r="AK5387" s="33" t="str">
        <f>IF(Dane!M5387&lt;&gt;"",Dane!M5387,"")</f>
        <v/>
      </c>
    </row>
    <row r="5388" spans="37:37" x14ac:dyDescent="0.35">
      <c r="AK5388" s="33" t="str">
        <f>IF(Dane!M5388&lt;&gt;"",Dane!M5388,"")</f>
        <v/>
      </c>
    </row>
    <row r="5389" spans="37:37" x14ac:dyDescent="0.35">
      <c r="AK5389" s="33" t="str">
        <f>IF(Dane!M5389&lt;&gt;"",Dane!M5389,"")</f>
        <v/>
      </c>
    </row>
    <row r="5390" spans="37:37" x14ac:dyDescent="0.35">
      <c r="AK5390" s="33" t="str">
        <f>IF(Dane!M5390&lt;&gt;"",Dane!M5390,"")</f>
        <v/>
      </c>
    </row>
    <row r="5391" spans="37:37" x14ac:dyDescent="0.35">
      <c r="AK5391" s="33" t="str">
        <f>IF(Dane!M5391&lt;&gt;"",Dane!M5391,"")</f>
        <v/>
      </c>
    </row>
    <row r="5392" spans="37:37" x14ac:dyDescent="0.35">
      <c r="AK5392" s="33" t="str">
        <f>IF(Dane!M5392&lt;&gt;"",Dane!M5392,"")</f>
        <v/>
      </c>
    </row>
    <row r="5393" spans="37:37" x14ac:dyDescent="0.35">
      <c r="AK5393" s="33" t="str">
        <f>IF(Dane!M5393&lt;&gt;"",Dane!M5393,"")</f>
        <v/>
      </c>
    </row>
    <row r="5394" spans="37:37" x14ac:dyDescent="0.35">
      <c r="AK5394" s="33" t="str">
        <f>IF(Dane!M5394&lt;&gt;"",Dane!M5394,"")</f>
        <v/>
      </c>
    </row>
    <row r="5395" spans="37:37" x14ac:dyDescent="0.35">
      <c r="AK5395" s="33" t="str">
        <f>IF(Dane!M5395&lt;&gt;"",Dane!M5395,"")</f>
        <v/>
      </c>
    </row>
    <row r="5396" spans="37:37" x14ac:dyDescent="0.35">
      <c r="AK5396" s="33" t="str">
        <f>IF(Dane!M5396&lt;&gt;"",Dane!M5396,"")</f>
        <v/>
      </c>
    </row>
    <row r="5397" spans="37:37" x14ac:dyDescent="0.35">
      <c r="AK5397" s="33" t="str">
        <f>IF(Dane!M5397&lt;&gt;"",Dane!M5397,"")</f>
        <v/>
      </c>
    </row>
    <row r="5398" spans="37:37" x14ac:dyDescent="0.35">
      <c r="AK5398" s="33" t="str">
        <f>IF(Dane!M5398&lt;&gt;"",Dane!M5398,"")</f>
        <v/>
      </c>
    </row>
    <row r="5399" spans="37:37" x14ac:dyDescent="0.35">
      <c r="AK5399" s="33" t="str">
        <f>IF(Dane!M5399&lt;&gt;"",Dane!M5399,"")</f>
        <v/>
      </c>
    </row>
    <row r="5400" spans="37:37" x14ac:dyDescent="0.35">
      <c r="AK5400" s="33" t="str">
        <f>IF(Dane!M5400&lt;&gt;"",Dane!M5400,"")</f>
        <v/>
      </c>
    </row>
    <row r="5401" spans="37:37" x14ac:dyDescent="0.35">
      <c r="AK5401" s="33" t="str">
        <f>IF(Dane!M5401&lt;&gt;"",Dane!M5401,"")</f>
        <v/>
      </c>
    </row>
    <row r="5402" spans="37:37" x14ac:dyDescent="0.35">
      <c r="AK5402" s="33" t="str">
        <f>IF(Dane!M5402&lt;&gt;"",Dane!M5402,"")</f>
        <v/>
      </c>
    </row>
    <row r="5403" spans="37:37" x14ac:dyDescent="0.35">
      <c r="AK5403" s="33" t="str">
        <f>IF(Dane!M5403&lt;&gt;"",Dane!M5403,"")</f>
        <v/>
      </c>
    </row>
    <row r="5404" spans="37:37" x14ac:dyDescent="0.35">
      <c r="AK5404" s="33" t="str">
        <f>IF(Dane!M5404&lt;&gt;"",Dane!M5404,"")</f>
        <v/>
      </c>
    </row>
    <row r="5405" spans="37:37" x14ac:dyDescent="0.35">
      <c r="AK5405" s="33" t="str">
        <f>IF(Dane!M5405&lt;&gt;"",Dane!M5405,"")</f>
        <v/>
      </c>
    </row>
    <row r="5406" spans="37:37" x14ac:dyDescent="0.35">
      <c r="AK5406" s="33" t="str">
        <f>IF(Dane!M5406&lt;&gt;"",Dane!M5406,"")</f>
        <v/>
      </c>
    </row>
    <row r="5407" spans="37:37" x14ac:dyDescent="0.35">
      <c r="AK5407" s="33" t="str">
        <f>IF(Dane!M5407&lt;&gt;"",Dane!M5407,"")</f>
        <v/>
      </c>
    </row>
    <row r="5408" spans="37:37" x14ac:dyDescent="0.35">
      <c r="AK5408" s="33" t="str">
        <f>IF(Dane!M5408&lt;&gt;"",Dane!M5408,"")</f>
        <v/>
      </c>
    </row>
    <row r="5409" spans="37:37" x14ac:dyDescent="0.35">
      <c r="AK5409" s="33" t="str">
        <f>IF(Dane!M5409&lt;&gt;"",Dane!M5409,"")</f>
        <v/>
      </c>
    </row>
    <row r="5410" spans="37:37" x14ac:dyDescent="0.35">
      <c r="AK5410" s="33" t="str">
        <f>IF(Dane!M5410&lt;&gt;"",Dane!M5410,"")</f>
        <v/>
      </c>
    </row>
    <row r="5411" spans="37:37" x14ac:dyDescent="0.35">
      <c r="AK5411" s="33" t="str">
        <f>IF(Dane!M5411&lt;&gt;"",Dane!M5411,"")</f>
        <v/>
      </c>
    </row>
    <row r="5412" spans="37:37" x14ac:dyDescent="0.35">
      <c r="AK5412" s="33" t="str">
        <f>IF(Dane!M5412&lt;&gt;"",Dane!M5412,"")</f>
        <v/>
      </c>
    </row>
    <row r="5413" spans="37:37" x14ac:dyDescent="0.35">
      <c r="AK5413" s="33" t="str">
        <f>IF(Dane!M5413&lt;&gt;"",Dane!M5413,"")</f>
        <v/>
      </c>
    </row>
    <row r="5414" spans="37:37" x14ac:dyDescent="0.35">
      <c r="AK5414" s="33" t="str">
        <f>IF(Dane!M5414&lt;&gt;"",Dane!M5414,"")</f>
        <v/>
      </c>
    </row>
    <row r="5415" spans="37:37" x14ac:dyDescent="0.35">
      <c r="AK5415" s="33" t="str">
        <f>IF(Dane!M5415&lt;&gt;"",Dane!M5415,"")</f>
        <v/>
      </c>
    </row>
    <row r="5416" spans="37:37" x14ac:dyDescent="0.35">
      <c r="AK5416" s="33" t="str">
        <f>IF(Dane!M5416&lt;&gt;"",Dane!M5416,"")</f>
        <v/>
      </c>
    </row>
    <row r="5417" spans="37:37" x14ac:dyDescent="0.35">
      <c r="AK5417" s="33" t="str">
        <f>IF(Dane!M5417&lt;&gt;"",Dane!M5417,"")</f>
        <v/>
      </c>
    </row>
    <row r="5418" spans="37:37" x14ac:dyDescent="0.35">
      <c r="AK5418" s="33" t="str">
        <f>IF(Dane!M5418&lt;&gt;"",Dane!M5418,"")</f>
        <v/>
      </c>
    </row>
    <row r="5419" spans="37:37" x14ac:dyDescent="0.35">
      <c r="AK5419" s="33" t="str">
        <f>IF(Dane!M5419&lt;&gt;"",Dane!M5419,"")</f>
        <v/>
      </c>
    </row>
    <row r="5420" spans="37:37" x14ac:dyDescent="0.35">
      <c r="AK5420" s="33" t="str">
        <f>IF(Dane!M5420&lt;&gt;"",Dane!M5420,"")</f>
        <v/>
      </c>
    </row>
    <row r="5421" spans="37:37" x14ac:dyDescent="0.35">
      <c r="AK5421" s="33" t="str">
        <f>IF(Dane!M5421&lt;&gt;"",Dane!M5421,"")</f>
        <v/>
      </c>
    </row>
    <row r="5422" spans="37:37" x14ac:dyDescent="0.35">
      <c r="AK5422" s="33" t="str">
        <f>IF(Dane!M5422&lt;&gt;"",Dane!M5422,"")</f>
        <v/>
      </c>
    </row>
    <row r="5423" spans="37:37" x14ac:dyDescent="0.35">
      <c r="AK5423" s="33" t="str">
        <f>IF(Dane!M5423&lt;&gt;"",Dane!M5423,"")</f>
        <v/>
      </c>
    </row>
    <row r="5424" spans="37:37" x14ac:dyDescent="0.35">
      <c r="AK5424" s="33" t="str">
        <f>IF(Dane!M5424&lt;&gt;"",Dane!M5424,"")</f>
        <v/>
      </c>
    </row>
    <row r="5425" spans="37:37" x14ac:dyDescent="0.35">
      <c r="AK5425" s="33" t="str">
        <f>IF(Dane!M5425&lt;&gt;"",Dane!M5425,"")</f>
        <v/>
      </c>
    </row>
    <row r="5426" spans="37:37" x14ac:dyDescent="0.35">
      <c r="AK5426" s="33" t="str">
        <f>IF(Dane!M5426&lt;&gt;"",Dane!M5426,"")</f>
        <v/>
      </c>
    </row>
    <row r="5427" spans="37:37" x14ac:dyDescent="0.35">
      <c r="AK5427" s="33" t="str">
        <f>IF(Dane!M5427&lt;&gt;"",Dane!M5427,"")</f>
        <v/>
      </c>
    </row>
    <row r="5428" spans="37:37" x14ac:dyDescent="0.35">
      <c r="AK5428" s="33" t="str">
        <f>IF(Dane!M5428&lt;&gt;"",Dane!M5428,"")</f>
        <v/>
      </c>
    </row>
    <row r="5429" spans="37:37" x14ac:dyDescent="0.35">
      <c r="AK5429" s="33" t="str">
        <f>IF(Dane!M5429&lt;&gt;"",Dane!M5429,"")</f>
        <v/>
      </c>
    </row>
    <row r="5430" spans="37:37" x14ac:dyDescent="0.35">
      <c r="AK5430" s="33" t="str">
        <f>IF(Dane!M5430&lt;&gt;"",Dane!M5430,"")</f>
        <v/>
      </c>
    </row>
    <row r="5431" spans="37:37" x14ac:dyDescent="0.35">
      <c r="AK5431" s="33" t="str">
        <f>IF(Dane!M5431&lt;&gt;"",Dane!M5431,"")</f>
        <v/>
      </c>
    </row>
    <row r="5432" spans="37:37" x14ac:dyDescent="0.35">
      <c r="AK5432" s="33" t="str">
        <f>IF(Dane!M5432&lt;&gt;"",Dane!M5432,"")</f>
        <v/>
      </c>
    </row>
    <row r="5433" spans="37:37" x14ac:dyDescent="0.35">
      <c r="AK5433" s="33" t="str">
        <f>IF(Dane!M5433&lt;&gt;"",Dane!M5433,"")</f>
        <v/>
      </c>
    </row>
    <row r="5434" spans="37:37" x14ac:dyDescent="0.35">
      <c r="AK5434" s="33" t="str">
        <f>IF(Dane!M5434&lt;&gt;"",Dane!M5434,"")</f>
        <v/>
      </c>
    </row>
    <row r="5435" spans="37:37" x14ac:dyDescent="0.35">
      <c r="AK5435" s="33" t="str">
        <f>IF(Dane!M5435&lt;&gt;"",Dane!M5435,"")</f>
        <v/>
      </c>
    </row>
    <row r="5436" spans="37:37" x14ac:dyDescent="0.35">
      <c r="AK5436" s="33" t="str">
        <f>IF(Dane!M5436&lt;&gt;"",Dane!M5436,"")</f>
        <v/>
      </c>
    </row>
    <row r="5437" spans="37:37" x14ac:dyDescent="0.35">
      <c r="AK5437" s="33" t="str">
        <f>IF(Dane!M5437&lt;&gt;"",Dane!M5437,"")</f>
        <v/>
      </c>
    </row>
    <row r="5438" spans="37:37" x14ac:dyDescent="0.35">
      <c r="AK5438" s="33" t="str">
        <f>IF(Dane!M5438&lt;&gt;"",Dane!M5438,"")</f>
        <v/>
      </c>
    </row>
    <row r="5439" spans="37:37" x14ac:dyDescent="0.35">
      <c r="AK5439" s="33" t="str">
        <f>IF(Dane!M5439&lt;&gt;"",Dane!M5439,"")</f>
        <v/>
      </c>
    </row>
    <row r="5440" spans="37:37" x14ac:dyDescent="0.35">
      <c r="AK5440" s="33" t="str">
        <f>IF(Dane!M5440&lt;&gt;"",Dane!M5440,"")</f>
        <v/>
      </c>
    </row>
    <row r="5441" spans="37:37" x14ac:dyDescent="0.35">
      <c r="AK5441" s="33" t="str">
        <f>IF(Dane!M5441&lt;&gt;"",Dane!M5441,"")</f>
        <v/>
      </c>
    </row>
    <row r="5442" spans="37:37" x14ac:dyDescent="0.35">
      <c r="AK5442" s="33" t="str">
        <f>IF(Dane!M5442&lt;&gt;"",Dane!M5442,"")</f>
        <v/>
      </c>
    </row>
    <row r="5443" spans="37:37" x14ac:dyDescent="0.35">
      <c r="AK5443" s="33" t="str">
        <f>IF(Dane!M5443&lt;&gt;"",Dane!M5443,"")</f>
        <v/>
      </c>
    </row>
    <row r="5444" spans="37:37" x14ac:dyDescent="0.35">
      <c r="AK5444" s="33" t="str">
        <f>IF(Dane!M5444&lt;&gt;"",Dane!M5444,"")</f>
        <v/>
      </c>
    </row>
    <row r="5445" spans="37:37" x14ac:dyDescent="0.35">
      <c r="AK5445" s="33" t="str">
        <f>IF(Dane!M5445&lt;&gt;"",Dane!M5445,"")</f>
        <v/>
      </c>
    </row>
    <row r="5446" spans="37:37" x14ac:dyDescent="0.35">
      <c r="AK5446" s="33" t="str">
        <f>IF(Dane!M5446&lt;&gt;"",Dane!M5446,"")</f>
        <v/>
      </c>
    </row>
    <row r="5447" spans="37:37" x14ac:dyDescent="0.35">
      <c r="AK5447" s="33" t="str">
        <f>IF(Dane!M5447&lt;&gt;"",Dane!M5447,"")</f>
        <v/>
      </c>
    </row>
    <row r="5448" spans="37:37" x14ac:dyDescent="0.35">
      <c r="AK5448" s="33" t="str">
        <f>IF(Dane!M5448&lt;&gt;"",Dane!M5448,"")</f>
        <v/>
      </c>
    </row>
    <row r="5449" spans="37:37" x14ac:dyDescent="0.35">
      <c r="AK5449" s="33" t="str">
        <f>IF(Dane!M5449&lt;&gt;"",Dane!M5449,"")</f>
        <v/>
      </c>
    </row>
    <row r="5450" spans="37:37" x14ac:dyDescent="0.35">
      <c r="AK5450" s="33" t="str">
        <f>IF(Dane!M5450&lt;&gt;"",Dane!M5450,"")</f>
        <v/>
      </c>
    </row>
    <row r="5451" spans="37:37" x14ac:dyDescent="0.35">
      <c r="AK5451" s="33" t="str">
        <f>IF(Dane!M5451&lt;&gt;"",Dane!M5451,"")</f>
        <v/>
      </c>
    </row>
    <row r="5452" spans="37:37" x14ac:dyDescent="0.35">
      <c r="AK5452" s="33" t="str">
        <f>IF(Dane!M5452&lt;&gt;"",Dane!M5452,"")</f>
        <v/>
      </c>
    </row>
    <row r="5453" spans="37:37" x14ac:dyDescent="0.35">
      <c r="AK5453" s="33" t="str">
        <f>IF(Dane!M5453&lt;&gt;"",Dane!M5453,"")</f>
        <v/>
      </c>
    </row>
    <row r="5454" spans="37:37" x14ac:dyDescent="0.35">
      <c r="AK5454" s="33" t="str">
        <f>IF(Dane!M5454&lt;&gt;"",Dane!M5454,"")</f>
        <v/>
      </c>
    </row>
    <row r="5455" spans="37:37" x14ac:dyDescent="0.35">
      <c r="AK5455" s="33" t="str">
        <f>IF(Dane!M5455&lt;&gt;"",Dane!M5455,"")</f>
        <v/>
      </c>
    </row>
    <row r="5456" spans="37:37" x14ac:dyDescent="0.35">
      <c r="AK5456" s="33" t="str">
        <f>IF(Dane!M5456&lt;&gt;"",Dane!M5456,"")</f>
        <v/>
      </c>
    </row>
    <row r="5457" spans="37:37" x14ac:dyDescent="0.35">
      <c r="AK5457" s="33" t="str">
        <f>IF(Dane!M5457&lt;&gt;"",Dane!M5457,"")</f>
        <v/>
      </c>
    </row>
    <row r="5458" spans="37:37" x14ac:dyDescent="0.35">
      <c r="AK5458" s="33" t="str">
        <f>IF(Dane!M5458&lt;&gt;"",Dane!M5458,"")</f>
        <v/>
      </c>
    </row>
    <row r="5459" spans="37:37" x14ac:dyDescent="0.35">
      <c r="AK5459" s="33" t="str">
        <f>IF(Dane!M5459&lt;&gt;"",Dane!M5459,"")</f>
        <v/>
      </c>
    </row>
    <row r="5460" spans="37:37" x14ac:dyDescent="0.35">
      <c r="AK5460" s="33" t="str">
        <f>IF(Dane!M5460&lt;&gt;"",Dane!M5460,"")</f>
        <v/>
      </c>
    </row>
    <row r="5461" spans="37:37" x14ac:dyDescent="0.35">
      <c r="AK5461" s="33" t="str">
        <f>IF(Dane!M5461&lt;&gt;"",Dane!M5461,"")</f>
        <v/>
      </c>
    </row>
    <row r="5462" spans="37:37" x14ac:dyDescent="0.35">
      <c r="AK5462" s="33" t="str">
        <f>IF(Dane!M5462&lt;&gt;"",Dane!M5462,"")</f>
        <v/>
      </c>
    </row>
    <row r="5463" spans="37:37" x14ac:dyDescent="0.35">
      <c r="AK5463" s="33" t="str">
        <f>IF(Dane!M5463&lt;&gt;"",Dane!M5463,"")</f>
        <v/>
      </c>
    </row>
    <row r="5464" spans="37:37" x14ac:dyDescent="0.35">
      <c r="AK5464" s="33" t="str">
        <f>IF(Dane!M5464&lt;&gt;"",Dane!M5464,"")</f>
        <v/>
      </c>
    </row>
    <row r="5465" spans="37:37" x14ac:dyDescent="0.35">
      <c r="AK5465" s="33" t="str">
        <f>IF(Dane!M5465&lt;&gt;"",Dane!M5465,"")</f>
        <v/>
      </c>
    </row>
    <row r="5466" spans="37:37" x14ac:dyDescent="0.35">
      <c r="AK5466" s="33" t="str">
        <f>IF(Dane!M5466&lt;&gt;"",Dane!M5466,"")</f>
        <v/>
      </c>
    </row>
    <row r="5467" spans="37:37" x14ac:dyDescent="0.35">
      <c r="AK5467" s="33" t="str">
        <f>IF(Dane!M5467&lt;&gt;"",Dane!M5467,"")</f>
        <v/>
      </c>
    </row>
    <row r="5468" spans="37:37" x14ac:dyDescent="0.35">
      <c r="AK5468" s="33" t="str">
        <f>IF(Dane!M5468&lt;&gt;"",Dane!M5468,"")</f>
        <v/>
      </c>
    </row>
    <row r="5469" spans="37:37" x14ac:dyDescent="0.35">
      <c r="AK5469" s="33" t="str">
        <f>IF(Dane!M5469&lt;&gt;"",Dane!M5469,"")</f>
        <v/>
      </c>
    </row>
    <row r="5470" spans="37:37" x14ac:dyDescent="0.35">
      <c r="AK5470" s="33" t="str">
        <f>IF(Dane!M5470&lt;&gt;"",Dane!M5470,"")</f>
        <v/>
      </c>
    </row>
    <row r="5471" spans="37:37" x14ac:dyDescent="0.35">
      <c r="AK5471" s="33" t="str">
        <f>IF(Dane!M5471&lt;&gt;"",Dane!M5471,"")</f>
        <v/>
      </c>
    </row>
    <row r="5472" spans="37:37" x14ac:dyDescent="0.35">
      <c r="AK5472" s="33" t="str">
        <f>IF(Dane!M5472&lt;&gt;"",Dane!M5472,"")</f>
        <v/>
      </c>
    </row>
    <row r="5473" spans="37:37" x14ac:dyDescent="0.35">
      <c r="AK5473" s="33" t="str">
        <f>IF(Dane!M5473&lt;&gt;"",Dane!M5473,"")</f>
        <v/>
      </c>
    </row>
    <row r="5474" spans="37:37" x14ac:dyDescent="0.35">
      <c r="AK5474" s="33" t="str">
        <f>IF(Dane!M5474&lt;&gt;"",Dane!M5474,"")</f>
        <v/>
      </c>
    </row>
    <row r="5475" spans="37:37" x14ac:dyDescent="0.35">
      <c r="AK5475" s="33" t="str">
        <f>IF(Dane!M5475&lt;&gt;"",Dane!M5475,"")</f>
        <v/>
      </c>
    </row>
    <row r="5476" spans="37:37" x14ac:dyDescent="0.35">
      <c r="AK5476" s="33" t="str">
        <f>IF(Dane!M5476&lt;&gt;"",Dane!M5476,"")</f>
        <v/>
      </c>
    </row>
    <row r="5477" spans="37:37" x14ac:dyDescent="0.35">
      <c r="AK5477" s="33" t="str">
        <f>IF(Dane!M5477&lt;&gt;"",Dane!M5477,"")</f>
        <v/>
      </c>
    </row>
    <row r="5478" spans="37:37" x14ac:dyDescent="0.35">
      <c r="AK5478" s="33" t="str">
        <f>IF(Dane!M5478&lt;&gt;"",Dane!M5478,"")</f>
        <v/>
      </c>
    </row>
    <row r="5479" spans="37:37" x14ac:dyDescent="0.35">
      <c r="AK5479" s="33" t="str">
        <f>IF(Dane!M5479&lt;&gt;"",Dane!M5479,"")</f>
        <v/>
      </c>
    </row>
    <row r="5480" spans="37:37" x14ac:dyDescent="0.35">
      <c r="AK5480" s="33" t="str">
        <f>IF(Dane!M5480&lt;&gt;"",Dane!M5480,"")</f>
        <v/>
      </c>
    </row>
    <row r="5481" spans="37:37" x14ac:dyDescent="0.35">
      <c r="AK5481" s="33" t="str">
        <f>IF(Dane!M5481&lt;&gt;"",Dane!M5481,"")</f>
        <v/>
      </c>
    </row>
    <row r="5482" spans="37:37" x14ac:dyDescent="0.35">
      <c r="AK5482" s="33" t="str">
        <f>IF(Dane!M5482&lt;&gt;"",Dane!M5482,"")</f>
        <v/>
      </c>
    </row>
    <row r="5483" spans="37:37" x14ac:dyDescent="0.35">
      <c r="AK5483" s="33" t="str">
        <f>IF(Dane!M5483&lt;&gt;"",Dane!M5483,"")</f>
        <v/>
      </c>
    </row>
    <row r="5484" spans="37:37" x14ac:dyDescent="0.35">
      <c r="AK5484" s="33" t="str">
        <f>IF(Dane!M5484&lt;&gt;"",Dane!M5484,"")</f>
        <v/>
      </c>
    </row>
    <row r="5485" spans="37:37" x14ac:dyDescent="0.35">
      <c r="AK5485" s="33" t="str">
        <f>IF(Dane!M5485&lt;&gt;"",Dane!M5485,"")</f>
        <v/>
      </c>
    </row>
    <row r="5486" spans="37:37" x14ac:dyDescent="0.35">
      <c r="AK5486" s="33" t="str">
        <f>IF(Dane!M5486&lt;&gt;"",Dane!M5486,"")</f>
        <v/>
      </c>
    </row>
    <row r="5487" spans="37:37" x14ac:dyDescent="0.35">
      <c r="AK5487" s="33" t="str">
        <f>IF(Dane!M5487&lt;&gt;"",Dane!M5487,"")</f>
        <v/>
      </c>
    </row>
    <row r="5488" spans="37:37" x14ac:dyDescent="0.35">
      <c r="AK5488" s="33" t="str">
        <f>IF(Dane!M5488&lt;&gt;"",Dane!M5488,"")</f>
        <v/>
      </c>
    </row>
    <row r="5489" spans="37:37" x14ac:dyDescent="0.35">
      <c r="AK5489" s="33" t="str">
        <f>IF(Dane!M5489&lt;&gt;"",Dane!M5489,"")</f>
        <v/>
      </c>
    </row>
    <row r="5490" spans="37:37" x14ac:dyDescent="0.35">
      <c r="AK5490" s="33" t="str">
        <f>IF(Dane!M5490&lt;&gt;"",Dane!M5490,"")</f>
        <v/>
      </c>
    </row>
    <row r="5491" spans="37:37" x14ac:dyDescent="0.35">
      <c r="AK5491" s="33" t="str">
        <f>IF(Dane!M5491&lt;&gt;"",Dane!M5491,"")</f>
        <v/>
      </c>
    </row>
    <row r="5492" spans="37:37" x14ac:dyDescent="0.35">
      <c r="AK5492" s="33" t="str">
        <f>IF(Dane!M5492&lt;&gt;"",Dane!M5492,"")</f>
        <v/>
      </c>
    </row>
    <row r="5493" spans="37:37" x14ac:dyDescent="0.35">
      <c r="AK5493" s="33" t="str">
        <f>IF(Dane!M5493&lt;&gt;"",Dane!M5493,"")</f>
        <v/>
      </c>
    </row>
    <row r="5494" spans="37:37" x14ac:dyDescent="0.35">
      <c r="AK5494" s="33" t="str">
        <f>IF(Dane!M5494&lt;&gt;"",Dane!M5494,"")</f>
        <v/>
      </c>
    </row>
    <row r="5495" spans="37:37" x14ac:dyDescent="0.35">
      <c r="AK5495" s="33" t="str">
        <f>IF(Dane!M5495&lt;&gt;"",Dane!M5495,"")</f>
        <v/>
      </c>
    </row>
    <row r="5496" spans="37:37" x14ac:dyDescent="0.35">
      <c r="AK5496" s="33" t="str">
        <f>IF(Dane!M5496&lt;&gt;"",Dane!M5496,"")</f>
        <v/>
      </c>
    </row>
    <row r="5497" spans="37:37" x14ac:dyDescent="0.35">
      <c r="AK5497" s="33" t="str">
        <f>IF(Dane!M5497&lt;&gt;"",Dane!M5497,"")</f>
        <v/>
      </c>
    </row>
    <row r="5498" spans="37:37" x14ac:dyDescent="0.35">
      <c r="AK5498" s="33" t="str">
        <f>IF(Dane!M5498&lt;&gt;"",Dane!M5498,"")</f>
        <v/>
      </c>
    </row>
    <row r="5499" spans="37:37" x14ac:dyDescent="0.35">
      <c r="AK5499" s="33" t="str">
        <f>IF(Dane!M5499&lt;&gt;"",Dane!M5499,"")</f>
        <v/>
      </c>
    </row>
    <row r="5500" spans="37:37" x14ac:dyDescent="0.35">
      <c r="AK5500" s="33" t="str">
        <f>IF(Dane!M5500&lt;&gt;"",Dane!M5500,"")</f>
        <v/>
      </c>
    </row>
    <row r="5501" spans="37:37" x14ac:dyDescent="0.35">
      <c r="AK5501" s="33" t="str">
        <f>IF(Dane!M5501&lt;&gt;"",Dane!M5501,"")</f>
        <v/>
      </c>
    </row>
    <row r="5502" spans="37:37" x14ac:dyDescent="0.35">
      <c r="AK5502" s="33" t="str">
        <f>IF(Dane!M5502&lt;&gt;"",Dane!M5502,"")</f>
        <v/>
      </c>
    </row>
    <row r="5503" spans="37:37" x14ac:dyDescent="0.35">
      <c r="AK5503" s="33" t="str">
        <f>IF(Dane!M5503&lt;&gt;"",Dane!M5503,"")</f>
        <v/>
      </c>
    </row>
    <row r="5504" spans="37:37" x14ac:dyDescent="0.35">
      <c r="AK5504" s="33" t="str">
        <f>IF(Dane!M5504&lt;&gt;"",Dane!M5504,"")</f>
        <v/>
      </c>
    </row>
    <row r="5505" spans="37:37" x14ac:dyDescent="0.35">
      <c r="AK5505" s="33" t="str">
        <f>IF(Dane!M5505&lt;&gt;"",Dane!M5505,"")</f>
        <v/>
      </c>
    </row>
    <row r="5506" spans="37:37" x14ac:dyDescent="0.35">
      <c r="AK5506" s="33" t="str">
        <f>IF(Dane!M5506&lt;&gt;"",Dane!M5506,"")</f>
        <v/>
      </c>
    </row>
    <row r="5507" spans="37:37" x14ac:dyDescent="0.35">
      <c r="AK5507" s="33" t="str">
        <f>IF(Dane!M5507&lt;&gt;"",Dane!M5507,"")</f>
        <v/>
      </c>
    </row>
    <row r="5508" spans="37:37" x14ac:dyDescent="0.35">
      <c r="AK5508" s="33" t="str">
        <f>IF(Dane!M5508&lt;&gt;"",Dane!M5508,"")</f>
        <v/>
      </c>
    </row>
    <row r="5509" spans="37:37" x14ac:dyDescent="0.35">
      <c r="AK5509" s="33" t="str">
        <f>IF(Dane!M5509&lt;&gt;"",Dane!M5509,"")</f>
        <v/>
      </c>
    </row>
    <row r="5510" spans="37:37" x14ac:dyDescent="0.35">
      <c r="AK5510" s="33" t="str">
        <f>IF(Dane!M5510&lt;&gt;"",Dane!M5510,"")</f>
        <v/>
      </c>
    </row>
    <row r="5511" spans="37:37" x14ac:dyDescent="0.35">
      <c r="AK5511" s="33" t="str">
        <f>IF(Dane!M5511&lt;&gt;"",Dane!M5511,"")</f>
        <v/>
      </c>
    </row>
    <row r="5512" spans="37:37" x14ac:dyDescent="0.35">
      <c r="AK5512" s="33" t="str">
        <f>IF(Dane!M5512&lt;&gt;"",Dane!M5512,"")</f>
        <v/>
      </c>
    </row>
    <row r="5513" spans="37:37" x14ac:dyDescent="0.35">
      <c r="AK5513" s="33" t="str">
        <f>IF(Dane!M5513&lt;&gt;"",Dane!M5513,"")</f>
        <v/>
      </c>
    </row>
    <row r="5514" spans="37:37" x14ac:dyDescent="0.35">
      <c r="AK5514" s="33" t="str">
        <f>IF(Dane!M5514&lt;&gt;"",Dane!M5514,"")</f>
        <v/>
      </c>
    </row>
    <row r="5515" spans="37:37" x14ac:dyDescent="0.35">
      <c r="AK5515" s="33" t="str">
        <f>IF(Dane!M5515&lt;&gt;"",Dane!M5515,"")</f>
        <v/>
      </c>
    </row>
    <row r="5516" spans="37:37" x14ac:dyDescent="0.35">
      <c r="AK5516" s="33" t="str">
        <f>IF(Dane!M5516&lt;&gt;"",Dane!M5516,"")</f>
        <v/>
      </c>
    </row>
    <row r="5517" spans="37:37" x14ac:dyDescent="0.35">
      <c r="AK5517" s="33" t="str">
        <f>IF(Dane!M5517&lt;&gt;"",Dane!M5517,"")</f>
        <v/>
      </c>
    </row>
    <row r="5518" spans="37:37" x14ac:dyDescent="0.35">
      <c r="AK5518" s="33" t="str">
        <f>IF(Dane!M5518&lt;&gt;"",Dane!M5518,"")</f>
        <v/>
      </c>
    </row>
    <row r="5519" spans="37:37" x14ac:dyDescent="0.35">
      <c r="AK5519" s="33" t="str">
        <f>IF(Dane!M5519&lt;&gt;"",Dane!M5519,"")</f>
        <v/>
      </c>
    </row>
    <row r="5520" spans="37:37" x14ac:dyDescent="0.35">
      <c r="AK5520" s="33" t="str">
        <f>IF(Dane!M5520&lt;&gt;"",Dane!M5520,"")</f>
        <v/>
      </c>
    </row>
    <row r="5521" spans="37:37" x14ac:dyDescent="0.35">
      <c r="AK5521" s="33" t="str">
        <f>IF(Dane!M5521&lt;&gt;"",Dane!M5521,"")</f>
        <v/>
      </c>
    </row>
    <row r="5522" spans="37:37" x14ac:dyDescent="0.35">
      <c r="AK5522" s="33" t="str">
        <f>IF(Dane!M5522&lt;&gt;"",Dane!M5522,"")</f>
        <v/>
      </c>
    </row>
    <row r="5523" spans="37:37" x14ac:dyDescent="0.35">
      <c r="AK5523" s="33" t="str">
        <f>IF(Dane!M5523&lt;&gt;"",Dane!M5523,"")</f>
        <v/>
      </c>
    </row>
    <row r="5524" spans="37:37" x14ac:dyDescent="0.35">
      <c r="AK5524" s="33" t="str">
        <f>IF(Dane!M5524&lt;&gt;"",Dane!M5524,"")</f>
        <v/>
      </c>
    </row>
    <row r="5525" spans="37:37" x14ac:dyDescent="0.35">
      <c r="AK5525" s="33" t="str">
        <f>IF(Dane!M5525&lt;&gt;"",Dane!M5525,"")</f>
        <v/>
      </c>
    </row>
    <row r="5526" spans="37:37" x14ac:dyDescent="0.35">
      <c r="AK5526" s="33" t="str">
        <f>IF(Dane!M5526&lt;&gt;"",Dane!M5526,"")</f>
        <v/>
      </c>
    </row>
    <row r="5527" spans="37:37" x14ac:dyDescent="0.35">
      <c r="AK5527" s="33" t="str">
        <f>IF(Dane!M5527&lt;&gt;"",Dane!M5527,"")</f>
        <v/>
      </c>
    </row>
    <row r="5528" spans="37:37" x14ac:dyDescent="0.35">
      <c r="AK5528" s="33" t="str">
        <f>IF(Dane!M5528&lt;&gt;"",Dane!M5528,"")</f>
        <v/>
      </c>
    </row>
    <row r="5529" spans="37:37" x14ac:dyDescent="0.35">
      <c r="AK5529" s="33" t="str">
        <f>IF(Dane!M5529&lt;&gt;"",Dane!M5529,"")</f>
        <v/>
      </c>
    </row>
    <row r="5530" spans="37:37" x14ac:dyDescent="0.35">
      <c r="AK5530" s="33" t="str">
        <f>IF(Dane!M5530&lt;&gt;"",Dane!M5530,"")</f>
        <v/>
      </c>
    </row>
    <row r="5531" spans="37:37" x14ac:dyDescent="0.35">
      <c r="AK5531" s="33" t="str">
        <f>IF(Dane!M5531&lt;&gt;"",Dane!M5531,"")</f>
        <v/>
      </c>
    </row>
    <row r="5532" spans="37:37" x14ac:dyDescent="0.35">
      <c r="AK5532" s="33" t="str">
        <f>IF(Dane!M5532&lt;&gt;"",Dane!M5532,"")</f>
        <v/>
      </c>
    </row>
    <row r="5533" spans="37:37" x14ac:dyDescent="0.35">
      <c r="AK5533" s="33" t="str">
        <f>IF(Dane!M5533&lt;&gt;"",Dane!M5533,"")</f>
        <v/>
      </c>
    </row>
    <row r="5534" spans="37:37" x14ac:dyDescent="0.35">
      <c r="AK5534" s="33" t="str">
        <f>IF(Dane!M5534&lt;&gt;"",Dane!M5534,"")</f>
        <v/>
      </c>
    </row>
    <row r="5535" spans="37:37" x14ac:dyDescent="0.35">
      <c r="AK5535" s="33" t="str">
        <f>IF(Dane!M5535&lt;&gt;"",Dane!M5535,"")</f>
        <v/>
      </c>
    </row>
    <row r="5536" spans="37:37" x14ac:dyDescent="0.35">
      <c r="AK5536" s="33" t="str">
        <f>IF(Dane!M5536&lt;&gt;"",Dane!M5536,"")</f>
        <v/>
      </c>
    </row>
    <row r="5537" spans="37:37" x14ac:dyDescent="0.35">
      <c r="AK5537" s="33" t="str">
        <f>IF(Dane!M5537&lt;&gt;"",Dane!M5537,"")</f>
        <v/>
      </c>
    </row>
    <row r="5538" spans="37:37" x14ac:dyDescent="0.35">
      <c r="AK5538" s="33" t="str">
        <f>IF(Dane!M5538&lt;&gt;"",Dane!M5538,"")</f>
        <v/>
      </c>
    </row>
    <row r="5539" spans="37:37" x14ac:dyDescent="0.35">
      <c r="AK5539" s="33" t="str">
        <f>IF(Dane!M5539&lt;&gt;"",Dane!M5539,"")</f>
        <v/>
      </c>
    </row>
    <row r="5540" spans="37:37" x14ac:dyDescent="0.35">
      <c r="AK5540" s="33" t="str">
        <f>IF(Dane!M5540&lt;&gt;"",Dane!M5540,"")</f>
        <v/>
      </c>
    </row>
    <row r="5541" spans="37:37" x14ac:dyDescent="0.35">
      <c r="AK5541" s="33" t="str">
        <f>IF(Dane!M5541&lt;&gt;"",Dane!M5541,"")</f>
        <v/>
      </c>
    </row>
    <row r="5542" spans="37:37" x14ac:dyDescent="0.35">
      <c r="AK5542" s="33" t="str">
        <f>IF(Dane!M5542&lt;&gt;"",Dane!M5542,"")</f>
        <v/>
      </c>
    </row>
    <row r="5543" spans="37:37" x14ac:dyDescent="0.35">
      <c r="AK5543" s="33" t="str">
        <f>IF(Dane!M5543&lt;&gt;"",Dane!M5543,"")</f>
        <v/>
      </c>
    </row>
    <row r="5544" spans="37:37" x14ac:dyDescent="0.35">
      <c r="AK5544" s="33" t="str">
        <f>IF(Dane!M5544&lt;&gt;"",Dane!M5544,"")</f>
        <v/>
      </c>
    </row>
    <row r="5545" spans="37:37" x14ac:dyDescent="0.35">
      <c r="AK5545" s="33" t="str">
        <f>IF(Dane!M5545&lt;&gt;"",Dane!M5545,"")</f>
        <v/>
      </c>
    </row>
    <row r="5546" spans="37:37" x14ac:dyDescent="0.35">
      <c r="AK5546" s="33" t="str">
        <f>IF(Dane!M5546&lt;&gt;"",Dane!M5546,"")</f>
        <v/>
      </c>
    </row>
    <row r="5547" spans="37:37" x14ac:dyDescent="0.35">
      <c r="AK5547" s="33" t="str">
        <f>IF(Dane!M5547&lt;&gt;"",Dane!M5547,"")</f>
        <v/>
      </c>
    </row>
    <row r="5548" spans="37:37" x14ac:dyDescent="0.35">
      <c r="AK5548" s="33" t="str">
        <f>IF(Dane!M5548&lt;&gt;"",Dane!M5548,"")</f>
        <v/>
      </c>
    </row>
    <row r="5549" spans="37:37" x14ac:dyDescent="0.35">
      <c r="AK5549" s="33" t="str">
        <f>IF(Dane!M5549&lt;&gt;"",Dane!M5549,"")</f>
        <v/>
      </c>
    </row>
    <row r="5550" spans="37:37" x14ac:dyDescent="0.35">
      <c r="AK5550" s="33" t="str">
        <f>IF(Dane!M5550&lt;&gt;"",Dane!M5550,"")</f>
        <v/>
      </c>
    </row>
    <row r="5551" spans="37:37" x14ac:dyDescent="0.35">
      <c r="AK5551" s="33" t="str">
        <f>IF(Dane!M5551&lt;&gt;"",Dane!M5551,"")</f>
        <v/>
      </c>
    </row>
    <row r="5552" spans="37:37" x14ac:dyDescent="0.35">
      <c r="AK5552" s="33" t="str">
        <f>IF(Dane!M5552&lt;&gt;"",Dane!M5552,"")</f>
        <v/>
      </c>
    </row>
    <row r="5553" spans="37:37" x14ac:dyDescent="0.35">
      <c r="AK5553" s="33" t="str">
        <f>IF(Dane!M5553&lt;&gt;"",Dane!M5553,"")</f>
        <v/>
      </c>
    </row>
    <row r="5554" spans="37:37" x14ac:dyDescent="0.35">
      <c r="AK5554" s="33" t="str">
        <f>IF(Dane!M5554&lt;&gt;"",Dane!M5554,"")</f>
        <v/>
      </c>
    </row>
    <row r="5555" spans="37:37" x14ac:dyDescent="0.35">
      <c r="AK5555" s="33" t="str">
        <f>IF(Dane!M5555&lt;&gt;"",Dane!M5555,"")</f>
        <v/>
      </c>
    </row>
    <row r="5556" spans="37:37" x14ac:dyDescent="0.35">
      <c r="AK5556" s="33" t="str">
        <f>IF(Dane!M5556&lt;&gt;"",Dane!M5556,"")</f>
        <v/>
      </c>
    </row>
    <row r="5557" spans="37:37" x14ac:dyDescent="0.35">
      <c r="AK5557" s="33" t="str">
        <f>IF(Dane!M5557&lt;&gt;"",Dane!M5557,"")</f>
        <v/>
      </c>
    </row>
    <row r="5558" spans="37:37" x14ac:dyDescent="0.35">
      <c r="AK5558" s="33" t="str">
        <f>IF(Dane!M5558&lt;&gt;"",Dane!M5558,"")</f>
        <v/>
      </c>
    </row>
    <row r="5559" spans="37:37" x14ac:dyDescent="0.35">
      <c r="AK5559" s="33" t="str">
        <f>IF(Dane!M5559&lt;&gt;"",Dane!M5559,"")</f>
        <v/>
      </c>
    </row>
    <row r="5560" spans="37:37" x14ac:dyDescent="0.35">
      <c r="AK5560" s="33" t="str">
        <f>IF(Dane!M5560&lt;&gt;"",Dane!M5560,"")</f>
        <v/>
      </c>
    </row>
    <row r="5561" spans="37:37" x14ac:dyDescent="0.35">
      <c r="AK5561" s="33" t="str">
        <f>IF(Dane!M5561&lt;&gt;"",Dane!M5561,"")</f>
        <v/>
      </c>
    </row>
    <row r="5562" spans="37:37" x14ac:dyDescent="0.35">
      <c r="AK5562" s="33" t="str">
        <f>IF(Dane!M5562&lt;&gt;"",Dane!M5562,"")</f>
        <v/>
      </c>
    </row>
    <row r="5563" spans="37:37" x14ac:dyDescent="0.35">
      <c r="AK5563" s="33" t="str">
        <f>IF(Dane!M5563&lt;&gt;"",Dane!M5563,"")</f>
        <v/>
      </c>
    </row>
    <row r="5564" spans="37:37" x14ac:dyDescent="0.35">
      <c r="AK5564" s="33" t="str">
        <f>IF(Dane!M5564&lt;&gt;"",Dane!M5564,"")</f>
        <v/>
      </c>
    </row>
    <row r="5565" spans="37:37" x14ac:dyDescent="0.35">
      <c r="AK5565" s="33" t="str">
        <f>IF(Dane!M5565&lt;&gt;"",Dane!M5565,"")</f>
        <v/>
      </c>
    </row>
    <row r="5566" spans="37:37" x14ac:dyDescent="0.35">
      <c r="AK5566" s="33" t="str">
        <f>IF(Dane!M5566&lt;&gt;"",Dane!M5566,"")</f>
        <v/>
      </c>
    </row>
    <row r="5567" spans="37:37" x14ac:dyDescent="0.35">
      <c r="AK5567" s="33" t="str">
        <f>IF(Dane!M5567&lt;&gt;"",Dane!M5567,"")</f>
        <v/>
      </c>
    </row>
    <row r="5568" spans="37:37" x14ac:dyDescent="0.35">
      <c r="AK5568" s="33" t="str">
        <f>IF(Dane!M5568&lt;&gt;"",Dane!M5568,"")</f>
        <v/>
      </c>
    </row>
    <row r="5569" spans="37:37" x14ac:dyDescent="0.35">
      <c r="AK5569" s="33" t="str">
        <f>IF(Dane!M5569&lt;&gt;"",Dane!M5569,"")</f>
        <v/>
      </c>
    </row>
    <row r="5570" spans="37:37" x14ac:dyDescent="0.35">
      <c r="AK5570" s="33" t="str">
        <f>IF(Dane!M5570&lt;&gt;"",Dane!M5570,"")</f>
        <v/>
      </c>
    </row>
    <row r="5571" spans="37:37" x14ac:dyDescent="0.35">
      <c r="AK5571" s="33" t="str">
        <f>IF(Dane!M5571&lt;&gt;"",Dane!M5571,"")</f>
        <v/>
      </c>
    </row>
    <row r="5572" spans="37:37" x14ac:dyDescent="0.35">
      <c r="AK5572" s="33" t="str">
        <f>IF(Dane!M5572&lt;&gt;"",Dane!M5572,"")</f>
        <v/>
      </c>
    </row>
    <row r="5573" spans="37:37" x14ac:dyDescent="0.35">
      <c r="AK5573" s="33" t="str">
        <f>IF(Dane!M5573&lt;&gt;"",Dane!M5573,"")</f>
        <v/>
      </c>
    </row>
    <row r="5574" spans="37:37" x14ac:dyDescent="0.35">
      <c r="AK5574" s="33" t="str">
        <f>IF(Dane!M5574&lt;&gt;"",Dane!M5574,"")</f>
        <v/>
      </c>
    </row>
    <row r="5575" spans="37:37" x14ac:dyDescent="0.35">
      <c r="AK5575" s="33" t="str">
        <f>IF(Dane!M5575&lt;&gt;"",Dane!M5575,"")</f>
        <v/>
      </c>
    </row>
    <row r="5576" spans="37:37" x14ac:dyDescent="0.35">
      <c r="AK5576" s="33" t="str">
        <f>IF(Dane!M5576&lt;&gt;"",Dane!M5576,"")</f>
        <v/>
      </c>
    </row>
    <row r="5577" spans="37:37" x14ac:dyDescent="0.35">
      <c r="AK5577" s="33" t="str">
        <f>IF(Dane!M5577&lt;&gt;"",Dane!M5577,"")</f>
        <v/>
      </c>
    </row>
    <row r="5578" spans="37:37" x14ac:dyDescent="0.35">
      <c r="AK5578" s="33" t="str">
        <f>IF(Dane!M5578&lt;&gt;"",Dane!M5578,"")</f>
        <v/>
      </c>
    </row>
    <row r="5579" spans="37:37" x14ac:dyDescent="0.35">
      <c r="AK5579" s="33" t="str">
        <f>IF(Dane!M5579&lt;&gt;"",Dane!M5579,"")</f>
        <v/>
      </c>
    </row>
    <row r="5580" spans="37:37" x14ac:dyDescent="0.35">
      <c r="AK5580" s="33" t="str">
        <f>IF(Dane!M5580&lt;&gt;"",Dane!M5580,"")</f>
        <v/>
      </c>
    </row>
    <row r="5581" spans="37:37" x14ac:dyDescent="0.35">
      <c r="AK5581" s="33" t="str">
        <f>IF(Dane!M5581&lt;&gt;"",Dane!M5581,"")</f>
        <v/>
      </c>
    </row>
    <row r="5582" spans="37:37" x14ac:dyDescent="0.35">
      <c r="AK5582" s="33" t="str">
        <f>IF(Dane!M5582&lt;&gt;"",Dane!M5582,"")</f>
        <v/>
      </c>
    </row>
    <row r="5583" spans="37:37" x14ac:dyDescent="0.35">
      <c r="AK5583" s="33" t="str">
        <f>IF(Dane!M5583&lt;&gt;"",Dane!M5583,"")</f>
        <v/>
      </c>
    </row>
    <row r="5584" spans="37:37" x14ac:dyDescent="0.35">
      <c r="AK5584" s="33" t="str">
        <f>IF(Dane!M5584&lt;&gt;"",Dane!M5584,"")</f>
        <v/>
      </c>
    </row>
    <row r="5585" spans="37:37" x14ac:dyDescent="0.35">
      <c r="AK5585" s="33" t="str">
        <f>IF(Dane!M5585&lt;&gt;"",Dane!M5585,"")</f>
        <v/>
      </c>
    </row>
    <row r="5586" spans="37:37" x14ac:dyDescent="0.35">
      <c r="AK5586" s="33" t="str">
        <f>IF(Dane!M5586&lt;&gt;"",Dane!M5586,"")</f>
        <v/>
      </c>
    </row>
    <row r="5587" spans="37:37" x14ac:dyDescent="0.35">
      <c r="AK5587" s="33" t="str">
        <f>IF(Dane!M5587&lt;&gt;"",Dane!M5587,"")</f>
        <v/>
      </c>
    </row>
    <row r="5588" spans="37:37" x14ac:dyDescent="0.35">
      <c r="AK5588" s="33" t="str">
        <f>IF(Dane!M5588&lt;&gt;"",Dane!M5588,"")</f>
        <v/>
      </c>
    </row>
    <row r="5589" spans="37:37" x14ac:dyDescent="0.35">
      <c r="AK5589" s="33" t="str">
        <f>IF(Dane!M5589&lt;&gt;"",Dane!M5589,"")</f>
        <v/>
      </c>
    </row>
    <row r="5590" spans="37:37" x14ac:dyDescent="0.35">
      <c r="AK5590" s="33" t="str">
        <f>IF(Dane!M5590&lt;&gt;"",Dane!M5590,"")</f>
        <v/>
      </c>
    </row>
    <row r="5591" spans="37:37" x14ac:dyDescent="0.35">
      <c r="AK5591" s="33" t="str">
        <f>IF(Dane!M5591&lt;&gt;"",Dane!M5591,"")</f>
        <v/>
      </c>
    </row>
    <row r="5592" spans="37:37" x14ac:dyDescent="0.35">
      <c r="AK5592" s="33" t="str">
        <f>IF(Dane!M5592&lt;&gt;"",Dane!M5592,"")</f>
        <v/>
      </c>
    </row>
    <row r="5593" spans="37:37" x14ac:dyDescent="0.35">
      <c r="AK5593" s="33" t="str">
        <f>IF(Dane!M5593&lt;&gt;"",Dane!M5593,"")</f>
        <v/>
      </c>
    </row>
    <row r="5594" spans="37:37" x14ac:dyDescent="0.35">
      <c r="AK5594" s="33" t="str">
        <f>IF(Dane!M5594&lt;&gt;"",Dane!M5594,"")</f>
        <v/>
      </c>
    </row>
    <row r="5595" spans="37:37" x14ac:dyDescent="0.35">
      <c r="AK5595" s="33" t="str">
        <f>IF(Dane!M5595&lt;&gt;"",Dane!M5595,"")</f>
        <v/>
      </c>
    </row>
    <row r="5596" spans="37:37" x14ac:dyDescent="0.35">
      <c r="AK5596" s="33" t="str">
        <f>IF(Dane!M5596&lt;&gt;"",Dane!M5596,"")</f>
        <v/>
      </c>
    </row>
    <row r="5597" spans="37:37" x14ac:dyDescent="0.35">
      <c r="AK5597" s="33" t="str">
        <f>IF(Dane!M5597&lt;&gt;"",Dane!M5597,"")</f>
        <v/>
      </c>
    </row>
    <row r="5598" spans="37:37" x14ac:dyDescent="0.35">
      <c r="AK5598" s="33" t="str">
        <f>IF(Dane!M5598&lt;&gt;"",Dane!M5598,"")</f>
        <v/>
      </c>
    </row>
    <row r="5599" spans="37:37" x14ac:dyDescent="0.35">
      <c r="AK5599" s="33" t="str">
        <f>IF(Dane!M5599&lt;&gt;"",Dane!M5599,"")</f>
        <v/>
      </c>
    </row>
    <row r="5600" spans="37:37" x14ac:dyDescent="0.35">
      <c r="AK5600" s="33" t="str">
        <f>IF(Dane!M5600&lt;&gt;"",Dane!M5600,"")</f>
        <v/>
      </c>
    </row>
    <row r="5601" spans="37:37" x14ac:dyDescent="0.35">
      <c r="AK5601" s="33" t="str">
        <f>IF(Dane!M5601&lt;&gt;"",Dane!M5601,"")</f>
        <v/>
      </c>
    </row>
    <row r="5602" spans="37:37" x14ac:dyDescent="0.35">
      <c r="AK5602" s="33" t="str">
        <f>IF(Dane!M5602&lt;&gt;"",Dane!M5602,"")</f>
        <v/>
      </c>
    </row>
    <row r="5603" spans="37:37" x14ac:dyDescent="0.35">
      <c r="AK5603" s="33" t="str">
        <f>IF(Dane!M5603&lt;&gt;"",Dane!M5603,"")</f>
        <v/>
      </c>
    </row>
    <row r="5604" spans="37:37" x14ac:dyDescent="0.35">
      <c r="AK5604" s="33" t="str">
        <f>IF(Dane!M5604&lt;&gt;"",Dane!M5604,"")</f>
        <v/>
      </c>
    </row>
    <row r="5605" spans="37:37" x14ac:dyDescent="0.35">
      <c r="AK5605" s="33" t="str">
        <f>IF(Dane!M5605&lt;&gt;"",Dane!M5605,"")</f>
        <v/>
      </c>
    </row>
    <row r="5606" spans="37:37" x14ac:dyDescent="0.35">
      <c r="AK5606" s="33" t="str">
        <f>IF(Dane!M5606&lt;&gt;"",Dane!M5606,"")</f>
        <v/>
      </c>
    </row>
    <row r="5607" spans="37:37" x14ac:dyDescent="0.35">
      <c r="AK5607" s="33" t="str">
        <f>IF(Dane!M5607&lt;&gt;"",Dane!M5607,"")</f>
        <v/>
      </c>
    </row>
    <row r="5608" spans="37:37" x14ac:dyDescent="0.35">
      <c r="AK5608" s="33" t="str">
        <f>IF(Dane!M5608&lt;&gt;"",Dane!M5608,"")</f>
        <v/>
      </c>
    </row>
    <row r="5609" spans="37:37" x14ac:dyDescent="0.35">
      <c r="AK5609" s="33" t="str">
        <f>IF(Dane!M5609&lt;&gt;"",Dane!M5609,"")</f>
        <v/>
      </c>
    </row>
    <row r="5610" spans="37:37" x14ac:dyDescent="0.35">
      <c r="AK5610" s="33" t="str">
        <f>IF(Dane!M5610&lt;&gt;"",Dane!M5610,"")</f>
        <v/>
      </c>
    </row>
    <row r="5611" spans="37:37" x14ac:dyDescent="0.35">
      <c r="AK5611" s="33" t="str">
        <f>IF(Dane!M5611&lt;&gt;"",Dane!M5611,"")</f>
        <v/>
      </c>
    </row>
    <row r="5612" spans="37:37" x14ac:dyDescent="0.35">
      <c r="AK5612" s="33" t="str">
        <f>IF(Dane!M5612&lt;&gt;"",Dane!M5612,"")</f>
        <v/>
      </c>
    </row>
    <row r="5613" spans="37:37" x14ac:dyDescent="0.35">
      <c r="AK5613" s="33" t="str">
        <f>IF(Dane!M5613&lt;&gt;"",Dane!M5613,"")</f>
        <v/>
      </c>
    </row>
    <row r="5614" spans="37:37" x14ac:dyDescent="0.35">
      <c r="AK5614" s="33" t="str">
        <f>IF(Dane!M5614&lt;&gt;"",Dane!M5614,"")</f>
        <v/>
      </c>
    </row>
    <row r="5615" spans="37:37" x14ac:dyDescent="0.35">
      <c r="AK5615" s="33" t="str">
        <f>IF(Dane!M5615&lt;&gt;"",Dane!M5615,"")</f>
        <v/>
      </c>
    </row>
    <row r="5616" spans="37:37" x14ac:dyDescent="0.35">
      <c r="AK5616" s="33" t="str">
        <f>IF(Dane!M5616&lt;&gt;"",Dane!M5616,"")</f>
        <v/>
      </c>
    </row>
    <row r="5617" spans="37:37" x14ac:dyDescent="0.35">
      <c r="AK5617" s="33" t="str">
        <f>IF(Dane!M5617&lt;&gt;"",Dane!M5617,"")</f>
        <v/>
      </c>
    </row>
    <row r="5618" spans="37:37" x14ac:dyDescent="0.35">
      <c r="AK5618" s="33" t="str">
        <f>IF(Dane!M5618&lt;&gt;"",Dane!M5618,"")</f>
        <v/>
      </c>
    </row>
    <row r="5619" spans="37:37" x14ac:dyDescent="0.35">
      <c r="AK5619" s="33" t="str">
        <f>IF(Dane!M5619&lt;&gt;"",Dane!M5619,"")</f>
        <v/>
      </c>
    </row>
    <row r="5620" spans="37:37" x14ac:dyDescent="0.35">
      <c r="AK5620" s="33" t="str">
        <f>IF(Dane!M5620&lt;&gt;"",Dane!M5620,"")</f>
        <v/>
      </c>
    </row>
    <row r="5621" spans="37:37" x14ac:dyDescent="0.35">
      <c r="AK5621" s="33" t="str">
        <f>IF(Dane!M5621&lt;&gt;"",Dane!M5621,"")</f>
        <v/>
      </c>
    </row>
    <row r="5622" spans="37:37" x14ac:dyDescent="0.35">
      <c r="AK5622" s="33" t="str">
        <f>IF(Dane!M5622&lt;&gt;"",Dane!M5622,"")</f>
        <v/>
      </c>
    </row>
    <row r="5623" spans="37:37" x14ac:dyDescent="0.35">
      <c r="AK5623" s="33" t="str">
        <f>IF(Dane!M5623&lt;&gt;"",Dane!M5623,"")</f>
        <v/>
      </c>
    </row>
    <row r="5624" spans="37:37" x14ac:dyDescent="0.35">
      <c r="AK5624" s="33" t="str">
        <f>IF(Dane!M5624&lt;&gt;"",Dane!M5624,"")</f>
        <v/>
      </c>
    </row>
    <row r="5625" spans="37:37" x14ac:dyDescent="0.35">
      <c r="AK5625" s="33" t="str">
        <f>IF(Dane!M5625&lt;&gt;"",Dane!M5625,"")</f>
        <v/>
      </c>
    </row>
    <row r="5626" spans="37:37" x14ac:dyDescent="0.35">
      <c r="AK5626" s="33" t="str">
        <f>IF(Dane!M5626&lt;&gt;"",Dane!M5626,"")</f>
        <v/>
      </c>
    </row>
    <row r="5627" spans="37:37" x14ac:dyDescent="0.35">
      <c r="AK5627" s="33" t="str">
        <f>IF(Dane!M5627&lt;&gt;"",Dane!M5627,"")</f>
        <v/>
      </c>
    </row>
    <row r="5628" spans="37:37" x14ac:dyDescent="0.35">
      <c r="AK5628" s="33" t="str">
        <f>IF(Dane!M5628&lt;&gt;"",Dane!M5628,"")</f>
        <v/>
      </c>
    </row>
    <row r="5629" spans="37:37" x14ac:dyDescent="0.35">
      <c r="AK5629" s="33" t="str">
        <f>IF(Dane!M5629&lt;&gt;"",Dane!M5629,"")</f>
        <v/>
      </c>
    </row>
    <row r="5630" spans="37:37" x14ac:dyDescent="0.35">
      <c r="AK5630" s="33" t="str">
        <f>IF(Dane!M5630&lt;&gt;"",Dane!M5630,"")</f>
        <v/>
      </c>
    </row>
    <row r="5631" spans="37:37" x14ac:dyDescent="0.35">
      <c r="AK5631" s="33" t="str">
        <f>IF(Dane!M5631&lt;&gt;"",Dane!M5631,"")</f>
        <v/>
      </c>
    </row>
    <row r="5632" spans="37:37" x14ac:dyDescent="0.35">
      <c r="AK5632" s="33" t="str">
        <f>IF(Dane!M5632&lt;&gt;"",Dane!M5632,"")</f>
        <v/>
      </c>
    </row>
    <row r="5633" spans="37:37" x14ac:dyDescent="0.35">
      <c r="AK5633" s="33" t="str">
        <f>IF(Dane!M5633&lt;&gt;"",Dane!M5633,"")</f>
        <v/>
      </c>
    </row>
    <row r="5634" spans="37:37" x14ac:dyDescent="0.35">
      <c r="AK5634" s="33" t="str">
        <f>IF(Dane!M5634&lt;&gt;"",Dane!M5634,"")</f>
        <v/>
      </c>
    </row>
    <row r="5635" spans="37:37" x14ac:dyDescent="0.35">
      <c r="AK5635" s="33" t="str">
        <f>IF(Dane!M5635&lt;&gt;"",Dane!M5635,"")</f>
        <v/>
      </c>
    </row>
    <row r="5636" spans="37:37" x14ac:dyDescent="0.35">
      <c r="AK5636" s="33" t="str">
        <f>IF(Dane!M5636&lt;&gt;"",Dane!M5636,"")</f>
        <v/>
      </c>
    </row>
    <row r="5637" spans="37:37" x14ac:dyDescent="0.35">
      <c r="AK5637" s="33" t="str">
        <f>IF(Dane!M5637&lt;&gt;"",Dane!M5637,"")</f>
        <v/>
      </c>
    </row>
    <row r="5638" spans="37:37" x14ac:dyDescent="0.35">
      <c r="AK5638" s="33" t="str">
        <f>IF(Dane!M5638&lt;&gt;"",Dane!M5638,"")</f>
        <v/>
      </c>
    </row>
    <row r="5639" spans="37:37" x14ac:dyDescent="0.35">
      <c r="AK5639" s="33" t="str">
        <f>IF(Dane!M5639&lt;&gt;"",Dane!M5639,"")</f>
        <v/>
      </c>
    </row>
    <row r="5640" spans="37:37" x14ac:dyDescent="0.35">
      <c r="AK5640" s="33" t="str">
        <f>IF(Dane!M5640&lt;&gt;"",Dane!M5640,"")</f>
        <v/>
      </c>
    </row>
    <row r="5641" spans="37:37" x14ac:dyDescent="0.35">
      <c r="AK5641" s="33" t="str">
        <f>IF(Dane!M5641&lt;&gt;"",Dane!M5641,"")</f>
        <v/>
      </c>
    </row>
    <row r="5642" spans="37:37" x14ac:dyDescent="0.35">
      <c r="AK5642" s="33" t="str">
        <f>IF(Dane!M5642&lt;&gt;"",Dane!M5642,"")</f>
        <v/>
      </c>
    </row>
    <row r="5643" spans="37:37" x14ac:dyDescent="0.35">
      <c r="AK5643" s="33" t="str">
        <f>IF(Dane!M5643&lt;&gt;"",Dane!M5643,"")</f>
        <v/>
      </c>
    </row>
    <row r="5644" spans="37:37" x14ac:dyDescent="0.35">
      <c r="AK5644" s="33" t="str">
        <f>IF(Dane!M5644&lt;&gt;"",Dane!M5644,"")</f>
        <v/>
      </c>
    </row>
    <row r="5645" spans="37:37" x14ac:dyDescent="0.35">
      <c r="AK5645" s="33" t="str">
        <f>IF(Dane!M5645&lt;&gt;"",Dane!M5645,"")</f>
        <v/>
      </c>
    </row>
    <row r="5646" spans="37:37" x14ac:dyDescent="0.35">
      <c r="AK5646" s="33" t="str">
        <f>IF(Dane!M5646&lt;&gt;"",Dane!M5646,"")</f>
        <v/>
      </c>
    </row>
    <row r="5647" spans="37:37" x14ac:dyDescent="0.35">
      <c r="AK5647" s="33" t="str">
        <f>IF(Dane!M5647&lt;&gt;"",Dane!M5647,"")</f>
        <v/>
      </c>
    </row>
    <row r="5648" spans="37:37" x14ac:dyDescent="0.35">
      <c r="AK5648" s="33" t="str">
        <f>IF(Dane!M5648&lt;&gt;"",Dane!M5648,"")</f>
        <v/>
      </c>
    </row>
    <row r="5649" spans="37:37" x14ac:dyDescent="0.35">
      <c r="AK5649" s="33" t="str">
        <f>IF(Dane!M5649&lt;&gt;"",Dane!M5649,"")</f>
        <v/>
      </c>
    </row>
    <row r="5650" spans="37:37" x14ac:dyDescent="0.35">
      <c r="AK5650" s="33" t="str">
        <f>IF(Dane!M5650&lt;&gt;"",Dane!M5650,"")</f>
        <v/>
      </c>
    </row>
    <row r="5651" spans="37:37" x14ac:dyDescent="0.35">
      <c r="AK5651" s="33" t="str">
        <f>IF(Dane!M5651&lt;&gt;"",Dane!M5651,"")</f>
        <v/>
      </c>
    </row>
    <row r="5652" spans="37:37" x14ac:dyDescent="0.35">
      <c r="AK5652" s="33" t="str">
        <f>IF(Dane!M5652&lt;&gt;"",Dane!M5652,"")</f>
        <v/>
      </c>
    </row>
    <row r="5653" spans="37:37" x14ac:dyDescent="0.35">
      <c r="AK5653" s="33" t="str">
        <f>IF(Dane!M5653&lt;&gt;"",Dane!M5653,"")</f>
        <v/>
      </c>
    </row>
    <row r="5654" spans="37:37" x14ac:dyDescent="0.35">
      <c r="AK5654" s="33" t="str">
        <f>IF(Dane!M5654&lt;&gt;"",Dane!M5654,"")</f>
        <v/>
      </c>
    </row>
    <row r="5655" spans="37:37" x14ac:dyDescent="0.35">
      <c r="AK5655" s="33" t="str">
        <f>IF(Dane!M5655&lt;&gt;"",Dane!M5655,"")</f>
        <v/>
      </c>
    </row>
    <row r="5656" spans="37:37" x14ac:dyDescent="0.35">
      <c r="AK5656" s="33" t="str">
        <f>IF(Dane!M5656&lt;&gt;"",Dane!M5656,"")</f>
        <v/>
      </c>
    </row>
    <row r="5657" spans="37:37" x14ac:dyDescent="0.35">
      <c r="AK5657" s="33" t="str">
        <f>IF(Dane!M5657&lt;&gt;"",Dane!M5657,"")</f>
        <v/>
      </c>
    </row>
    <row r="5658" spans="37:37" x14ac:dyDescent="0.35">
      <c r="AK5658" s="33" t="str">
        <f>IF(Dane!M5658&lt;&gt;"",Dane!M5658,"")</f>
        <v/>
      </c>
    </row>
    <row r="5659" spans="37:37" x14ac:dyDescent="0.35">
      <c r="AK5659" s="33" t="str">
        <f>IF(Dane!M5659&lt;&gt;"",Dane!M5659,"")</f>
        <v/>
      </c>
    </row>
    <row r="5660" spans="37:37" x14ac:dyDescent="0.35">
      <c r="AK5660" s="33" t="str">
        <f>IF(Dane!M5660&lt;&gt;"",Dane!M5660,"")</f>
        <v/>
      </c>
    </row>
    <row r="5661" spans="37:37" x14ac:dyDescent="0.35">
      <c r="AK5661" s="33" t="str">
        <f>IF(Dane!M5661&lt;&gt;"",Dane!M5661,"")</f>
        <v/>
      </c>
    </row>
    <row r="5662" spans="37:37" x14ac:dyDescent="0.35">
      <c r="AK5662" s="33" t="str">
        <f>IF(Dane!M5662&lt;&gt;"",Dane!M5662,"")</f>
        <v/>
      </c>
    </row>
    <row r="5663" spans="37:37" x14ac:dyDescent="0.35">
      <c r="AK5663" s="33" t="str">
        <f>IF(Dane!M5663&lt;&gt;"",Dane!M5663,"")</f>
        <v/>
      </c>
    </row>
    <row r="5664" spans="37:37" x14ac:dyDescent="0.35">
      <c r="AK5664" s="33" t="str">
        <f>IF(Dane!M5664&lt;&gt;"",Dane!M5664,"")</f>
        <v/>
      </c>
    </row>
    <row r="5665" spans="37:37" x14ac:dyDescent="0.35">
      <c r="AK5665" s="33" t="str">
        <f>IF(Dane!M5665&lt;&gt;"",Dane!M5665,"")</f>
        <v/>
      </c>
    </row>
    <row r="5666" spans="37:37" x14ac:dyDescent="0.35">
      <c r="AK5666" s="33" t="str">
        <f>IF(Dane!M5666&lt;&gt;"",Dane!M5666,"")</f>
        <v/>
      </c>
    </row>
    <row r="5667" spans="37:37" x14ac:dyDescent="0.35">
      <c r="AK5667" s="33" t="str">
        <f>IF(Dane!M5667&lt;&gt;"",Dane!M5667,"")</f>
        <v/>
      </c>
    </row>
    <row r="5668" spans="37:37" x14ac:dyDescent="0.35">
      <c r="AK5668" s="33" t="str">
        <f>IF(Dane!M5668&lt;&gt;"",Dane!M5668,"")</f>
        <v/>
      </c>
    </row>
    <row r="5669" spans="37:37" x14ac:dyDescent="0.35">
      <c r="AK5669" s="33" t="str">
        <f>IF(Dane!M5669&lt;&gt;"",Dane!M5669,"")</f>
        <v/>
      </c>
    </row>
    <row r="5670" spans="37:37" x14ac:dyDescent="0.35">
      <c r="AK5670" s="33" t="str">
        <f>IF(Dane!M5670&lt;&gt;"",Dane!M5670,"")</f>
        <v/>
      </c>
    </row>
    <row r="5671" spans="37:37" x14ac:dyDescent="0.35">
      <c r="AK5671" s="33" t="str">
        <f>IF(Dane!M5671&lt;&gt;"",Dane!M5671,"")</f>
        <v/>
      </c>
    </row>
    <row r="5672" spans="37:37" x14ac:dyDescent="0.35">
      <c r="AK5672" s="33" t="str">
        <f>IF(Dane!M5672&lt;&gt;"",Dane!M5672,"")</f>
        <v/>
      </c>
    </row>
    <row r="5673" spans="37:37" x14ac:dyDescent="0.35">
      <c r="AK5673" s="33" t="str">
        <f>IF(Dane!M5673&lt;&gt;"",Dane!M5673,"")</f>
        <v/>
      </c>
    </row>
    <row r="5674" spans="37:37" x14ac:dyDescent="0.35">
      <c r="AK5674" s="33" t="str">
        <f>IF(Dane!M5674&lt;&gt;"",Dane!M5674,"")</f>
        <v/>
      </c>
    </row>
    <row r="5675" spans="37:37" x14ac:dyDescent="0.35">
      <c r="AK5675" s="33" t="str">
        <f>IF(Dane!M5675&lt;&gt;"",Dane!M5675,"")</f>
        <v/>
      </c>
    </row>
    <row r="5676" spans="37:37" x14ac:dyDescent="0.35">
      <c r="AK5676" s="33" t="str">
        <f>IF(Dane!M5676&lt;&gt;"",Dane!M5676,"")</f>
        <v/>
      </c>
    </row>
    <row r="5677" spans="37:37" x14ac:dyDescent="0.35">
      <c r="AK5677" s="33" t="str">
        <f>IF(Dane!M5677&lt;&gt;"",Dane!M5677,"")</f>
        <v/>
      </c>
    </row>
    <row r="5678" spans="37:37" x14ac:dyDescent="0.35">
      <c r="AK5678" s="33" t="str">
        <f>IF(Dane!M5678&lt;&gt;"",Dane!M5678,"")</f>
        <v/>
      </c>
    </row>
    <row r="5679" spans="37:37" x14ac:dyDescent="0.35">
      <c r="AK5679" s="33" t="str">
        <f>IF(Dane!M5679&lt;&gt;"",Dane!M5679,"")</f>
        <v/>
      </c>
    </row>
    <row r="5680" spans="37:37" x14ac:dyDescent="0.35">
      <c r="AK5680" s="33" t="str">
        <f>IF(Dane!M5680&lt;&gt;"",Dane!M5680,"")</f>
        <v/>
      </c>
    </row>
    <row r="5681" spans="37:37" x14ac:dyDescent="0.35">
      <c r="AK5681" s="33" t="str">
        <f>IF(Dane!M5681&lt;&gt;"",Dane!M5681,"")</f>
        <v/>
      </c>
    </row>
    <row r="5682" spans="37:37" x14ac:dyDescent="0.35">
      <c r="AK5682" s="33" t="str">
        <f>IF(Dane!M5682&lt;&gt;"",Dane!M5682,"")</f>
        <v/>
      </c>
    </row>
    <row r="5683" spans="37:37" x14ac:dyDescent="0.35">
      <c r="AK5683" s="33" t="str">
        <f>IF(Dane!M5683&lt;&gt;"",Dane!M5683,"")</f>
        <v/>
      </c>
    </row>
    <row r="5684" spans="37:37" x14ac:dyDescent="0.35">
      <c r="AK5684" s="33" t="str">
        <f>IF(Dane!M5684&lt;&gt;"",Dane!M5684,"")</f>
        <v/>
      </c>
    </row>
    <row r="5685" spans="37:37" x14ac:dyDescent="0.35">
      <c r="AK5685" s="33" t="str">
        <f>IF(Dane!M5685&lt;&gt;"",Dane!M5685,"")</f>
        <v/>
      </c>
    </row>
    <row r="5686" spans="37:37" x14ac:dyDescent="0.35">
      <c r="AK5686" s="33" t="str">
        <f>IF(Dane!M5686&lt;&gt;"",Dane!M5686,"")</f>
        <v/>
      </c>
    </row>
    <row r="5687" spans="37:37" x14ac:dyDescent="0.35">
      <c r="AK5687" s="33" t="str">
        <f>IF(Dane!M5687&lt;&gt;"",Dane!M5687,"")</f>
        <v/>
      </c>
    </row>
    <row r="5688" spans="37:37" x14ac:dyDescent="0.35">
      <c r="AK5688" s="33" t="str">
        <f>IF(Dane!M5688&lt;&gt;"",Dane!M5688,"")</f>
        <v/>
      </c>
    </row>
    <row r="5689" spans="37:37" x14ac:dyDescent="0.35">
      <c r="AK5689" s="33" t="str">
        <f>IF(Dane!M5689&lt;&gt;"",Dane!M5689,"")</f>
        <v/>
      </c>
    </row>
    <row r="5690" spans="37:37" x14ac:dyDescent="0.35">
      <c r="AK5690" s="33" t="str">
        <f>IF(Dane!M5690&lt;&gt;"",Dane!M5690,"")</f>
        <v/>
      </c>
    </row>
    <row r="5691" spans="37:37" x14ac:dyDescent="0.35">
      <c r="AK5691" s="33" t="str">
        <f>IF(Dane!M5691&lt;&gt;"",Dane!M5691,"")</f>
        <v/>
      </c>
    </row>
    <row r="5692" spans="37:37" x14ac:dyDescent="0.35">
      <c r="AK5692" s="33" t="str">
        <f>IF(Dane!M5692&lt;&gt;"",Dane!M5692,"")</f>
        <v/>
      </c>
    </row>
    <row r="5693" spans="37:37" x14ac:dyDescent="0.35">
      <c r="AK5693" s="33" t="str">
        <f>IF(Dane!M5693&lt;&gt;"",Dane!M5693,"")</f>
        <v/>
      </c>
    </row>
    <row r="5694" spans="37:37" x14ac:dyDescent="0.35">
      <c r="AK5694" s="33" t="str">
        <f>IF(Dane!M5694&lt;&gt;"",Dane!M5694,"")</f>
        <v/>
      </c>
    </row>
    <row r="5695" spans="37:37" x14ac:dyDescent="0.35">
      <c r="AK5695" s="33" t="str">
        <f>IF(Dane!M5695&lt;&gt;"",Dane!M5695,"")</f>
        <v/>
      </c>
    </row>
    <row r="5696" spans="37:37" x14ac:dyDescent="0.35">
      <c r="AK5696" s="33" t="str">
        <f>IF(Dane!M5696&lt;&gt;"",Dane!M5696,"")</f>
        <v/>
      </c>
    </row>
    <row r="5697" spans="37:37" x14ac:dyDescent="0.35">
      <c r="AK5697" s="33" t="str">
        <f>IF(Dane!M5697&lt;&gt;"",Dane!M5697,"")</f>
        <v/>
      </c>
    </row>
    <row r="5698" spans="37:37" x14ac:dyDescent="0.35">
      <c r="AK5698" s="33" t="str">
        <f>IF(Dane!M5698&lt;&gt;"",Dane!M5698,"")</f>
        <v/>
      </c>
    </row>
    <row r="5699" spans="37:37" x14ac:dyDescent="0.35">
      <c r="AK5699" s="33" t="str">
        <f>IF(Dane!M5699&lt;&gt;"",Dane!M5699,"")</f>
        <v/>
      </c>
    </row>
    <row r="5700" spans="37:37" x14ac:dyDescent="0.35">
      <c r="AK5700" s="33" t="str">
        <f>IF(Dane!M5700&lt;&gt;"",Dane!M5700,"")</f>
        <v/>
      </c>
    </row>
    <row r="5701" spans="37:37" x14ac:dyDescent="0.35">
      <c r="AK5701" s="33" t="str">
        <f>IF(Dane!M5701&lt;&gt;"",Dane!M5701,"")</f>
        <v/>
      </c>
    </row>
    <row r="5702" spans="37:37" x14ac:dyDescent="0.35">
      <c r="AK5702" s="33" t="str">
        <f>IF(Dane!M5702&lt;&gt;"",Dane!M5702,"")</f>
        <v/>
      </c>
    </row>
    <row r="5703" spans="37:37" x14ac:dyDescent="0.35">
      <c r="AK5703" s="33" t="str">
        <f>IF(Dane!M5703&lt;&gt;"",Dane!M5703,"")</f>
        <v/>
      </c>
    </row>
    <row r="5704" spans="37:37" x14ac:dyDescent="0.35">
      <c r="AK5704" s="33" t="str">
        <f>IF(Dane!M5704&lt;&gt;"",Dane!M5704,"")</f>
        <v/>
      </c>
    </row>
    <row r="5705" spans="37:37" x14ac:dyDescent="0.35">
      <c r="AK5705" s="33" t="str">
        <f>IF(Dane!M5705&lt;&gt;"",Dane!M5705,"")</f>
        <v/>
      </c>
    </row>
    <row r="5706" spans="37:37" x14ac:dyDescent="0.35">
      <c r="AK5706" s="33" t="str">
        <f>IF(Dane!M5706&lt;&gt;"",Dane!M5706,"")</f>
        <v/>
      </c>
    </row>
    <row r="5707" spans="37:37" x14ac:dyDescent="0.35">
      <c r="AK5707" s="33" t="str">
        <f>IF(Dane!M5707&lt;&gt;"",Dane!M5707,"")</f>
        <v/>
      </c>
    </row>
    <row r="5708" spans="37:37" x14ac:dyDescent="0.35">
      <c r="AK5708" s="33" t="str">
        <f>IF(Dane!M5708&lt;&gt;"",Dane!M5708,"")</f>
        <v/>
      </c>
    </row>
    <row r="5709" spans="37:37" x14ac:dyDescent="0.35">
      <c r="AK5709" s="33" t="str">
        <f>IF(Dane!M5709&lt;&gt;"",Dane!M5709,"")</f>
        <v/>
      </c>
    </row>
    <row r="5710" spans="37:37" x14ac:dyDescent="0.35">
      <c r="AK5710" s="33" t="str">
        <f>IF(Dane!M5710&lt;&gt;"",Dane!M5710,"")</f>
        <v/>
      </c>
    </row>
    <row r="5711" spans="37:37" x14ac:dyDescent="0.35">
      <c r="AK5711" s="33" t="str">
        <f>IF(Dane!M5711&lt;&gt;"",Dane!M5711,"")</f>
        <v/>
      </c>
    </row>
    <row r="5712" spans="37:37" x14ac:dyDescent="0.35">
      <c r="AK5712" s="33" t="str">
        <f>IF(Dane!M5712&lt;&gt;"",Dane!M5712,"")</f>
        <v/>
      </c>
    </row>
    <row r="5713" spans="37:37" x14ac:dyDescent="0.35">
      <c r="AK5713" s="33" t="str">
        <f>IF(Dane!M5713&lt;&gt;"",Dane!M5713,"")</f>
        <v/>
      </c>
    </row>
    <row r="5714" spans="37:37" x14ac:dyDescent="0.35">
      <c r="AK5714" s="33" t="str">
        <f>IF(Dane!M5714&lt;&gt;"",Dane!M5714,"")</f>
        <v/>
      </c>
    </row>
    <row r="5715" spans="37:37" x14ac:dyDescent="0.35">
      <c r="AK5715" s="33" t="str">
        <f>IF(Dane!M5715&lt;&gt;"",Dane!M5715,"")</f>
        <v/>
      </c>
    </row>
    <row r="5716" spans="37:37" x14ac:dyDescent="0.35">
      <c r="AK5716" s="33" t="str">
        <f>IF(Dane!M5716&lt;&gt;"",Dane!M5716,"")</f>
        <v/>
      </c>
    </row>
    <row r="5717" spans="37:37" x14ac:dyDescent="0.35">
      <c r="AK5717" s="33" t="str">
        <f>IF(Dane!M5717&lt;&gt;"",Dane!M5717,"")</f>
        <v/>
      </c>
    </row>
    <row r="5718" spans="37:37" x14ac:dyDescent="0.35">
      <c r="AK5718" s="33" t="str">
        <f>IF(Dane!M5718&lt;&gt;"",Dane!M5718,"")</f>
        <v/>
      </c>
    </row>
    <row r="5719" spans="37:37" x14ac:dyDescent="0.35">
      <c r="AK5719" s="33" t="str">
        <f>IF(Dane!M5719&lt;&gt;"",Dane!M5719,"")</f>
        <v/>
      </c>
    </row>
    <row r="5720" spans="37:37" x14ac:dyDescent="0.35">
      <c r="AK5720" s="33" t="str">
        <f>IF(Dane!M5720&lt;&gt;"",Dane!M5720,"")</f>
        <v/>
      </c>
    </row>
    <row r="5721" spans="37:37" x14ac:dyDescent="0.35">
      <c r="AK5721" s="33" t="str">
        <f>IF(Dane!M5721&lt;&gt;"",Dane!M5721,"")</f>
        <v/>
      </c>
    </row>
    <row r="5722" spans="37:37" x14ac:dyDescent="0.35">
      <c r="AK5722" s="33" t="str">
        <f>IF(Dane!M5722&lt;&gt;"",Dane!M5722,"")</f>
        <v/>
      </c>
    </row>
    <row r="5723" spans="37:37" x14ac:dyDescent="0.35">
      <c r="AK5723" s="33" t="str">
        <f>IF(Dane!M5723&lt;&gt;"",Dane!M5723,"")</f>
        <v/>
      </c>
    </row>
    <row r="5724" spans="37:37" x14ac:dyDescent="0.35">
      <c r="AK5724" s="33" t="str">
        <f>IF(Dane!M5724&lt;&gt;"",Dane!M5724,"")</f>
        <v/>
      </c>
    </row>
    <row r="5725" spans="37:37" x14ac:dyDescent="0.35">
      <c r="AK5725" s="33" t="str">
        <f>IF(Dane!M5725&lt;&gt;"",Dane!M5725,"")</f>
        <v/>
      </c>
    </row>
    <row r="5726" spans="37:37" x14ac:dyDescent="0.35">
      <c r="AK5726" s="33" t="str">
        <f>IF(Dane!M5726&lt;&gt;"",Dane!M5726,"")</f>
        <v/>
      </c>
    </row>
    <row r="5727" spans="37:37" x14ac:dyDescent="0.35">
      <c r="AK5727" s="33" t="str">
        <f>IF(Dane!M5727&lt;&gt;"",Dane!M5727,"")</f>
        <v/>
      </c>
    </row>
    <row r="5728" spans="37:37" x14ac:dyDescent="0.35">
      <c r="AK5728" s="33" t="str">
        <f>IF(Dane!M5728&lt;&gt;"",Dane!M5728,"")</f>
        <v/>
      </c>
    </row>
    <row r="5729" spans="37:37" x14ac:dyDescent="0.35">
      <c r="AK5729" s="33" t="str">
        <f>IF(Dane!M5729&lt;&gt;"",Dane!M5729,"")</f>
        <v/>
      </c>
    </row>
    <row r="5730" spans="37:37" x14ac:dyDescent="0.35">
      <c r="AK5730" s="33" t="str">
        <f>IF(Dane!M5730&lt;&gt;"",Dane!M5730,"")</f>
        <v/>
      </c>
    </row>
    <row r="5731" spans="37:37" x14ac:dyDescent="0.35">
      <c r="AK5731" s="33" t="str">
        <f>IF(Dane!M5731&lt;&gt;"",Dane!M5731,"")</f>
        <v/>
      </c>
    </row>
    <row r="5732" spans="37:37" x14ac:dyDescent="0.35">
      <c r="AK5732" s="33" t="str">
        <f>IF(Dane!M5732&lt;&gt;"",Dane!M5732,"")</f>
        <v/>
      </c>
    </row>
    <row r="5733" spans="37:37" x14ac:dyDescent="0.35">
      <c r="AK5733" s="33" t="str">
        <f>IF(Dane!M5733&lt;&gt;"",Dane!M5733,"")</f>
        <v/>
      </c>
    </row>
    <row r="5734" spans="37:37" x14ac:dyDescent="0.35">
      <c r="AK5734" s="33" t="str">
        <f>IF(Dane!M5734&lt;&gt;"",Dane!M5734,"")</f>
        <v/>
      </c>
    </row>
    <row r="5735" spans="37:37" x14ac:dyDescent="0.35">
      <c r="AK5735" s="33" t="str">
        <f>IF(Dane!M5735&lt;&gt;"",Dane!M5735,"")</f>
        <v/>
      </c>
    </row>
    <row r="5736" spans="37:37" x14ac:dyDescent="0.35">
      <c r="AK5736" s="33" t="str">
        <f>IF(Dane!M5736&lt;&gt;"",Dane!M5736,"")</f>
        <v/>
      </c>
    </row>
    <row r="5737" spans="37:37" x14ac:dyDescent="0.35">
      <c r="AK5737" s="33" t="str">
        <f>IF(Dane!M5737&lt;&gt;"",Dane!M5737,"")</f>
        <v/>
      </c>
    </row>
    <row r="5738" spans="37:37" x14ac:dyDescent="0.35">
      <c r="AK5738" s="33" t="str">
        <f>IF(Dane!M5738&lt;&gt;"",Dane!M5738,"")</f>
        <v/>
      </c>
    </row>
    <row r="5739" spans="37:37" x14ac:dyDescent="0.35">
      <c r="AK5739" s="33" t="str">
        <f>IF(Dane!M5739&lt;&gt;"",Dane!M5739,"")</f>
        <v/>
      </c>
    </row>
    <row r="5740" spans="37:37" x14ac:dyDescent="0.35">
      <c r="AK5740" s="33" t="str">
        <f>IF(Dane!M5740&lt;&gt;"",Dane!M5740,"")</f>
        <v/>
      </c>
    </row>
    <row r="5741" spans="37:37" x14ac:dyDescent="0.35">
      <c r="AK5741" s="33" t="str">
        <f>IF(Dane!M5741&lt;&gt;"",Dane!M5741,"")</f>
        <v/>
      </c>
    </row>
    <row r="5742" spans="37:37" x14ac:dyDescent="0.35">
      <c r="AK5742" s="33" t="str">
        <f>IF(Dane!M5742&lt;&gt;"",Dane!M5742,"")</f>
        <v/>
      </c>
    </row>
    <row r="5743" spans="37:37" x14ac:dyDescent="0.35">
      <c r="AK5743" s="33" t="str">
        <f>IF(Dane!M5743&lt;&gt;"",Dane!M5743,"")</f>
        <v/>
      </c>
    </row>
    <row r="5744" spans="37:37" x14ac:dyDescent="0.35">
      <c r="AK5744" s="33" t="str">
        <f>IF(Dane!M5744&lt;&gt;"",Dane!M5744,"")</f>
        <v/>
      </c>
    </row>
    <row r="5745" spans="37:37" x14ac:dyDescent="0.35">
      <c r="AK5745" s="33" t="str">
        <f>IF(Dane!M5745&lt;&gt;"",Dane!M5745,"")</f>
        <v/>
      </c>
    </row>
    <row r="5746" spans="37:37" x14ac:dyDescent="0.35">
      <c r="AK5746" s="33" t="str">
        <f>IF(Dane!M5746&lt;&gt;"",Dane!M5746,"")</f>
        <v/>
      </c>
    </row>
    <row r="5747" spans="37:37" x14ac:dyDescent="0.35">
      <c r="AK5747" s="33" t="str">
        <f>IF(Dane!M5747&lt;&gt;"",Dane!M5747,"")</f>
        <v/>
      </c>
    </row>
    <row r="5748" spans="37:37" x14ac:dyDescent="0.35">
      <c r="AK5748" s="33" t="str">
        <f>IF(Dane!M5748&lt;&gt;"",Dane!M5748,"")</f>
        <v/>
      </c>
    </row>
    <row r="5749" spans="37:37" x14ac:dyDescent="0.35">
      <c r="AK5749" s="33" t="str">
        <f>IF(Dane!M5749&lt;&gt;"",Dane!M5749,"")</f>
        <v/>
      </c>
    </row>
    <row r="5750" spans="37:37" x14ac:dyDescent="0.35">
      <c r="AK5750" s="33" t="str">
        <f>IF(Dane!M5750&lt;&gt;"",Dane!M5750,"")</f>
        <v/>
      </c>
    </row>
    <row r="5751" spans="37:37" x14ac:dyDescent="0.35">
      <c r="AK5751" s="33" t="str">
        <f>IF(Dane!M5751&lt;&gt;"",Dane!M5751,"")</f>
        <v/>
      </c>
    </row>
    <row r="5752" spans="37:37" x14ac:dyDescent="0.35">
      <c r="AK5752" s="33" t="str">
        <f>IF(Dane!M5752&lt;&gt;"",Dane!M5752,"")</f>
        <v/>
      </c>
    </row>
    <row r="5753" spans="37:37" x14ac:dyDescent="0.35">
      <c r="AK5753" s="33" t="str">
        <f>IF(Dane!M5753&lt;&gt;"",Dane!M5753,"")</f>
        <v/>
      </c>
    </row>
    <row r="5754" spans="37:37" x14ac:dyDescent="0.35">
      <c r="AK5754" s="33" t="str">
        <f>IF(Dane!M5754&lt;&gt;"",Dane!M5754,"")</f>
        <v/>
      </c>
    </row>
    <row r="5755" spans="37:37" x14ac:dyDescent="0.35">
      <c r="AK5755" s="33" t="str">
        <f>IF(Dane!M5755&lt;&gt;"",Dane!M5755,"")</f>
        <v/>
      </c>
    </row>
    <row r="5756" spans="37:37" x14ac:dyDescent="0.35">
      <c r="AK5756" s="33" t="str">
        <f>IF(Dane!M5756&lt;&gt;"",Dane!M5756,"")</f>
        <v/>
      </c>
    </row>
    <row r="5757" spans="37:37" x14ac:dyDescent="0.35">
      <c r="AK5757" s="33" t="str">
        <f>IF(Dane!M5757&lt;&gt;"",Dane!M5757,"")</f>
        <v/>
      </c>
    </row>
    <row r="5758" spans="37:37" x14ac:dyDescent="0.35">
      <c r="AK5758" s="33" t="str">
        <f>IF(Dane!M5758&lt;&gt;"",Dane!M5758,"")</f>
        <v/>
      </c>
    </row>
    <row r="5759" spans="37:37" x14ac:dyDescent="0.35">
      <c r="AK5759" s="33" t="str">
        <f>IF(Dane!M5759&lt;&gt;"",Dane!M5759,"")</f>
        <v/>
      </c>
    </row>
    <row r="5760" spans="37:37" x14ac:dyDescent="0.35">
      <c r="AK5760" s="33" t="str">
        <f>IF(Dane!M5760&lt;&gt;"",Dane!M5760,"")</f>
        <v/>
      </c>
    </row>
    <row r="5761" spans="37:37" x14ac:dyDescent="0.35">
      <c r="AK5761" s="33" t="str">
        <f>IF(Dane!M5761&lt;&gt;"",Dane!M5761,"")</f>
        <v/>
      </c>
    </row>
    <row r="5762" spans="37:37" x14ac:dyDescent="0.35">
      <c r="AK5762" s="33" t="str">
        <f>IF(Dane!M5762&lt;&gt;"",Dane!M5762,"")</f>
        <v/>
      </c>
    </row>
    <row r="5763" spans="37:37" x14ac:dyDescent="0.35">
      <c r="AK5763" s="33" t="str">
        <f>IF(Dane!M5763&lt;&gt;"",Dane!M5763,"")</f>
        <v/>
      </c>
    </row>
    <row r="5764" spans="37:37" x14ac:dyDescent="0.35">
      <c r="AK5764" s="33" t="str">
        <f>IF(Dane!M5764&lt;&gt;"",Dane!M5764,"")</f>
        <v/>
      </c>
    </row>
    <row r="5765" spans="37:37" x14ac:dyDescent="0.35">
      <c r="AK5765" s="33" t="str">
        <f>IF(Dane!M5765&lt;&gt;"",Dane!M5765,"")</f>
        <v/>
      </c>
    </row>
    <row r="5766" spans="37:37" x14ac:dyDescent="0.35">
      <c r="AK5766" s="33" t="str">
        <f>IF(Dane!M5766&lt;&gt;"",Dane!M5766,"")</f>
        <v/>
      </c>
    </row>
    <row r="5767" spans="37:37" x14ac:dyDescent="0.35">
      <c r="AK5767" s="33" t="str">
        <f>IF(Dane!M5767&lt;&gt;"",Dane!M5767,"")</f>
        <v/>
      </c>
    </row>
    <row r="5768" spans="37:37" x14ac:dyDescent="0.35">
      <c r="AK5768" s="33" t="str">
        <f>IF(Dane!M5768&lt;&gt;"",Dane!M5768,"")</f>
        <v/>
      </c>
    </row>
    <row r="5769" spans="37:37" x14ac:dyDescent="0.35">
      <c r="AK5769" s="33" t="str">
        <f>IF(Dane!M5769&lt;&gt;"",Dane!M5769,"")</f>
        <v/>
      </c>
    </row>
    <row r="5770" spans="37:37" x14ac:dyDescent="0.35">
      <c r="AK5770" s="33" t="str">
        <f>IF(Dane!M5770&lt;&gt;"",Dane!M5770,"")</f>
        <v/>
      </c>
    </row>
    <row r="5771" spans="37:37" x14ac:dyDescent="0.35">
      <c r="AK5771" s="33" t="str">
        <f>IF(Dane!M5771&lt;&gt;"",Dane!M5771,"")</f>
        <v/>
      </c>
    </row>
    <row r="5772" spans="37:37" x14ac:dyDescent="0.35">
      <c r="AK5772" s="33" t="str">
        <f>IF(Dane!M5772&lt;&gt;"",Dane!M5772,"")</f>
        <v/>
      </c>
    </row>
    <row r="5773" spans="37:37" x14ac:dyDescent="0.35">
      <c r="AK5773" s="33" t="str">
        <f>IF(Dane!M5773&lt;&gt;"",Dane!M5773,"")</f>
        <v/>
      </c>
    </row>
    <row r="5774" spans="37:37" x14ac:dyDescent="0.35">
      <c r="AK5774" s="33" t="str">
        <f>IF(Dane!M5774&lt;&gt;"",Dane!M5774,"")</f>
        <v/>
      </c>
    </row>
    <row r="5775" spans="37:37" x14ac:dyDescent="0.35">
      <c r="AK5775" s="33" t="str">
        <f>IF(Dane!M5775&lt;&gt;"",Dane!M5775,"")</f>
        <v/>
      </c>
    </row>
    <row r="5776" spans="37:37" x14ac:dyDescent="0.35">
      <c r="AK5776" s="33" t="str">
        <f>IF(Dane!M5776&lt;&gt;"",Dane!M5776,"")</f>
        <v/>
      </c>
    </row>
    <row r="5777" spans="37:37" x14ac:dyDescent="0.35">
      <c r="AK5777" s="33" t="str">
        <f>IF(Dane!M5777&lt;&gt;"",Dane!M5777,"")</f>
        <v/>
      </c>
    </row>
    <row r="5778" spans="37:37" x14ac:dyDescent="0.35">
      <c r="AK5778" s="33" t="str">
        <f>IF(Dane!M5778&lt;&gt;"",Dane!M5778,"")</f>
        <v/>
      </c>
    </row>
    <row r="5779" spans="37:37" x14ac:dyDescent="0.35">
      <c r="AK5779" s="33" t="str">
        <f>IF(Dane!M5779&lt;&gt;"",Dane!M5779,"")</f>
        <v/>
      </c>
    </row>
    <row r="5780" spans="37:37" x14ac:dyDescent="0.35">
      <c r="AK5780" s="33" t="str">
        <f>IF(Dane!M5780&lt;&gt;"",Dane!M5780,"")</f>
        <v/>
      </c>
    </row>
    <row r="5781" spans="37:37" x14ac:dyDescent="0.35">
      <c r="AK5781" s="33" t="str">
        <f>IF(Dane!M5781&lt;&gt;"",Dane!M5781,"")</f>
        <v/>
      </c>
    </row>
    <row r="5782" spans="37:37" x14ac:dyDescent="0.35">
      <c r="AK5782" s="33" t="str">
        <f>IF(Dane!M5782&lt;&gt;"",Dane!M5782,"")</f>
        <v/>
      </c>
    </row>
    <row r="5783" spans="37:37" x14ac:dyDescent="0.35">
      <c r="AK5783" s="33" t="str">
        <f>IF(Dane!M5783&lt;&gt;"",Dane!M5783,"")</f>
        <v/>
      </c>
    </row>
    <row r="5784" spans="37:37" x14ac:dyDescent="0.35">
      <c r="AK5784" s="33" t="str">
        <f>IF(Dane!M5784&lt;&gt;"",Dane!M5784,"")</f>
        <v/>
      </c>
    </row>
    <row r="5785" spans="37:37" x14ac:dyDescent="0.35">
      <c r="AK5785" s="33" t="str">
        <f>IF(Dane!M5785&lt;&gt;"",Dane!M5785,"")</f>
        <v/>
      </c>
    </row>
    <row r="5786" spans="37:37" x14ac:dyDescent="0.35">
      <c r="AK5786" s="33" t="str">
        <f>IF(Dane!M5786&lt;&gt;"",Dane!M5786,"")</f>
        <v/>
      </c>
    </row>
    <row r="5787" spans="37:37" x14ac:dyDescent="0.35">
      <c r="AK5787" s="33" t="str">
        <f>IF(Dane!M5787&lt;&gt;"",Dane!M5787,"")</f>
        <v/>
      </c>
    </row>
    <row r="5788" spans="37:37" x14ac:dyDescent="0.35">
      <c r="AK5788" s="33" t="str">
        <f>IF(Dane!M5788&lt;&gt;"",Dane!M5788,"")</f>
        <v/>
      </c>
    </row>
    <row r="5789" spans="37:37" x14ac:dyDescent="0.35">
      <c r="AK5789" s="33" t="str">
        <f>IF(Dane!M5789&lt;&gt;"",Dane!M5789,"")</f>
        <v/>
      </c>
    </row>
    <row r="5790" spans="37:37" x14ac:dyDescent="0.35">
      <c r="AK5790" s="33" t="str">
        <f>IF(Dane!M5790&lt;&gt;"",Dane!M5790,"")</f>
        <v/>
      </c>
    </row>
    <row r="5791" spans="37:37" x14ac:dyDescent="0.35">
      <c r="AK5791" s="33" t="str">
        <f>IF(Dane!M5791&lt;&gt;"",Dane!M5791,"")</f>
        <v/>
      </c>
    </row>
    <row r="5792" spans="37:37" x14ac:dyDescent="0.35">
      <c r="AK5792" s="33" t="str">
        <f>IF(Dane!M5792&lt;&gt;"",Dane!M5792,"")</f>
        <v/>
      </c>
    </row>
    <row r="5793" spans="37:37" x14ac:dyDescent="0.35">
      <c r="AK5793" s="33" t="str">
        <f>IF(Dane!M5793&lt;&gt;"",Dane!M5793,"")</f>
        <v/>
      </c>
    </row>
    <row r="5794" spans="37:37" x14ac:dyDescent="0.35">
      <c r="AK5794" s="33" t="str">
        <f>IF(Dane!M5794&lt;&gt;"",Dane!M5794,"")</f>
        <v/>
      </c>
    </row>
    <row r="5795" spans="37:37" x14ac:dyDescent="0.35">
      <c r="AK5795" s="33" t="str">
        <f>IF(Dane!M5795&lt;&gt;"",Dane!M5795,"")</f>
        <v/>
      </c>
    </row>
    <row r="5796" spans="37:37" x14ac:dyDescent="0.35">
      <c r="AK5796" s="33" t="str">
        <f>IF(Dane!M5796&lt;&gt;"",Dane!M5796,"")</f>
        <v/>
      </c>
    </row>
    <row r="5797" spans="37:37" x14ac:dyDescent="0.35">
      <c r="AK5797" s="33" t="str">
        <f>IF(Dane!M5797&lt;&gt;"",Dane!M5797,"")</f>
        <v/>
      </c>
    </row>
    <row r="5798" spans="37:37" x14ac:dyDescent="0.35">
      <c r="AK5798" s="33" t="str">
        <f>IF(Dane!M5798&lt;&gt;"",Dane!M5798,"")</f>
        <v/>
      </c>
    </row>
    <row r="5799" spans="37:37" x14ac:dyDescent="0.35">
      <c r="AK5799" s="33" t="str">
        <f>IF(Dane!M5799&lt;&gt;"",Dane!M5799,"")</f>
        <v/>
      </c>
    </row>
    <row r="5800" spans="37:37" x14ac:dyDescent="0.35">
      <c r="AK5800" s="33" t="str">
        <f>IF(Dane!M5800&lt;&gt;"",Dane!M5800,"")</f>
        <v/>
      </c>
    </row>
    <row r="5801" spans="37:37" x14ac:dyDescent="0.35">
      <c r="AK5801" s="33" t="str">
        <f>IF(Dane!M5801&lt;&gt;"",Dane!M5801,"")</f>
        <v/>
      </c>
    </row>
    <row r="5802" spans="37:37" x14ac:dyDescent="0.35">
      <c r="AK5802" s="33" t="str">
        <f>IF(Dane!M5802&lt;&gt;"",Dane!M5802,"")</f>
        <v/>
      </c>
    </row>
    <row r="5803" spans="37:37" x14ac:dyDescent="0.35">
      <c r="AK5803" s="33" t="str">
        <f>IF(Dane!M5803&lt;&gt;"",Dane!M5803,"")</f>
        <v/>
      </c>
    </row>
    <row r="5804" spans="37:37" x14ac:dyDescent="0.35">
      <c r="AK5804" s="33" t="str">
        <f>IF(Dane!M5804&lt;&gt;"",Dane!M5804,"")</f>
        <v/>
      </c>
    </row>
    <row r="5805" spans="37:37" x14ac:dyDescent="0.35">
      <c r="AK5805" s="33" t="str">
        <f>IF(Dane!M5805&lt;&gt;"",Dane!M5805,"")</f>
        <v/>
      </c>
    </row>
    <row r="5806" spans="37:37" x14ac:dyDescent="0.35">
      <c r="AK5806" s="33" t="str">
        <f>IF(Dane!M5806&lt;&gt;"",Dane!M5806,"")</f>
        <v/>
      </c>
    </row>
    <row r="5807" spans="37:37" x14ac:dyDescent="0.35">
      <c r="AK5807" s="33" t="str">
        <f>IF(Dane!M5807&lt;&gt;"",Dane!M5807,"")</f>
        <v/>
      </c>
    </row>
    <row r="5808" spans="37:37" x14ac:dyDescent="0.35">
      <c r="AK5808" s="33" t="str">
        <f>IF(Dane!M5808&lt;&gt;"",Dane!M5808,"")</f>
        <v/>
      </c>
    </row>
    <row r="5809" spans="37:37" x14ac:dyDescent="0.35">
      <c r="AK5809" s="33" t="str">
        <f>IF(Dane!M5809&lt;&gt;"",Dane!M5809,"")</f>
        <v/>
      </c>
    </row>
    <row r="5810" spans="37:37" x14ac:dyDescent="0.35">
      <c r="AK5810" s="33" t="str">
        <f>IF(Dane!M5810&lt;&gt;"",Dane!M5810,"")</f>
        <v/>
      </c>
    </row>
    <row r="5811" spans="37:37" x14ac:dyDescent="0.35">
      <c r="AK5811" s="33" t="str">
        <f>IF(Dane!M5811&lt;&gt;"",Dane!M5811,"")</f>
        <v/>
      </c>
    </row>
    <row r="5812" spans="37:37" x14ac:dyDescent="0.35">
      <c r="AK5812" s="33" t="str">
        <f>IF(Dane!M5812&lt;&gt;"",Dane!M5812,"")</f>
        <v/>
      </c>
    </row>
    <row r="5813" spans="37:37" x14ac:dyDescent="0.35">
      <c r="AK5813" s="33" t="str">
        <f>IF(Dane!M5813&lt;&gt;"",Dane!M5813,"")</f>
        <v/>
      </c>
    </row>
    <row r="5814" spans="37:37" x14ac:dyDescent="0.35">
      <c r="AK5814" s="33" t="str">
        <f>IF(Dane!M5814&lt;&gt;"",Dane!M5814,"")</f>
        <v/>
      </c>
    </row>
    <row r="5815" spans="37:37" x14ac:dyDescent="0.35">
      <c r="AK5815" s="33" t="str">
        <f>IF(Dane!M5815&lt;&gt;"",Dane!M5815,"")</f>
        <v/>
      </c>
    </row>
    <row r="5816" spans="37:37" x14ac:dyDescent="0.35">
      <c r="AK5816" s="33" t="str">
        <f>IF(Dane!M5816&lt;&gt;"",Dane!M5816,"")</f>
        <v/>
      </c>
    </row>
    <row r="5817" spans="37:37" x14ac:dyDescent="0.35">
      <c r="AK5817" s="33" t="str">
        <f>IF(Dane!M5817&lt;&gt;"",Dane!M5817,"")</f>
        <v/>
      </c>
    </row>
    <row r="5818" spans="37:37" x14ac:dyDescent="0.35">
      <c r="AK5818" s="33" t="str">
        <f>IF(Dane!M5818&lt;&gt;"",Dane!M5818,"")</f>
        <v/>
      </c>
    </row>
    <row r="5819" spans="37:37" x14ac:dyDescent="0.35">
      <c r="AK5819" s="33" t="str">
        <f>IF(Dane!M5819&lt;&gt;"",Dane!M5819,"")</f>
        <v/>
      </c>
    </row>
    <row r="5820" spans="37:37" x14ac:dyDescent="0.35">
      <c r="AK5820" s="33" t="str">
        <f>IF(Dane!M5820&lt;&gt;"",Dane!M5820,"")</f>
        <v/>
      </c>
    </row>
    <row r="5821" spans="37:37" x14ac:dyDescent="0.35">
      <c r="AK5821" s="33" t="str">
        <f>IF(Dane!M5821&lt;&gt;"",Dane!M5821,"")</f>
        <v/>
      </c>
    </row>
    <row r="5822" spans="37:37" x14ac:dyDescent="0.35">
      <c r="AK5822" s="33" t="str">
        <f>IF(Dane!M5822&lt;&gt;"",Dane!M5822,"")</f>
        <v/>
      </c>
    </row>
    <row r="5823" spans="37:37" x14ac:dyDescent="0.35">
      <c r="AK5823" s="33" t="str">
        <f>IF(Dane!M5823&lt;&gt;"",Dane!M5823,"")</f>
        <v/>
      </c>
    </row>
    <row r="5824" spans="37:37" x14ac:dyDescent="0.35">
      <c r="AK5824" s="33" t="str">
        <f>IF(Dane!M5824&lt;&gt;"",Dane!M5824,"")</f>
        <v/>
      </c>
    </row>
    <row r="5825" spans="37:37" x14ac:dyDescent="0.35">
      <c r="AK5825" s="33" t="str">
        <f>IF(Dane!M5825&lt;&gt;"",Dane!M5825,"")</f>
        <v/>
      </c>
    </row>
    <row r="5826" spans="37:37" x14ac:dyDescent="0.35">
      <c r="AK5826" s="33" t="str">
        <f>IF(Dane!M5826&lt;&gt;"",Dane!M5826,"")</f>
        <v/>
      </c>
    </row>
    <row r="5827" spans="37:37" x14ac:dyDescent="0.35">
      <c r="AK5827" s="33" t="str">
        <f>IF(Dane!M5827&lt;&gt;"",Dane!M5827,"")</f>
        <v/>
      </c>
    </row>
    <row r="5828" spans="37:37" x14ac:dyDescent="0.35">
      <c r="AK5828" s="33" t="str">
        <f>IF(Dane!M5828&lt;&gt;"",Dane!M5828,"")</f>
        <v/>
      </c>
    </row>
    <row r="5829" spans="37:37" x14ac:dyDescent="0.35">
      <c r="AK5829" s="33" t="str">
        <f>IF(Dane!M5829&lt;&gt;"",Dane!M5829,"")</f>
        <v/>
      </c>
    </row>
    <row r="5830" spans="37:37" x14ac:dyDescent="0.35">
      <c r="AK5830" s="33" t="str">
        <f>IF(Dane!M5830&lt;&gt;"",Dane!M5830,"")</f>
        <v/>
      </c>
    </row>
    <row r="5831" spans="37:37" x14ac:dyDescent="0.35">
      <c r="AK5831" s="33" t="str">
        <f>IF(Dane!M5831&lt;&gt;"",Dane!M5831,"")</f>
        <v/>
      </c>
    </row>
    <row r="5832" spans="37:37" x14ac:dyDescent="0.35">
      <c r="AK5832" s="33" t="str">
        <f>IF(Dane!M5832&lt;&gt;"",Dane!M5832,"")</f>
        <v/>
      </c>
    </row>
    <row r="5833" spans="37:37" x14ac:dyDescent="0.35">
      <c r="AK5833" s="33" t="str">
        <f>IF(Dane!M5833&lt;&gt;"",Dane!M5833,"")</f>
        <v/>
      </c>
    </row>
    <row r="5834" spans="37:37" x14ac:dyDescent="0.35">
      <c r="AK5834" s="33" t="str">
        <f>IF(Dane!M5834&lt;&gt;"",Dane!M5834,"")</f>
        <v/>
      </c>
    </row>
    <row r="5835" spans="37:37" x14ac:dyDescent="0.35">
      <c r="AK5835" s="33" t="str">
        <f>IF(Dane!M5835&lt;&gt;"",Dane!M5835,"")</f>
        <v/>
      </c>
    </row>
    <row r="5836" spans="37:37" x14ac:dyDescent="0.35">
      <c r="AK5836" s="33" t="str">
        <f>IF(Dane!M5836&lt;&gt;"",Dane!M5836,"")</f>
        <v/>
      </c>
    </row>
    <row r="5837" spans="37:37" x14ac:dyDescent="0.35">
      <c r="AK5837" s="33" t="str">
        <f>IF(Dane!M5837&lt;&gt;"",Dane!M5837,"")</f>
        <v/>
      </c>
    </row>
    <row r="5838" spans="37:37" x14ac:dyDescent="0.35">
      <c r="AK5838" s="33" t="str">
        <f>IF(Dane!M5838&lt;&gt;"",Dane!M5838,"")</f>
        <v/>
      </c>
    </row>
    <row r="5839" spans="37:37" x14ac:dyDescent="0.35">
      <c r="AK5839" s="33" t="str">
        <f>IF(Dane!M5839&lt;&gt;"",Dane!M5839,"")</f>
        <v/>
      </c>
    </row>
    <row r="5840" spans="37:37" x14ac:dyDescent="0.35">
      <c r="AK5840" s="33" t="str">
        <f>IF(Dane!M5840&lt;&gt;"",Dane!M5840,"")</f>
        <v/>
      </c>
    </row>
    <row r="5841" spans="37:37" x14ac:dyDescent="0.35">
      <c r="AK5841" s="33" t="str">
        <f>IF(Dane!M5841&lt;&gt;"",Dane!M5841,"")</f>
        <v/>
      </c>
    </row>
    <row r="5842" spans="37:37" x14ac:dyDescent="0.35">
      <c r="AK5842" s="33" t="str">
        <f>IF(Dane!M5842&lt;&gt;"",Dane!M5842,"")</f>
        <v/>
      </c>
    </row>
    <row r="5843" spans="37:37" x14ac:dyDescent="0.35">
      <c r="AK5843" s="33" t="str">
        <f>IF(Dane!M5843&lt;&gt;"",Dane!M5843,"")</f>
        <v/>
      </c>
    </row>
    <row r="5844" spans="37:37" x14ac:dyDescent="0.35">
      <c r="AK5844" s="33" t="str">
        <f>IF(Dane!M5844&lt;&gt;"",Dane!M5844,"")</f>
        <v/>
      </c>
    </row>
    <row r="5845" spans="37:37" x14ac:dyDescent="0.35">
      <c r="AK5845" s="33" t="str">
        <f>IF(Dane!M5845&lt;&gt;"",Dane!M5845,"")</f>
        <v/>
      </c>
    </row>
    <row r="5846" spans="37:37" x14ac:dyDescent="0.35">
      <c r="AK5846" s="33" t="str">
        <f>IF(Dane!M5846&lt;&gt;"",Dane!M5846,"")</f>
        <v/>
      </c>
    </row>
    <row r="5847" spans="37:37" x14ac:dyDescent="0.35">
      <c r="AK5847" s="33" t="str">
        <f>IF(Dane!M5847&lt;&gt;"",Dane!M5847,"")</f>
        <v/>
      </c>
    </row>
    <row r="5848" spans="37:37" x14ac:dyDescent="0.35">
      <c r="AK5848" s="33" t="str">
        <f>IF(Dane!M5848&lt;&gt;"",Dane!M5848,"")</f>
        <v/>
      </c>
    </row>
    <row r="5849" spans="37:37" x14ac:dyDescent="0.35">
      <c r="AK5849" s="33" t="str">
        <f>IF(Dane!M5849&lt;&gt;"",Dane!M5849,"")</f>
        <v/>
      </c>
    </row>
    <row r="5850" spans="37:37" x14ac:dyDescent="0.35">
      <c r="AK5850" s="33" t="str">
        <f>IF(Dane!M5850&lt;&gt;"",Dane!M5850,"")</f>
        <v/>
      </c>
    </row>
    <row r="5851" spans="37:37" x14ac:dyDescent="0.35">
      <c r="AK5851" s="33" t="str">
        <f>IF(Dane!M5851&lt;&gt;"",Dane!M5851,"")</f>
        <v/>
      </c>
    </row>
    <row r="5852" spans="37:37" x14ac:dyDescent="0.35">
      <c r="AK5852" s="33" t="str">
        <f>IF(Dane!M5852&lt;&gt;"",Dane!M5852,"")</f>
        <v/>
      </c>
    </row>
    <row r="5853" spans="37:37" x14ac:dyDescent="0.35">
      <c r="AK5853" s="33" t="str">
        <f>IF(Dane!M5853&lt;&gt;"",Dane!M5853,"")</f>
        <v/>
      </c>
    </row>
    <row r="5854" spans="37:37" x14ac:dyDescent="0.35">
      <c r="AK5854" s="33" t="str">
        <f>IF(Dane!M5854&lt;&gt;"",Dane!M5854,"")</f>
        <v/>
      </c>
    </row>
    <row r="5855" spans="37:37" x14ac:dyDescent="0.35">
      <c r="AK5855" s="33" t="str">
        <f>IF(Dane!M5855&lt;&gt;"",Dane!M5855,"")</f>
        <v/>
      </c>
    </row>
    <row r="5856" spans="37:37" x14ac:dyDescent="0.35">
      <c r="AK5856" s="33" t="str">
        <f>IF(Dane!M5856&lt;&gt;"",Dane!M5856,"")</f>
        <v/>
      </c>
    </row>
    <row r="5857" spans="37:37" x14ac:dyDescent="0.35">
      <c r="AK5857" s="33" t="str">
        <f>IF(Dane!M5857&lt;&gt;"",Dane!M5857,"")</f>
        <v/>
      </c>
    </row>
    <row r="5858" spans="37:37" x14ac:dyDescent="0.35">
      <c r="AK5858" s="33" t="str">
        <f>IF(Dane!M5858&lt;&gt;"",Dane!M5858,"")</f>
        <v/>
      </c>
    </row>
    <row r="5859" spans="37:37" x14ac:dyDescent="0.35">
      <c r="AK5859" s="33" t="str">
        <f>IF(Dane!M5859&lt;&gt;"",Dane!M5859,"")</f>
        <v/>
      </c>
    </row>
    <row r="5860" spans="37:37" x14ac:dyDescent="0.35">
      <c r="AK5860" s="33" t="str">
        <f>IF(Dane!M5860&lt;&gt;"",Dane!M5860,"")</f>
        <v/>
      </c>
    </row>
    <row r="5861" spans="37:37" x14ac:dyDescent="0.35">
      <c r="AK5861" s="33" t="str">
        <f>IF(Dane!M5861&lt;&gt;"",Dane!M5861,"")</f>
        <v/>
      </c>
    </row>
    <row r="5862" spans="37:37" x14ac:dyDescent="0.35">
      <c r="AK5862" s="33" t="str">
        <f>IF(Dane!M5862&lt;&gt;"",Dane!M5862,"")</f>
        <v/>
      </c>
    </row>
    <row r="5863" spans="37:37" x14ac:dyDescent="0.35">
      <c r="AK5863" s="33" t="str">
        <f>IF(Dane!M5863&lt;&gt;"",Dane!M5863,"")</f>
        <v/>
      </c>
    </row>
    <row r="5864" spans="37:37" x14ac:dyDescent="0.35">
      <c r="AK5864" s="33" t="str">
        <f>IF(Dane!M5864&lt;&gt;"",Dane!M5864,"")</f>
        <v/>
      </c>
    </row>
    <row r="5865" spans="37:37" x14ac:dyDescent="0.35">
      <c r="AK5865" s="33" t="str">
        <f>IF(Dane!M5865&lt;&gt;"",Dane!M5865,"")</f>
        <v/>
      </c>
    </row>
    <row r="5866" spans="37:37" x14ac:dyDescent="0.35">
      <c r="AK5866" s="33" t="str">
        <f>IF(Dane!M5866&lt;&gt;"",Dane!M5866,"")</f>
        <v/>
      </c>
    </row>
    <row r="5867" spans="37:37" x14ac:dyDescent="0.35">
      <c r="AK5867" s="33" t="str">
        <f>IF(Dane!M5867&lt;&gt;"",Dane!M5867,"")</f>
        <v/>
      </c>
    </row>
    <row r="5868" spans="37:37" x14ac:dyDescent="0.35">
      <c r="AK5868" s="33" t="str">
        <f>IF(Dane!M5868&lt;&gt;"",Dane!M5868,"")</f>
        <v/>
      </c>
    </row>
    <row r="5869" spans="37:37" x14ac:dyDescent="0.35">
      <c r="AK5869" s="33" t="str">
        <f>IF(Dane!M5869&lt;&gt;"",Dane!M5869,"")</f>
        <v/>
      </c>
    </row>
    <row r="5870" spans="37:37" x14ac:dyDescent="0.35">
      <c r="AK5870" s="33" t="str">
        <f>IF(Dane!M5870&lt;&gt;"",Dane!M5870,"")</f>
        <v/>
      </c>
    </row>
    <row r="5871" spans="37:37" x14ac:dyDescent="0.35">
      <c r="AK5871" s="33" t="str">
        <f>IF(Dane!M5871&lt;&gt;"",Dane!M5871,"")</f>
        <v/>
      </c>
    </row>
    <row r="5872" spans="37:37" x14ac:dyDescent="0.35">
      <c r="AK5872" s="33" t="str">
        <f>IF(Dane!M5872&lt;&gt;"",Dane!M5872,"")</f>
        <v/>
      </c>
    </row>
    <row r="5873" spans="37:37" x14ac:dyDescent="0.35">
      <c r="AK5873" s="33" t="str">
        <f>IF(Dane!M5873&lt;&gt;"",Dane!M5873,"")</f>
        <v/>
      </c>
    </row>
    <row r="5874" spans="37:37" x14ac:dyDescent="0.35">
      <c r="AK5874" s="33" t="str">
        <f>IF(Dane!M5874&lt;&gt;"",Dane!M5874,"")</f>
        <v/>
      </c>
    </row>
    <row r="5875" spans="37:37" x14ac:dyDescent="0.35">
      <c r="AK5875" s="33" t="str">
        <f>IF(Dane!M5875&lt;&gt;"",Dane!M5875,"")</f>
        <v/>
      </c>
    </row>
    <row r="5876" spans="37:37" x14ac:dyDescent="0.35">
      <c r="AK5876" s="33" t="str">
        <f>IF(Dane!M5876&lt;&gt;"",Dane!M5876,"")</f>
        <v/>
      </c>
    </row>
    <row r="5877" spans="37:37" x14ac:dyDescent="0.35">
      <c r="AK5877" s="33" t="str">
        <f>IF(Dane!M5877&lt;&gt;"",Dane!M5877,"")</f>
        <v/>
      </c>
    </row>
    <row r="5878" spans="37:37" x14ac:dyDescent="0.35">
      <c r="AK5878" s="33" t="str">
        <f>IF(Dane!M5878&lt;&gt;"",Dane!M5878,"")</f>
        <v/>
      </c>
    </row>
    <row r="5879" spans="37:37" x14ac:dyDescent="0.35">
      <c r="AK5879" s="33" t="str">
        <f>IF(Dane!M5879&lt;&gt;"",Dane!M5879,"")</f>
        <v/>
      </c>
    </row>
    <row r="5880" spans="37:37" x14ac:dyDescent="0.35">
      <c r="AK5880" s="33" t="str">
        <f>IF(Dane!M5880&lt;&gt;"",Dane!M5880,"")</f>
        <v/>
      </c>
    </row>
    <row r="5881" spans="37:37" x14ac:dyDescent="0.35">
      <c r="AK5881" s="33" t="str">
        <f>IF(Dane!M5881&lt;&gt;"",Dane!M5881,"")</f>
        <v/>
      </c>
    </row>
    <row r="5882" spans="37:37" x14ac:dyDescent="0.35">
      <c r="AK5882" s="33" t="str">
        <f>IF(Dane!M5882&lt;&gt;"",Dane!M5882,"")</f>
        <v/>
      </c>
    </row>
    <row r="5883" spans="37:37" x14ac:dyDescent="0.35">
      <c r="AK5883" s="33" t="str">
        <f>IF(Dane!M5883&lt;&gt;"",Dane!M5883,"")</f>
        <v/>
      </c>
    </row>
    <row r="5884" spans="37:37" x14ac:dyDescent="0.35">
      <c r="AK5884" s="33" t="str">
        <f>IF(Dane!M5884&lt;&gt;"",Dane!M5884,"")</f>
        <v/>
      </c>
    </row>
    <row r="5885" spans="37:37" x14ac:dyDescent="0.35">
      <c r="AK5885" s="33" t="str">
        <f>IF(Dane!M5885&lt;&gt;"",Dane!M5885,"")</f>
        <v/>
      </c>
    </row>
    <row r="5886" spans="37:37" x14ac:dyDescent="0.35">
      <c r="AK5886" s="33" t="str">
        <f>IF(Dane!M5886&lt;&gt;"",Dane!M5886,"")</f>
        <v/>
      </c>
    </row>
    <row r="5887" spans="37:37" x14ac:dyDescent="0.35">
      <c r="AK5887" s="33" t="str">
        <f>IF(Dane!M5887&lt;&gt;"",Dane!M5887,"")</f>
        <v/>
      </c>
    </row>
    <row r="5888" spans="37:37" x14ac:dyDescent="0.35">
      <c r="AK5888" s="33" t="str">
        <f>IF(Dane!M5888&lt;&gt;"",Dane!M5888,"")</f>
        <v/>
      </c>
    </row>
    <row r="5889" spans="37:37" x14ac:dyDescent="0.35">
      <c r="AK5889" s="33" t="str">
        <f>IF(Dane!M5889&lt;&gt;"",Dane!M5889,"")</f>
        <v/>
      </c>
    </row>
    <row r="5890" spans="37:37" x14ac:dyDescent="0.35">
      <c r="AK5890" s="33" t="str">
        <f>IF(Dane!M5890&lt;&gt;"",Dane!M5890,"")</f>
        <v/>
      </c>
    </row>
    <row r="5891" spans="37:37" x14ac:dyDescent="0.35">
      <c r="AK5891" s="33" t="str">
        <f>IF(Dane!M5891&lt;&gt;"",Dane!M5891,"")</f>
        <v/>
      </c>
    </row>
    <row r="5892" spans="37:37" x14ac:dyDescent="0.35">
      <c r="AK5892" s="33" t="str">
        <f>IF(Dane!M5892&lt;&gt;"",Dane!M5892,"")</f>
        <v/>
      </c>
    </row>
    <row r="5893" spans="37:37" x14ac:dyDescent="0.35">
      <c r="AK5893" s="33" t="str">
        <f>IF(Dane!M5893&lt;&gt;"",Dane!M5893,"")</f>
        <v/>
      </c>
    </row>
    <row r="5894" spans="37:37" x14ac:dyDescent="0.35">
      <c r="AK5894" s="33" t="str">
        <f>IF(Dane!M5894&lt;&gt;"",Dane!M5894,"")</f>
        <v/>
      </c>
    </row>
    <row r="5895" spans="37:37" x14ac:dyDescent="0.35">
      <c r="AK5895" s="33" t="str">
        <f>IF(Dane!M5895&lt;&gt;"",Dane!M5895,"")</f>
        <v/>
      </c>
    </row>
    <row r="5896" spans="37:37" x14ac:dyDescent="0.35">
      <c r="AK5896" s="33" t="str">
        <f>IF(Dane!M5896&lt;&gt;"",Dane!M5896,"")</f>
        <v/>
      </c>
    </row>
    <row r="5897" spans="37:37" x14ac:dyDescent="0.35">
      <c r="AK5897" s="33" t="str">
        <f>IF(Dane!M5897&lt;&gt;"",Dane!M5897,"")</f>
        <v/>
      </c>
    </row>
    <row r="5898" spans="37:37" x14ac:dyDescent="0.35">
      <c r="AK5898" s="33" t="str">
        <f>IF(Dane!M5898&lt;&gt;"",Dane!M5898,"")</f>
        <v/>
      </c>
    </row>
    <row r="5899" spans="37:37" x14ac:dyDescent="0.35">
      <c r="AK5899" s="33" t="str">
        <f>IF(Dane!M5899&lt;&gt;"",Dane!M5899,"")</f>
        <v/>
      </c>
    </row>
    <row r="5900" spans="37:37" x14ac:dyDescent="0.35">
      <c r="AK5900" s="33" t="str">
        <f>IF(Dane!M5900&lt;&gt;"",Dane!M5900,"")</f>
        <v/>
      </c>
    </row>
    <row r="5901" spans="37:37" x14ac:dyDescent="0.35">
      <c r="AK5901" s="33" t="str">
        <f>IF(Dane!M5901&lt;&gt;"",Dane!M5901,"")</f>
        <v/>
      </c>
    </row>
    <row r="5902" spans="37:37" x14ac:dyDescent="0.35">
      <c r="AK5902" s="33" t="str">
        <f>IF(Dane!M5902&lt;&gt;"",Dane!M5902,"")</f>
        <v/>
      </c>
    </row>
    <row r="5903" spans="37:37" x14ac:dyDescent="0.35">
      <c r="AK5903" s="33" t="str">
        <f>IF(Dane!M5903&lt;&gt;"",Dane!M5903,"")</f>
        <v/>
      </c>
    </row>
    <row r="5904" spans="37:37" x14ac:dyDescent="0.35">
      <c r="AK5904" s="33" t="str">
        <f>IF(Dane!M5904&lt;&gt;"",Dane!M5904,"")</f>
        <v/>
      </c>
    </row>
    <row r="5905" spans="37:37" x14ac:dyDescent="0.35">
      <c r="AK5905" s="33" t="str">
        <f>IF(Dane!M5905&lt;&gt;"",Dane!M5905,"")</f>
        <v/>
      </c>
    </row>
    <row r="5906" spans="37:37" x14ac:dyDescent="0.35">
      <c r="AK5906" s="33" t="str">
        <f>IF(Dane!M5906&lt;&gt;"",Dane!M5906,"")</f>
        <v/>
      </c>
    </row>
    <row r="5907" spans="37:37" x14ac:dyDescent="0.35">
      <c r="AK5907" s="33" t="str">
        <f>IF(Dane!M5907&lt;&gt;"",Dane!M5907,"")</f>
        <v/>
      </c>
    </row>
    <row r="5908" spans="37:37" x14ac:dyDescent="0.35">
      <c r="AK5908" s="33" t="str">
        <f>IF(Dane!M5908&lt;&gt;"",Dane!M5908,"")</f>
        <v/>
      </c>
    </row>
    <row r="5909" spans="37:37" x14ac:dyDescent="0.35">
      <c r="AK5909" s="33" t="str">
        <f>IF(Dane!M5909&lt;&gt;"",Dane!M5909,"")</f>
        <v/>
      </c>
    </row>
    <row r="5910" spans="37:37" x14ac:dyDescent="0.35">
      <c r="AK5910" s="33" t="str">
        <f>IF(Dane!M5910&lt;&gt;"",Dane!M5910,"")</f>
        <v/>
      </c>
    </row>
    <row r="5911" spans="37:37" x14ac:dyDescent="0.35">
      <c r="AK5911" s="33" t="str">
        <f>IF(Dane!M5911&lt;&gt;"",Dane!M5911,"")</f>
        <v/>
      </c>
    </row>
    <row r="5912" spans="37:37" x14ac:dyDescent="0.35">
      <c r="AK5912" s="33" t="str">
        <f>IF(Dane!M5912&lt;&gt;"",Dane!M5912,"")</f>
        <v/>
      </c>
    </row>
    <row r="5913" spans="37:37" x14ac:dyDescent="0.35">
      <c r="AK5913" s="33" t="str">
        <f>IF(Dane!M5913&lt;&gt;"",Dane!M5913,"")</f>
        <v/>
      </c>
    </row>
    <row r="5914" spans="37:37" x14ac:dyDescent="0.35">
      <c r="AK5914" s="33" t="str">
        <f>IF(Dane!M5914&lt;&gt;"",Dane!M5914,"")</f>
        <v/>
      </c>
    </row>
    <row r="5915" spans="37:37" x14ac:dyDescent="0.35">
      <c r="AK5915" s="33" t="str">
        <f>IF(Dane!M5915&lt;&gt;"",Dane!M5915,"")</f>
        <v/>
      </c>
    </row>
    <row r="5916" spans="37:37" x14ac:dyDescent="0.35">
      <c r="AK5916" s="33" t="str">
        <f>IF(Dane!M5916&lt;&gt;"",Dane!M5916,"")</f>
        <v/>
      </c>
    </row>
    <row r="5917" spans="37:37" x14ac:dyDescent="0.35">
      <c r="AK5917" s="33" t="str">
        <f>IF(Dane!M5917&lt;&gt;"",Dane!M5917,"")</f>
        <v/>
      </c>
    </row>
    <row r="5918" spans="37:37" x14ac:dyDescent="0.35">
      <c r="AK5918" s="33" t="str">
        <f>IF(Dane!M5918&lt;&gt;"",Dane!M5918,"")</f>
        <v/>
      </c>
    </row>
    <row r="5919" spans="37:37" x14ac:dyDescent="0.35">
      <c r="AK5919" s="33" t="str">
        <f>IF(Dane!M5919&lt;&gt;"",Dane!M5919,"")</f>
        <v/>
      </c>
    </row>
    <row r="5920" spans="37:37" x14ac:dyDescent="0.35">
      <c r="AK5920" s="33" t="str">
        <f>IF(Dane!M5920&lt;&gt;"",Dane!M5920,"")</f>
        <v/>
      </c>
    </row>
    <row r="5921" spans="37:37" x14ac:dyDescent="0.35">
      <c r="AK5921" s="33" t="str">
        <f>IF(Dane!M5921&lt;&gt;"",Dane!M5921,"")</f>
        <v/>
      </c>
    </row>
    <row r="5922" spans="37:37" x14ac:dyDescent="0.35">
      <c r="AK5922" s="33" t="str">
        <f>IF(Dane!M5922&lt;&gt;"",Dane!M5922,"")</f>
        <v/>
      </c>
    </row>
    <row r="5923" spans="37:37" x14ac:dyDescent="0.35">
      <c r="AK5923" s="33" t="str">
        <f>IF(Dane!M5923&lt;&gt;"",Dane!M5923,"")</f>
        <v/>
      </c>
    </row>
    <row r="5924" spans="37:37" x14ac:dyDescent="0.35">
      <c r="AK5924" s="33" t="str">
        <f>IF(Dane!M5924&lt;&gt;"",Dane!M5924,"")</f>
        <v/>
      </c>
    </row>
    <row r="5925" spans="37:37" x14ac:dyDescent="0.35">
      <c r="AK5925" s="33" t="str">
        <f>IF(Dane!M5925&lt;&gt;"",Dane!M5925,"")</f>
        <v/>
      </c>
    </row>
    <row r="5926" spans="37:37" x14ac:dyDescent="0.35">
      <c r="AK5926" s="33" t="str">
        <f>IF(Dane!M5926&lt;&gt;"",Dane!M5926,"")</f>
        <v/>
      </c>
    </row>
    <row r="5927" spans="37:37" x14ac:dyDescent="0.35">
      <c r="AK5927" s="33" t="str">
        <f>IF(Dane!M5927&lt;&gt;"",Dane!M5927,"")</f>
        <v/>
      </c>
    </row>
    <row r="5928" spans="37:37" x14ac:dyDescent="0.35">
      <c r="AK5928" s="33" t="str">
        <f>IF(Dane!M5928&lt;&gt;"",Dane!M5928,"")</f>
        <v/>
      </c>
    </row>
    <row r="5929" spans="37:37" x14ac:dyDescent="0.35">
      <c r="AK5929" s="33" t="str">
        <f>IF(Dane!M5929&lt;&gt;"",Dane!M5929,"")</f>
        <v/>
      </c>
    </row>
    <row r="5930" spans="37:37" x14ac:dyDescent="0.35">
      <c r="AK5930" s="33" t="str">
        <f>IF(Dane!M5930&lt;&gt;"",Dane!M5930,"")</f>
        <v/>
      </c>
    </row>
    <row r="5931" spans="37:37" x14ac:dyDescent="0.35">
      <c r="AK5931" s="33" t="str">
        <f>IF(Dane!M5931&lt;&gt;"",Dane!M5931,"")</f>
        <v/>
      </c>
    </row>
    <row r="5932" spans="37:37" x14ac:dyDescent="0.35">
      <c r="AK5932" s="33" t="str">
        <f>IF(Dane!M5932&lt;&gt;"",Dane!M5932,"")</f>
        <v/>
      </c>
    </row>
    <row r="5933" spans="37:37" x14ac:dyDescent="0.35">
      <c r="AK5933" s="33" t="str">
        <f>IF(Dane!M5933&lt;&gt;"",Dane!M5933,"")</f>
        <v/>
      </c>
    </row>
    <row r="5934" spans="37:37" x14ac:dyDescent="0.35">
      <c r="AK5934" s="33" t="str">
        <f>IF(Dane!M5934&lt;&gt;"",Dane!M5934,"")</f>
        <v/>
      </c>
    </row>
    <row r="5935" spans="37:37" x14ac:dyDescent="0.35">
      <c r="AK5935" s="33" t="str">
        <f>IF(Dane!M5935&lt;&gt;"",Dane!M5935,"")</f>
        <v/>
      </c>
    </row>
    <row r="5936" spans="37:37" x14ac:dyDescent="0.35">
      <c r="AK5936" s="33" t="str">
        <f>IF(Dane!M5936&lt;&gt;"",Dane!M5936,"")</f>
        <v/>
      </c>
    </row>
    <row r="5937" spans="37:37" x14ac:dyDescent="0.35">
      <c r="AK5937" s="33" t="str">
        <f>IF(Dane!M5937&lt;&gt;"",Dane!M5937,"")</f>
        <v/>
      </c>
    </row>
    <row r="5938" spans="37:37" x14ac:dyDescent="0.35">
      <c r="AK5938" s="33" t="str">
        <f>IF(Dane!M5938&lt;&gt;"",Dane!M5938,"")</f>
        <v/>
      </c>
    </row>
    <row r="5939" spans="37:37" x14ac:dyDescent="0.35">
      <c r="AK5939" s="33" t="str">
        <f>IF(Dane!M5939&lt;&gt;"",Dane!M5939,"")</f>
        <v/>
      </c>
    </row>
    <row r="5940" spans="37:37" x14ac:dyDescent="0.35">
      <c r="AK5940" s="33" t="str">
        <f>IF(Dane!M5940&lt;&gt;"",Dane!M5940,"")</f>
        <v/>
      </c>
    </row>
    <row r="5941" spans="37:37" x14ac:dyDescent="0.35">
      <c r="AK5941" s="33" t="str">
        <f>IF(Dane!M5941&lt;&gt;"",Dane!M5941,"")</f>
        <v/>
      </c>
    </row>
    <row r="5942" spans="37:37" x14ac:dyDescent="0.35">
      <c r="AK5942" s="33" t="str">
        <f>IF(Dane!M5942&lt;&gt;"",Dane!M5942,"")</f>
        <v/>
      </c>
    </row>
    <row r="5943" spans="37:37" x14ac:dyDescent="0.35">
      <c r="AK5943" s="33" t="str">
        <f>IF(Dane!M5943&lt;&gt;"",Dane!M5943,"")</f>
        <v/>
      </c>
    </row>
    <row r="5944" spans="37:37" x14ac:dyDescent="0.35">
      <c r="AK5944" s="33" t="str">
        <f>IF(Dane!M5944&lt;&gt;"",Dane!M5944,"")</f>
        <v/>
      </c>
    </row>
    <row r="5945" spans="37:37" x14ac:dyDescent="0.35">
      <c r="AK5945" s="33" t="str">
        <f>IF(Dane!M5945&lt;&gt;"",Dane!M5945,"")</f>
        <v/>
      </c>
    </row>
    <row r="5946" spans="37:37" x14ac:dyDescent="0.35">
      <c r="AK5946" s="33" t="str">
        <f>IF(Dane!M5946&lt;&gt;"",Dane!M5946,"")</f>
        <v/>
      </c>
    </row>
    <row r="5947" spans="37:37" x14ac:dyDescent="0.35">
      <c r="AK5947" s="33" t="str">
        <f>IF(Dane!M5947&lt;&gt;"",Dane!M5947,"")</f>
        <v/>
      </c>
    </row>
    <row r="5948" spans="37:37" x14ac:dyDescent="0.35">
      <c r="AK5948" s="33" t="str">
        <f>IF(Dane!M5948&lt;&gt;"",Dane!M5948,"")</f>
        <v/>
      </c>
    </row>
    <row r="5949" spans="37:37" x14ac:dyDescent="0.35">
      <c r="AK5949" s="33" t="str">
        <f>IF(Dane!M5949&lt;&gt;"",Dane!M5949,"")</f>
        <v/>
      </c>
    </row>
    <row r="5950" spans="37:37" x14ac:dyDescent="0.35">
      <c r="AK5950" s="33" t="str">
        <f>IF(Dane!M5950&lt;&gt;"",Dane!M5950,"")</f>
        <v/>
      </c>
    </row>
    <row r="5951" spans="37:37" x14ac:dyDescent="0.35">
      <c r="AK5951" s="33" t="str">
        <f>IF(Dane!M5951&lt;&gt;"",Dane!M5951,"")</f>
        <v/>
      </c>
    </row>
    <row r="5952" spans="37:37" x14ac:dyDescent="0.35">
      <c r="AK5952" s="33" t="str">
        <f>IF(Dane!M5952&lt;&gt;"",Dane!M5952,"")</f>
        <v/>
      </c>
    </row>
    <row r="5953" spans="37:37" x14ac:dyDescent="0.35">
      <c r="AK5953" s="33" t="str">
        <f>IF(Dane!M5953&lt;&gt;"",Dane!M5953,"")</f>
        <v/>
      </c>
    </row>
    <row r="5954" spans="37:37" x14ac:dyDescent="0.35">
      <c r="AK5954" s="33" t="str">
        <f>IF(Dane!M5954&lt;&gt;"",Dane!M5954,"")</f>
        <v/>
      </c>
    </row>
    <row r="5955" spans="37:37" x14ac:dyDescent="0.35">
      <c r="AK5955" s="33" t="str">
        <f>IF(Dane!M5955&lt;&gt;"",Dane!M5955,"")</f>
        <v/>
      </c>
    </row>
    <row r="5956" spans="37:37" x14ac:dyDescent="0.35">
      <c r="AK5956" s="33" t="str">
        <f>IF(Dane!M5956&lt;&gt;"",Dane!M5956,"")</f>
        <v/>
      </c>
    </row>
    <row r="5957" spans="37:37" x14ac:dyDescent="0.35">
      <c r="AK5957" s="33" t="str">
        <f>IF(Dane!M5957&lt;&gt;"",Dane!M5957,"")</f>
        <v/>
      </c>
    </row>
    <row r="5958" spans="37:37" x14ac:dyDescent="0.35">
      <c r="AK5958" s="33" t="str">
        <f>IF(Dane!M5958&lt;&gt;"",Dane!M5958,"")</f>
        <v/>
      </c>
    </row>
    <row r="5959" spans="37:37" x14ac:dyDescent="0.35">
      <c r="AK5959" s="33" t="str">
        <f>IF(Dane!M5959&lt;&gt;"",Dane!M5959,"")</f>
        <v/>
      </c>
    </row>
    <row r="5960" spans="37:37" x14ac:dyDescent="0.35">
      <c r="AK5960" s="33" t="str">
        <f>IF(Dane!M5960&lt;&gt;"",Dane!M5960,"")</f>
        <v/>
      </c>
    </row>
    <row r="5961" spans="37:37" x14ac:dyDescent="0.35">
      <c r="AK5961" s="33" t="str">
        <f>IF(Dane!M5961&lt;&gt;"",Dane!M5961,"")</f>
        <v/>
      </c>
    </row>
    <row r="5962" spans="37:37" x14ac:dyDescent="0.35">
      <c r="AK5962" s="33" t="str">
        <f>IF(Dane!M5962&lt;&gt;"",Dane!M5962,"")</f>
        <v/>
      </c>
    </row>
    <row r="5963" spans="37:37" x14ac:dyDescent="0.35">
      <c r="AK5963" s="33" t="str">
        <f>IF(Dane!M5963&lt;&gt;"",Dane!M5963,"")</f>
        <v/>
      </c>
    </row>
    <row r="5964" spans="37:37" x14ac:dyDescent="0.35">
      <c r="AK5964" s="33" t="str">
        <f>IF(Dane!M5964&lt;&gt;"",Dane!M5964,"")</f>
        <v/>
      </c>
    </row>
    <row r="5965" spans="37:37" x14ac:dyDescent="0.35">
      <c r="AK5965" s="33" t="str">
        <f>IF(Dane!M5965&lt;&gt;"",Dane!M5965,"")</f>
        <v/>
      </c>
    </row>
    <row r="5966" spans="37:37" x14ac:dyDescent="0.35">
      <c r="AK5966" s="33" t="str">
        <f>IF(Dane!M5966&lt;&gt;"",Dane!M5966,"")</f>
        <v/>
      </c>
    </row>
    <row r="5967" spans="37:37" x14ac:dyDescent="0.35">
      <c r="AK5967" s="33" t="str">
        <f>IF(Dane!M5967&lt;&gt;"",Dane!M5967,"")</f>
        <v/>
      </c>
    </row>
    <row r="5968" spans="37:37" x14ac:dyDescent="0.35">
      <c r="AK5968" s="33" t="str">
        <f>IF(Dane!M5968&lt;&gt;"",Dane!M5968,"")</f>
        <v/>
      </c>
    </row>
    <row r="5969" spans="37:37" x14ac:dyDescent="0.35">
      <c r="AK5969" s="33" t="str">
        <f>IF(Dane!M5969&lt;&gt;"",Dane!M5969,"")</f>
        <v/>
      </c>
    </row>
    <row r="5970" spans="37:37" x14ac:dyDescent="0.35">
      <c r="AK5970" s="33" t="str">
        <f>IF(Dane!M5970&lt;&gt;"",Dane!M5970,"")</f>
        <v/>
      </c>
    </row>
    <row r="5971" spans="37:37" x14ac:dyDescent="0.35">
      <c r="AK5971" s="33" t="str">
        <f>IF(Dane!M5971&lt;&gt;"",Dane!M5971,"")</f>
        <v/>
      </c>
    </row>
    <row r="5972" spans="37:37" x14ac:dyDescent="0.35">
      <c r="AK5972" s="33" t="str">
        <f>IF(Dane!M5972&lt;&gt;"",Dane!M5972,"")</f>
        <v/>
      </c>
    </row>
    <row r="5973" spans="37:37" x14ac:dyDescent="0.35">
      <c r="AK5973" s="33" t="str">
        <f>IF(Dane!M5973&lt;&gt;"",Dane!M5973,"")</f>
        <v/>
      </c>
    </row>
    <row r="5974" spans="37:37" x14ac:dyDescent="0.35">
      <c r="AK5974" s="33" t="str">
        <f>IF(Dane!M5974&lt;&gt;"",Dane!M5974,"")</f>
        <v/>
      </c>
    </row>
    <row r="5975" spans="37:37" x14ac:dyDescent="0.35">
      <c r="AK5975" s="33" t="str">
        <f>IF(Dane!M5975&lt;&gt;"",Dane!M5975,"")</f>
        <v/>
      </c>
    </row>
    <row r="5976" spans="37:37" x14ac:dyDescent="0.35">
      <c r="AK5976" s="33" t="str">
        <f>IF(Dane!M5976&lt;&gt;"",Dane!M5976,"")</f>
        <v/>
      </c>
    </row>
    <row r="5977" spans="37:37" x14ac:dyDescent="0.35">
      <c r="AK5977" s="33" t="str">
        <f>IF(Dane!M5977&lt;&gt;"",Dane!M5977,"")</f>
        <v/>
      </c>
    </row>
    <row r="5978" spans="37:37" x14ac:dyDescent="0.35">
      <c r="AK5978" s="33" t="str">
        <f>IF(Dane!M5978&lt;&gt;"",Dane!M5978,"")</f>
        <v/>
      </c>
    </row>
    <row r="5979" spans="37:37" x14ac:dyDescent="0.35">
      <c r="AK5979" s="33" t="str">
        <f>IF(Dane!M5979&lt;&gt;"",Dane!M5979,"")</f>
        <v/>
      </c>
    </row>
    <row r="5980" spans="37:37" x14ac:dyDescent="0.35">
      <c r="AK5980" s="33" t="str">
        <f>IF(Dane!M5980&lt;&gt;"",Dane!M5980,"")</f>
        <v/>
      </c>
    </row>
    <row r="5981" spans="37:37" x14ac:dyDescent="0.35">
      <c r="AK5981" s="33" t="str">
        <f>IF(Dane!M5981&lt;&gt;"",Dane!M5981,"")</f>
        <v/>
      </c>
    </row>
    <row r="5982" spans="37:37" x14ac:dyDescent="0.35">
      <c r="AK5982" s="33" t="str">
        <f>IF(Dane!M5982&lt;&gt;"",Dane!M5982,"")</f>
        <v/>
      </c>
    </row>
    <row r="5983" spans="37:37" x14ac:dyDescent="0.35">
      <c r="AK5983" s="33" t="str">
        <f>IF(Dane!M5983&lt;&gt;"",Dane!M5983,"")</f>
        <v/>
      </c>
    </row>
    <row r="5984" spans="37:37" x14ac:dyDescent="0.35">
      <c r="AK5984" s="33" t="str">
        <f>IF(Dane!M5984&lt;&gt;"",Dane!M5984,"")</f>
        <v/>
      </c>
    </row>
    <row r="5985" spans="37:37" x14ac:dyDescent="0.35">
      <c r="AK5985" s="33" t="str">
        <f>IF(Dane!M5985&lt;&gt;"",Dane!M5985,"")</f>
        <v/>
      </c>
    </row>
    <row r="5986" spans="37:37" x14ac:dyDescent="0.35">
      <c r="AK5986" s="33" t="str">
        <f>IF(Dane!M5986&lt;&gt;"",Dane!M5986,"")</f>
        <v/>
      </c>
    </row>
    <row r="5987" spans="37:37" x14ac:dyDescent="0.35">
      <c r="AK5987" s="33" t="str">
        <f>IF(Dane!M5987&lt;&gt;"",Dane!M5987,"")</f>
        <v/>
      </c>
    </row>
    <row r="5988" spans="37:37" x14ac:dyDescent="0.35">
      <c r="AK5988" s="33" t="str">
        <f>IF(Dane!M5988&lt;&gt;"",Dane!M5988,"")</f>
        <v/>
      </c>
    </row>
    <row r="5989" spans="37:37" x14ac:dyDescent="0.35">
      <c r="AK5989" s="33" t="str">
        <f>IF(Dane!M5989&lt;&gt;"",Dane!M5989,"")</f>
        <v/>
      </c>
    </row>
    <row r="5990" spans="37:37" x14ac:dyDescent="0.35">
      <c r="AK5990" s="33" t="str">
        <f>IF(Dane!M5990&lt;&gt;"",Dane!M5990,"")</f>
        <v/>
      </c>
    </row>
    <row r="5991" spans="37:37" x14ac:dyDescent="0.35">
      <c r="AK5991" s="33" t="str">
        <f>IF(Dane!M5991&lt;&gt;"",Dane!M5991,"")</f>
        <v/>
      </c>
    </row>
    <row r="5992" spans="37:37" x14ac:dyDescent="0.35">
      <c r="AK5992" s="33" t="str">
        <f>IF(Dane!M5992&lt;&gt;"",Dane!M5992,"")</f>
        <v/>
      </c>
    </row>
    <row r="5993" spans="37:37" x14ac:dyDescent="0.35">
      <c r="AK5993" s="33" t="str">
        <f>IF(Dane!M5993&lt;&gt;"",Dane!M5993,"")</f>
        <v/>
      </c>
    </row>
    <row r="5994" spans="37:37" x14ac:dyDescent="0.35">
      <c r="AK5994" s="33" t="str">
        <f>IF(Dane!M5994&lt;&gt;"",Dane!M5994,"")</f>
        <v/>
      </c>
    </row>
    <row r="5995" spans="37:37" x14ac:dyDescent="0.35">
      <c r="AK5995" s="33" t="str">
        <f>IF(Dane!M5995&lt;&gt;"",Dane!M5995,"")</f>
        <v/>
      </c>
    </row>
    <row r="5996" spans="37:37" x14ac:dyDescent="0.35">
      <c r="AK5996" s="33" t="str">
        <f>IF(Dane!M5996&lt;&gt;"",Dane!M5996,"")</f>
        <v/>
      </c>
    </row>
    <row r="5997" spans="37:37" x14ac:dyDescent="0.35">
      <c r="AK5997" s="33" t="str">
        <f>IF(Dane!M5997&lt;&gt;"",Dane!M5997,"")</f>
        <v/>
      </c>
    </row>
    <row r="5998" spans="37:37" x14ac:dyDescent="0.35">
      <c r="AK5998" s="33" t="str">
        <f>IF(Dane!M5998&lt;&gt;"",Dane!M5998,"")</f>
        <v/>
      </c>
    </row>
    <row r="5999" spans="37:37" x14ac:dyDescent="0.35">
      <c r="AK5999" s="33" t="str">
        <f>IF(Dane!M5999&lt;&gt;"",Dane!M5999,"")</f>
        <v/>
      </c>
    </row>
    <row r="6000" spans="37:37" x14ac:dyDescent="0.35">
      <c r="AK6000" s="33" t="str">
        <f>IF(Dane!M6000&lt;&gt;"",Dane!M6000,"")</f>
        <v/>
      </c>
    </row>
    <row r="6001" spans="37:37" x14ac:dyDescent="0.35">
      <c r="AK6001" s="33" t="str">
        <f>IF(Dane!M6001&lt;&gt;"",Dane!M6001,"")</f>
        <v/>
      </c>
    </row>
    <row r="6002" spans="37:37" x14ac:dyDescent="0.35">
      <c r="AK6002" s="33" t="str">
        <f>IF(Dane!M6002&lt;&gt;"",Dane!M6002,"")</f>
        <v/>
      </c>
    </row>
    <row r="6003" spans="37:37" x14ac:dyDescent="0.35">
      <c r="AK6003" s="33" t="str">
        <f>IF(Dane!M6003&lt;&gt;"",Dane!M6003,"")</f>
        <v/>
      </c>
    </row>
    <row r="6004" spans="37:37" x14ac:dyDescent="0.35">
      <c r="AK6004" s="33" t="str">
        <f>IF(Dane!M6004&lt;&gt;"",Dane!M6004,"")</f>
        <v/>
      </c>
    </row>
    <row r="6005" spans="37:37" x14ac:dyDescent="0.35">
      <c r="AK6005" s="33" t="str">
        <f>IF(Dane!M6005&lt;&gt;"",Dane!M6005,"")</f>
        <v/>
      </c>
    </row>
    <row r="6006" spans="37:37" x14ac:dyDescent="0.35">
      <c r="AK6006" s="33" t="str">
        <f>IF(Dane!M6006&lt;&gt;"",Dane!M6006,"")</f>
        <v/>
      </c>
    </row>
    <row r="6007" spans="37:37" x14ac:dyDescent="0.35">
      <c r="AK6007" s="33" t="str">
        <f>IF(Dane!M6007&lt;&gt;"",Dane!M6007,"")</f>
        <v/>
      </c>
    </row>
    <row r="6008" spans="37:37" x14ac:dyDescent="0.35">
      <c r="AK6008" s="33" t="str">
        <f>IF(Dane!M6008&lt;&gt;"",Dane!M6008,"")</f>
        <v/>
      </c>
    </row>
    <row r="6009" spans="37:37" x14ac:dyDescent="0.35">
      <c r="AK6009" s="33" t="str">
        <f>IF(Dane!M6009&lt;&gt;"",Dane!M6009,"")</f>
        <v/>
      </c>
    </row>
    <row r="6010" spans="37:37" x14ac:dyDescent="0.35">
      <c r="AK6010" s="33" t="str">
        <f>IF(Dane!M6010&lt;&gt;"",Dane!M6010,"")</f>
        <v/>
      </c>
    </row>
    <row r="6011" spans="37:37" x14ac:dyDescent="0.35">
      <c r="AK6011" s="33" t="str">
        <f>IF(Dane!M6011&lt;&gt;"",Dane!M6011,"")</f>
        <v/>
      </c>
    </row>
    <row r="6012" spans="37:37" x14ac:dyDescent="0.35">
      <c r="AK6012" s="33" t="str">
        <f>IF(Dane!M6012&lt;&gt;"",Dane!M6012,"")</f>
        <v/>
      </c>
    </row>
    <row r="6013" spans="37:37" x14ac:dyDescent="0.35">
      <c r="AK6013" s="33" t="str">
        <f>IF(Dane!M6013&lt;&gt;"",Dane!M6013,"")</f>
        <v/>
      </c>
    </row>
    <row r="6014" spans="37:37" x14ac:dyDescent="0.35">
      <c r="AK6014" s="33" t="str">
        <f>IF(Dane!M6014&lt;&gt;"",Dane!M6014,"")</f>
        <v/>
      </c>
    </row>
    <row r="6015" spans="37:37" x14ac:dyDescent="0.35">
      <c r="AK6015" s="33" t="str">
        <f>IF(Dane!M6015&lt;&gt;"",Dane!M6015,"")</f>
        <v/>
      </c>
    </row>
    <row r="6016" spans="37:37" x14ac:dyDescent="0.35">
      <c r="AK6016" s="33" t="str">
        <f>IF(Dane!M6016&lt;&gt;"",Dane!M6016,"")</f>
        <v/>
      </c>
    </row>
    <row r="6017" spans="37:37" x14ac:dyDescent="0.35">
      <c r="AK6017" s="33" t="str">
        <f>IF(Dane!M6017&lt;&gt;"",Dane!M6017,"")</f>
        <v/>
      </c>
    </row>
    <row r="6018" spans="37:37" x14ac:dyDescent="0.35">
      <c r="AK6018" s="33" t="str">
        <f>IF(Dane!M6018&lt;&gt;"",Dane!M6018,"")</f>
        <v/>
      </c>
    </row>
    <row r="6019" spans="37:37" x14ac:dyDescent="0.35">
      <c r="AK6019" s="33" t="str">
        <f>IF(Dane!M6019&lt;&gt;"",Dane!M6019,"")</f>
        <v/>
      </c>
    </row>
    <row r="6020" spans="37:37" x14ac:dyDescent="0.35">
      <c r="AK6020" s="33" t="str">
        <f>IF(Dane!M6020&lt;&gt;"",Dane!M6020,"")</f>
        <v/>
      </c>
    </row>
    <row r="6021" spans="37:37" x14ac:dyDescent="0.35">
      <c r="AK6021" s="33" t="str">
        <f>IF(Dane!M6021&lt;&gt;"",Dane!M6021,"")</f>
        <v/>
      </c>
    </row>
    <row r="6022" spans="37:37" x14ac:dyDescent="0.35">
      <c r="AK6022" s="33" t="str">
        <f>IF(Dane!M6022&lt;&gt;"",Dane!M6022,"")</f>
        <v/>
      </c>
    </row>
    <row r="6023" spans="37:37" x14ac:dyDescent="0.35">
      <c r="AK6023" s="33" t="str">
        <f>IF(Dane!M6023&lt;&gt;"",Dane!M6023,"")</f>
        <v/>
      </c>
    </row>
    <row r="6024" spans="37:37" x14ac:dyDescent="0.35">
      <c r="AK6024" s="33" t="str">
        <f>IF(Dane!M6024&lt;&gt;"",Dane!M6024,"")</f>
        <v/>
      </c>
    </row>
    <row r="6025" spans="37:37" x14ac:dyDescent="0.35">
      <c r="AK6025" s="33" t="str">
        <f>IF(Dane!M6025&lt;&gt;"",Dane!M6025,"")</f>
        <v/>
      </c>
    </row>
    <row r="6026" spans="37:37" x14ac:dyDescent="0.35">
      <c r="AK6026" s="33" t="str">
        <f>IF(Dane!M6026&lt;&gt;"",Dane!M6026,"")</f>
        <v/>
      </c>
    </row>
    <row r="6027" spans="37:37" x14ac:dyDescent="0.35">
      <c r="AK6027" s="33" t="str">
        <f>IF(Dane!M6027&lt;&gt;"",Dane!M6027,"")</f>
        <v/>
      </c>
    </row>
    <row r="6028" spans="37:37" x14ac:dyDescent="0.35">
      <c r="AK6028" s="33" t="str">
        <f>IF(Dane!M6028&lt;&gt;"",Dane!M6028,"")</f>
        <v/>
      </c>
    </row>
    <row r="6029" spans="37:37" x14ac:dyDescent="0.35">
      <c r="AK6029" s="33" t="str">
        <f>IF(Dane!M6029&lt;&gt;"",Dane!M6029,"")</f>
        <v/>
      </c>
    </row>
    <row r="6030" spans="37:37" x14ac:dyDescent="0.35">
      <c r="AK6030" s="33" t="str">
        <f>IF(Dane!M6030&lt;&gt;"",Dane!M6030,"")</f>
        <v/>
      </c>
    </row>
    <row r="6031" spans="37:37" x14ac:dyDescent="0.35">
      <c r="AK6031" s="33" t="str">
        <f>IF(Dane!M6031&lt;&gt;"",Dane!M6031,"")</f>
        <v/>
      </c>
    </row>
    <row r="6032" spans="37:37" x14ac:dyDescent="0.35">
      <c r="AK6032" s="33" t="str">
        <f>IF(Dane!M6032&lt;&gt;"",Dane!M6032,"")</f>
        <v/>
      </c>
    </row>
    <row r="6033" spans="37:37" x14ac:dyDescent="0.35">
      <c r="AK6033" s="33" t="str">
        <f>IF(Dane!M6033&lt;&gt;"",Dane!M6033,"")</f>
        <v/>
      </c>
    </row>
    <row r="6034" spans="37:37" x14ac:dyDescent="0.35">
      <c r="AK6034" s="33" t="str">
        <f>IF(Dane!M6034&lt;&gt;"",Dane!M6034,"")</f>
        <v/>
      </c>
    </row>
    <row r="6035" spans="37:37" x14ac:dyDescent="0.35">
      <c r="AK6035" s="33" t="str">
        <f>IF(Dane!M6035&lt;&gt;"",Dane!M6035,"")</f>
        <v/>
      </c>
    </row>
    <row r="6036" spans="37:37" x14ac:dyDescent="0.35">
      <c r="AK6036" s="33" t="str">
        <f>IF(Dane!M6036&lt;&gt;"",Dane!M6036,"")</f>
        <v/>
      </c>
    </row>
    <row r="6037" spans="37:37" x14ac:dyDescent="0.35">
      <c r="AK6037" s="33" t="str">
        <f>IF(Dane!M6037&lt;&gt;"",Dane!M6037,"")</f>
        <v/>
      </c>
    </row>
    <row r="6038" spans="37:37" x14ac:dyDescent="0.35">
      <c r="AK6038" s="33" t="str">
        <f>IF(Dane!M6038&lt;&gt;"",Dane!M6038,"")</f>
        <v/>
      </c>
    </row>
    <row r="6039" spans="37:37" x14ac:dyDescent="0.35">
      <c r="AK6039" s="33" t="str">
        <f>IF(Dane!M6039&lt;&gt;"",Dane!M6039,"")</f>
        <v/>
      </c>
    </row>
    <row r="6040" spans="37:37" x14ac:dyDescent="0.35">
      <c r="AK6040" s="33" t="str">
        <f>IF(Dane!M6040&lt;&gt;"",Dane!M6040,"")</f>
        <v/>
      </c>
    </row>
    <row r="6041" spans="37:37" x14ac:dyDescent="0.35">
      <c r="AK6041" s="33" t="str">
        <f>IF(Dane!M6041&lt;&gt;"",Dane!M6041,"")</f>
        <v/>
      </c>
    </row>
    <row r="6042" spans="37:37" x14ac:dyDescent="0.35">
      <c r="AK6042" s="33" t="str">
        <f>IF(Dane!M6042&lt;&gt;"",Dane!M6042,"")</f>
        <v/>
      </c>
    </row>
    <row r="6043" spans="37:37" x14ac:dyDescent="0.35">
      <c r="AK6043" s="33" t="str">
        <f>IF(Dane!M6043&lt;&gt;"",Dane!M6043,"")</f>
        <v/>
      </c>
    </row>
    <row r="6044" spans="37:37" x14ac:dyDescent="0.35">
      <c r="AK6044" s="33" t="str">
        <f>IF(Dane!M6044&lt;&gt;"",Dane!M6044,"")</f>
        <v/>
      </c>
    </row>
    <row r="6045" spans="37:37" x14ac:dyDescent="0.35">
      <c r="AK6045" s="33" t="str">
        <f>IF(Dane!M6045&lt;&gt;"",Dane!M6045,"")</f>
        <v/>
      </c>
    </row>
    <row r="6046" spans="37:37" x14ac:dyDescent="0.35">
      <c r="AK6046" s="33" t="str">
        <f>IF(Dane!M6046&lt;&gt;"",Dane!M6046,"")</f>
        <v/>
      </c>
    </row>
    <row r="6047" spans="37:37" x14ac:dyDescent="0.35">
      <c r="AK6047" s="33" t="str">
        <f>IF(Dane!M6047&lt;&gt;"",Dane!M6047,"")</f>
        <v/>
      </c>
    </row>
    <row r="6048" spans="37:37" x14ac:dyDescent="0.35">
      <c r="AK6048" s="33" t="str">
        <f>IF(Dane!M6048&lt;&gt;"",Dane!M6048,"")</f>
        <v/>
      </c>
    </row>
    <row r="6049" spans="37:37" x14ac:dyDescent="0.35">
      <c r="AK6049" s="33" t="str">
        <f>IF(Dane!M6049&lt;&gt;"",Dane!M6049,"")</f>
        <v/>
      </c>
    </row>
    <row r="6050" spans="37:37" x14ac:dyDescent="0.35">
      <c r="AK6050" s="33" t="str">
        <f>IF(Dane!M6050&lt;&gt;"",Dane!M6050,"")</f>
        <v/>
      </c>
    </row>
    <row r="6051" spans="37:37" x14ac:dyDescent="0.35">
      <c r="AK6051" s="33" t="str">
        <f>IF(Dane!M6051&lt;&gt;"",Dane!M6051,"")</f>
        <v/>
      </c>
    </row>
    <row r="6052" spans="37:37" x14ac:dyDescent="0.35">
      <c r="AK6052" s="33" t="str">
        <f>IF(Dane!M6052&lt;&gt;"",Dane!M6052,"")</f>
        <v/>
      </c>
    </row>
    <row r="6053" spans="37:37" x14ac:dyDescent="0.35">
      <c r="AK6053" s="33" t="str">
        <f>IF(Dane!M6053&lt;&gt;"",Dane!M6053,"")</f>
        <v/>
      </c>
    </row>
    <row r="6054" spans="37:37" x14ac:dyDescent="0.35">
      <c r="AK6054" s="33" t="str">
        <f>IF(Dane!M6054&lt;&gt;"",Dane!M6054,"")</f>
        <v/>
      </c>
    </row>
    <row r="6055" spans="37:37" x14ac:dyDescent="0.35">
      <c r="AK6055" s="33" t="str">
        <f>IF(Dane!M6055&lt;&gt;"",Dane!M6055,"")</f>
        <v/>
      </c>
    </row>
    <row r="6056" spans="37:37" x14ac:dyDescent="0.35">
      <c r="AK6056" s="33" t="str">
        <f>IF(Dane!M6056&lt;&gt;"",Dane!M6056,"")</f>
        <v/>
      </c>
    </row>
    <row r="6057" spans="37:37" x14ac:dyDescent="0.35">
      <c r="AK6057" s="33" t="str">
        <f>IF(Dane!M6057&lt;&gt;"",Dane!M6057,"")</f>
        <v/>
      </c>
    </row>
    <row r="6058" spans="37:37" x14ac:dyDescent="0.35">
      <c r="AK6058" s="33" t="str">
        <f>IF(Dane!M6058&lt;&gt;"",Dane!M6058,"")</f>
        <v/>
      </c>
    </row>
    <row r="6059" spans="37:37" x14ac:dyDescent="0.35">
      <c r="AK6059" s="33" t="str">
        <f>IF(Dane!M6059&lt;&gt;"",Dane!M6059,"")</f>
        <v/>
      </c>
    </row>
    <row r="6060" spans="37:37" x14ac:dyDescent="0.35">
      <c r="AK6060" s="33" t="str">
        <f>IF(Dane!M6060&lt;&gt;"",Dane!M6060,"")</f>
        <v/>
      </c>
    </row>
    <row r="6061" spans="37:37" x14ac:dyDescent="0.35">
      <c r="AK6061" s="33" t="str">
        <f>IF(Dane!M6061&lt;&gt;"",Dane!M6061,"")</f>
        <v/>
      </c>
    </row>
    <row r="6062" spans="37:37" x14ac:dyDescent="0.35">
      <c r="AK6062" s="33" t="str">
        <f>IF(Dane!M6062&lt;&gt;"",Dane!M6062,"")</f>
        <v/>
      </c>
    </row>
    <row r="6063" spans="37:37" x14ac:dyDescent="0.35">
      <c r="AK6063" s="33" t="str">
        <f>IF(Dane!M6063&lt;&gt;"",Dane!M6063,"")</f>
        <v/>
      </c>
    </row>
    <row r="6064" spans="37:37" x14ac:dyDescent="0.35">
      <c r="AK6064" s="33" t="str">
        <f>IF(Dane!M6064&lt;&gt;"",Dane!M6064,"")</f>
        <v/>
      </c>
    </row>
    <row r="6065" spans="37:37" x14ac:dyDescent="0.35">
      <c r="AK6065" s="33" t="str">
        <f>IF(Dane!M6065&lt;&gt;"",Dane!M6065,"")</f>
        <v/>
      </c>
    </row>
    <row r="6066" spans="37:37" x14ac:dyDescent="0.35">
      <c r="AK6066" s="33" t="str">
        <f>IF(Dane!M6066&lt;&gt;"",Dane!M6066,"")</f>
        <v/>
      </c>
    </row>
    <row r="6067" spans="37:37" x14ac:dyDescent="0.35">
      <c r="AK6067" s="33" t="str">
        <f>IF(Dane!M6067&lt;&gt;"",Dane!M6067,"")</f>
        <v/>
      </c>
    </row>
    <row r="6068" spans="37:37" x14ac:dyDescent="0.35">
      <c r="AK6068" s="33" t="str">
        <f>IF(Dane!M6068&lt;&gt;"",Dane!M6068,"")</f>
        <v/>
      </c>
    </row>
    <row r="6069" spans="37:37" x14ac:dyDescent="0.35">
      <c r="AK6069" s="33" t="str">
        <f>IF(Dane!M6069&lt;&gt;"",Dane!M6069,"")</f>
        <v/>
      </c>
    </row>
    <row r="6070" spans="37:37" x14ac:dyDescent="0.35">
      <c r="AK6070" s="33" t="str">
        <f>IF(Dane!M6070&lt;&gt;"",Dane!M6070,"")</f>
        <v/>
      </c>
    </row>
    <row r="6071" spans="37:37" x14ac:dyDescent="0.35">
      <c r="AK6071" s="33" t="str">
        <f>IF(Dane!M6071&lt;&gt;"",Dane!M6071,"")</f>
        <v/>
      </c>
    </row>
    <row r="6072" spans="37:37" x14ac:dyDescent="0.35">
      <c r="AK6072" s="33" t="str">
        <f>IF(Dane!M6072&lt;&gt;"",Dane!M6072,"")</f>
        <v/>
      </c>
    </row>
    <row r="6073" spans="37:37" x14ac:dyDescent="0.35">
      <c r="AK6073" s="33" t="str">
        <f>IF(Dane!M6073&lt;&gt;"",Dane!M6073,"")</f>
        <v/>
      </c>
    </row>
    <row r="6074" spans="37:37" x14ac:dyDescent="0.35">
      <c r="AK6074" s="33" t="str">
        <f>IF(Dane!M6074&lt;&gt;"",Dane!M6074,"")</f>
        <v/>
      </c>
    </row>
    <row r="6075" spans="37:37" x14ac:dyDescent="0.35">
      <c r="AK6075" s="33" t="str">
        <f>IF(Dane!M6075&lt;&gt;"",Dane!M6075,"")</f>
        <v/>
      </c>
    </row>
    <row r="6076" spans="37:37" x14ac:dyDescent="0.35">
      <c r="AK6076" s="33" t="str">
        <f>IF(Dane!M6076&lt;&gt;"",Dane!M6076,"")</f>
        <v/>
      </c>
    </row>
    <row r="6077" spans="37:37" x14ac:dyDescent="0.35">
      <c r="AK6077" s="33" t="str">
        <f>IF(Dane!M6077&lt;&gt;"",Dane!M6077,"")</f>
        <v/>
      </c>
    </row>
    <row r="6078" spans="37:37" x14ac:dyDescent="0.35">
      <c r="AK6078" s="33" t="str">
        <f>IF(Dane!M6078&lt;&gt;"",Dane!M6078,"")</f>
        <v/>
      </c>
    </row>
    <row r="6079" spans="37:37" x14ac:dyDescent="0.35">
      <c r="AK6079" s="33" t="str">
        <f>IF(Dane!M6079&lt;&gt;"",Dane!M6079,"")</f>
        <v/>
      </c>
    </row>
    <row r="6080" spans="37:37" x14ac:dyDescent="0.35">
      <c r="AK6080" s="33" t="str">
        <f>IF(Dane!M6080&lt;&gt;"",Dane!M6080,"")</f>
        <v/>
      </c>
    </row>
    <row r="6081" spans="37:37" x14ac:dyDescent="0.35">
      <c r="AK6081" s="33" t="str">
        <f>IF(Dane!M6081&lt;&gt;"",Dane!M6081,"")</f>
        <v/>
      </c>
    </row>
    <row r="6082" spans="37:37" x14ac:dyDescent="0.35">
      <c r="AK6082" s="33" t="str">
        <f>IF(Dane!M6082&lt;&gt;"",Dane!M6082,"")</f>
        <v/>
      </c>
    </row>
    <row r="6083" spans="37:37" x14ac:dyDescent="0.35">
      <c r="AK6083" s="33" t="str">
        <f>IF(Dane!M6083&lt;&gt;"",Dane!M6083,"")</f>
        <v/>
      </c>
    </row>
    <row r="6084" spans="37:37" x14ac:dyDescent="0.35">
      <c r="AK6084" s="33" t="str">
        <f>IF(Dane!M6084&lt;&gt;"",Dane!M6084,"")</f>
        <v/>
      </c>
    </row>
    <row r="6085" spans="37:37" x14ac:dyDescent="0.35">
      <c r="AK6085" s="33" t="str">
        <f>IF(Dane!M6085&lt;&gt;"",Dane!M6085,"")</f>
        <v/>
      </c>
    </row>
    <row r="6086" spans="37:37" x14ac:dyDescent="0.35">
      <c r="AK6086" s="33" t="str">
        <f>IF(Dane!M6086&lt;&gt;"",Dane!M6086,"")</f>
        <v/>
      </c>
    </row>
    <row r="6087" spans="37:37" x14ac:dyDescent="0.35">
      <c r="AK6087" s="33" t="str">
        <f>IF(Dane!M6087&lt;&gt;"",Dane!M6087,"")</f>
        <v/>
      </c>
    </row>
    <row r="6088" spans="37:37" x14ac:dyDescent="0.35">
      <c r="AK6088" s="33" t="str">
        <f>IF(Dane!M6088&lt;&gt;"",Dane!M6088,"")</f>
        <v/>
      </c>
    </row>
    <row r="6089" spans="37:37" x14ac:dyDescent="0.35">
      <c r="AK6089" s="33" t="str">
        <f>IF(Dane!M6089&lt;&gt;"",Dane!M6089,"")</f>
        <v/>
      </c>
    </row>
    <row r="6090" spans="37:37" x14ac:dyDescent="0.35">
      <c r="AK6090" s="33" t="str">
        <f>IF(Dane!M6090&lt;&gt;"",Dane!M6090,"")</f>
        <v/>
      </c>
    </row>
    <row r="6091" spans="37:37" x14ac:dyDescent="0.35">
      <c r="AK6091" s="33" t="str">
        <f>IF(Dane!M6091&lt;&gt;"",Dane!M6091,"")</f>
        <v/>
      </c>
    </row>
    <row r="6092" spans="37:37" x14ac:dyDescent="0.35">
      <c r="AK6092" s="33" t="str">
        <f>IF(Dane!M6092&lt;&gt;"",Dane!M6092,"")</f>
        <v/>
      </c>
    </row>
    <row r="6093" spans="37:37" x14ac:dyDescent="0.35">
      <c r="AK6093" s="33" t="str">
        <f>IF(Dane!M6093&lt;&gt;"",Dane!M6093,"")</f>
        <v/>
      </c>
    </row>
    <row r="6094" spans="37:37" x14ac:dyDescent="0.35">
      <c r="AK6094" s="33" t="str">
        <f>IF(Dane!M6094&lt;&gt;"",Dane!M6094,"")</f>
        <v/>
      </c>
    </row>
    <row r="6095" spans="37:37" x14ac:dyDescent="0.35">
      <c r="AK6095" s="33" t="str">
        <f>IF(Dane!M6095&lt;&gt;"",Dane!M6095,"")</f>
        <v/>
      </c>
    </row>
    <row r="6096" spans="37:37" x14ac:dyDescent="0.35">
      <c r="AK6096" s="33" t="str">
        <f>IF(Dane!M6096&lt;&gt;"",Dane!M6096,"")</f>
        <v/>
      </c>
    </row>
    <row r="6097" spans="37:37" x14ac:dyDescent="0.35">
      <c r="AK6097" s="33" t="str">
        <f>IF(Dane!M6097&lt;&gt;"",Dane!M6097,"")</f>
        <v/>
      </c>
    </row>
    <row r="6098" spans="37:37" x14ac:dyDescent="0.35">
      <c r="AK6098" s="33" t="str">
        <f>IF(Dane!M6098&lt;&gt;"",Dane!M6098,"")</f>
        <v/>
      </c>
    </row>
    <row r="6099" spans="37:37" x14ac:dyDescent="0.35">
      <c r="AK6099" s="33" t="str">
        <f>IF(Dane!M6099&lt;&gt;"",Dane!M6099,"")</f>
        <v/>
      </c>
    </row>
    <row r="6100" spans="37:37" x14ac:dyDescent="0.35">
      <c r="AK6100" s="33" t="str">
        <f>IF(Dane!M6100&lt;&gt;"",Dane!M6100,"")</f>
        <v/>
      </c>
    </row>
    <row r="6101" spans="37:37" x14ac:dyDescent="0.35">
      <c r="AK6101" s="33" t="str">
        <f>IF(Dane!M6101&lt;&gt;"",Dane!M6101,"")</f>
        <v/>
      </c>
    </row>
    <row r="6102" spans="37:37" x14ac:dyDescent="0.35">
      <c r="AK6102" s="33" t="str">
        <f>IF(Dane!M6102&lt;&gt;"",Dane!M6102,"")</f>
        <v/>
      </c>
    </row>
    <row r="6103" spans="37:37" x14ac:dyDescent="0.35">
      <c r="AK6103" s="33" t="str">
        <f>IF(Dane!M6103&lt;&gt;"",Dane!M6103,"")</f>
        <v/>
      </c>
    </row>
    <row r="6104" spans="37:37" x14ac:dyDescent="0.35">
      <c r="AK6104" s="33" t="str">
        <f>IF(Dane!M6104&lt;&gt;"",Dane!M6104,"")</f>
        <v/>
      </c>
    </row>
    <row r="6105" spans="37:37" x14ac:dyDescent="0.35">
      <c r="AK6105" s="33" t="str">
        <f>IF(Dane!M6105&lt;&gt;"",Dane!M6105,"")</f>
        <v/>
      </c>
    </row>
    <row r="6106" spans="37:37" x14ac:dyDescent="0.35">
      <c r="AK6106" s="33" t="str">
        <f>IF(Dane!M6106&lt;&gt;"",Dane!M6106,"")</f>
        <v/>
      </c>
    </row>
    <row r="6107" spans="37:37" x14ac:dyDescent="0.35">
      <c r="AK6107" s="33" t="str">
        <f>IF(Dane!M6107&lt;&gt;"",Dane!M6107,"")</f>
        <v/>
      </c>
    </row>
    <row r="6108" spans="37:37" x14ac:dyDescent="0.35">
      <c r="AK6108" s="33" t="str">
        <f>IF(Dane!M6108&lt;&gt;"",Dane!M6108,"")</f>
        <v/>
      </c>
    </row>
    <row r="6109" spans="37:37" x14ac:dyDescent="0.35">
      <c r="AK6109" s="33" t="str">
        <f>IF(Dane!M6109&lt;&gt;"",Dane!M6109,"")</f>
        <v/>
      </c>
    </row>
    <row r="6110" spans="37:37" x14ac:dyDescent="0.35">
      <c r="AK6110" s="33" t="str">
        <f>IF(Dane!M6110&lt;&gt;"",Dane!M6110,"")</f>
        <v/>
      </c>
    </row>
    <row r="6111" spans="37:37" x14ac:dyDescent="0.35">
      <c r="AK6111" s="33" t="str">
        <f>IF(Dane!M6111&lt;&gt;"",Dane!M6111,"")</f>
        <v/>
      </c>
    </row>
    <row r="6112" spans="37:37" x14ac:dyDescent="0.35">
      <c r="AK6112" s="33" t="str">
        <f>IF(Dane!M6112&lt;&gt;"",Dane!M6112,"")</f>
        <v/>
      </c>
    </row>
    <row r="6113" spans="37:37" x14ac:dyDescent="0.35">
      <c r="AK6113" s="33" t="str">
        <f>IF(Dane!M6113&lt;&gt;"",Dane!M6113,"")</f>
        <v/>
      </c>
    </row>
    <row r="6114" spans="37:37" x14ac:dyDescent="0.35">
      <c r="AK6114" s="33" t="str">
        <f>IF(Dane!M6114&lt;&gt;"",Dane!M6114,"")</f>
        <v/>
      </c>
    </row>
    <row r="6115" spans="37:37" x14ac:dyDescent="0.35">
      <c r="AK6115" s="33" t="str">
        <f>IF(Dane!M6115&lt;&gt;"",Dane!M6115,"")</f>
        <v/>
      </c>
    </row>
    <row r="6116" spans="37:37" x14ac:dyDescent="0.35">
      <c r="AK6116" s="33" t="str">
        <f>IF(Dane!M6116&lt;&gt;"",Dane!M6116,"")</f>
        <v/>
      </c>
    </row>
    <row r="6117" spans="37:37" x14ac:dyDescent="0.35">
      <c r="AK6117" s="33" t="str">
        <f>IF(Dane!M6117&lt;&gt;"",Dane!M6117,"")</f>
        <v/>
      </c>
    </row>
    <row r="6118" spans="37:37" x14ac:dyDescent="0.35">
      <c r="AK6118" s="33" t="str">
        <f>IF(Dane!M6118&lt;&gt;"",Dane!M6118,"")</f>
        <v/>
      </c>
    </row>
    <row r="6119" spans="37:37" x14ac:dyDescent="0.35">
      <c r="AK6119" s="33" t="str">
        <f>IF(Dane!M6119&lt;&gt;"",Dane!M6119,"")</f>
        <v/>
      </c>
    </row>
    <row r="6120" spans="37:37" x14ac:dyDescent="0.35">
      <c r="AK6120" s="33" t="str">
        <f>IF(Dane!M6120&lt;&gt;"",Dane!M6120,"")</f>
        <v/>
      </c>
    </row>
    <row r="6121" spans="37:37" x14ac:dyDescent="0.35">
      <c r="AK6121" s="33" t="str">
        <f>IF(Dane!M6121&lt;&gt;"",Dane!M6121,"")</f>
        <v/>
      </c>
    </row>
    <row r="6122" spans="37:37" x14ac:dyDescent="0.35">
      <c r="AK6122" s="33" t="str">
        <f>IF(Dane!M6122&lt;&gt;"",Dane!M6122,"")</f>
        <v/>
      </c>
    </row>
    <row r="6123" spans="37:37" x14ac:dyDescent="0.35">
      <c r="AK6123" s="33" t="str">
        <f>IF(Dane!M6123&lt;&gt;"",Dane!M6123,"")</f>
        <v/>
      </c>
    </row>
    <row r="6124" spans="37:37" x14ac:dyDescent="0.35">
      <c r="AK6124" s="33" t="str">
        <f>IF(Dane!M6124&lt;&gt;"",Dane!M6124,"")</f>
        <v/>
      </c>
    </row>
    <row r="6125" spans="37:37" x14ac:dyDescent="0.35">
      <c r="AK6125" s="33" t="str">
        <f>IF(Dane!M6125&lt;&gt;"",Dane!M6125,"")</f>
        <v/>
      </c>
    </row>
    <row r="6126" spans="37:37" x14ac:dyDescent="0.35">
      <c r="AK6126" s="33" t="str">
        <f>IF(Dane!M6126&lt;&gt;"",Dane!M6126,"")</f>
        <v/>
      </c>
    </row>
    <row r="6127" spans="37:37" x14ac:dyDescent="0.35">
      <c r="AK6127" s="33" t="str">
        <f>IF(Dane!M6127&lt;&gt;"",Dane!M6127,"")</f>
        <v/>
      </c>
    </row>
    <row r="6128" spans="37:37" x14ac:dyDescent="0.35">
      <c r="AK6128" s="33" t="str">
        <f>IF(Dane!M6128&lt;&gt;"",Dane!M6128,"")</f>
        <v/>
      </c>
    </row>
    <row r="6129" spans="37:37" x14ac:dyDescent="0.35">
      <c r="AK6129" s="33" t="str">
        <f>IF(Dane!M6129&lt;&gt;"",Dane!M6129,"")</f>
        <v/>
      </c>
    </row>
    <row r="6130" spans="37:37" x14ac:dyDescent="0.35">
      <c r="AK6130" s="33" t="str">
        <f>IF(Dane!M6130&lt;&gt;"",Dane!M6130,"")</f>
        <v/>
      </c>
    </row>
    <row r="6131" spans="37:37" x14ac:dyDescent="0.35">
      <c r="AK6131" s="33" t="str">
        <f>IF(Dane!M6131&lt;&gt;"",Dane!M6131,"")</f>
        <v/>
      </c>
    </row>
    <row r="6132" spans="37:37" x14ac:dyDescent="0.35">
      <c r="AK6132" s="33" t="str">
        <f>IF(Dane!M6132&lt;&gt;"",Dane!M6132,"")</f>
        <v/>
      </c>
    </row>
    <row r="6133" spans="37:37" x14ac:dyDescent="0.35">
      <c r="AK6133" s="33" t="str">
        <f>IF(Dane!M6133&lt;&gt;"",Dane!M6133,"")</f>
        <v/>
      </c>
    </row>
    <row r="6134" spans="37:37" x14ac:dyDescent="0.35">
      <c r="AK6134" s="33" t="str">
        <f>IF(Dane!M6134&lt;&gt;"",Dane!M6134,"")</f>
        <v/>
      </c>
    </row>
    <row r="6135" spans="37:37" x14ac:dyDescent="0.35">
      <c r="AK6135" s="33" t="str">
        <f>IF(Dane!M6135&lt;&gt;"",Dane!M6135,"")</f>
        <v/>
      </c>
    </row>
    <row r="6136" spans="37:37" x14ac:dyDescent="0.35">
      <c r="AK6136" s="33" t="str">
        <f>IF(Dane!M6136&lt;&gt;"",Dane!M6136,"")</f>
        <v/>
      </c>
    </row>
    <row r="6137" spans="37:37" x14ac:dyDescent="0.35">
      <c r="AK6137" s="33" t="str">
        <f>IF(Dane!M6137&lt;&gt;"",Dane!M6137,"")</f>
        <v/>
      </c>
    </row>
    <row r="6138" spans="37:37" x14ac:dyDescent="0.35">
      <c r="AK6138" s="33" t="str">
        <f>IF(Dane!M6138&lt;&gt;"",Dane!M6138,"")</f>
        <v/>
      </c>
    </row>
    <row r="6139" spans="37:37" x14ac:dyDescent="0.35">
      <c r="AK6139" s="33" t="str">
        <f>IF(Dane!M6139&lt;&gt;"",Dane!M6139,"")</f>
        <v/>
      </c>
    </row>
    <row r="6140" spans="37:37" x14ac:dyDescent="0.35">
      <c r="AK6140" s="33" t="str">
        <f>IF(Dane!M6140&lt;&gt;"",Dane!M6140,"")</f>
        <v/>
      </c>
    </row>
    <row r="6141" spans="37:37" x14ac:dyDescent="0.35">
      <c r="AK6141" s="33" t="str">
        <f>IF(Dane!M6141&lt;&gt;"",Dane!M6141,"")</f>
        <v/>
      </c>
    </row>
    <row r="6142" spans="37:37" x14ac:dyDescent="0.35">
      <c r="AK6142" s="33" t="str">
        <f>IF(Dane!M6142&lt;&gt;"",Dane!M6142,"")</f>
        <v/>
      </c>
    </row>
    <row r="6143" spans="37:37" x14ac:dyDescent="0.35">
      <c r="AK6143" s="33" t="str">
        <f>IF(Dane!M6143&lt;&gt;"",Dane!M6143,"")</f>
        <v/>
      </c>
    </row>
    <row r="6144" spans="37:37" x14ac:dyDescent="0.35">
      <c r="AK6144" s="33" t="str">
        <f>IF(Dane!M6144&lt;&gt;"",Dane!M6144,"")</f>
        <v/>
      </c>
    </row>
    <row r="6145" spans="37:37" x14ac:dyDescent="0.35">
      <c r="AK6145" s="33" t="str">
        <f>IF(Dane!M6145&lt;&gt;"",Dane!M6145,"")</f>
        <v/>
      </c>
    </row>
    <row r="6146" spans="37:37" x14ac:dyDescent="0.35">
      <c r="AK6146" s="33" t="str">
        <f>IF(Dane!M6146&lt;&gt;"",Dane!M6146,"")</f>
        <v/>
      </c>
    </row>
    <row r="6147" spans="37:37" x14ac:dyDescent="0.35">
      <c r="AK6147" s="33" t="str">
        <f>IF(Dane!M6147&lt;&gt;"",Dane!M6147,"")</f>
        <v/>
      </c>
    </row>
    <row r="6148" spans="37:37" x14ac:dyDescent="0.35">
      <c r="AK6148" s="33" t="str">
        <f>IF(Dane!M6148&lt;&gt;"",Dane!M6148,"")</f>
        <v/>
      </c>
    </row>
    <row r="6149" spans="37:37" x14ac:dyDescent="0.35">
      <c r="AK6149" s="33" t="str">
        <f>IF(Dane!M6149&lt;&gt;"",Dane!M6149,"")</f>
        <v/>
      </c>
    </row>
    <row r="6150" spans="37:37" x14ac:dyDescent="0.35">
      <c r="AK6150" s="33" t="str">
        <f>IF(Dane!M6150&lt;&gt;"",Dane!M6150,"")</f>
        <v/>
      </c>
    </row>
    <row r="6151" spans="37:37" x14ac:dyDescent="0.35">
      <c r="AK6151" s="33" t="str">
        <f>IF(Dane!M6151&lt;&gt;"",Dane!M6151,"")</f>
        <v/>
      </c>
    </row>
    <row r="6152" spans="37:37" x14ac:dyDescent="0.35">
      <c r="AK6152" s="33" t="str">
        <f>IF(Dane!M6152&lt;&gt;"",Dane!M6152,"")</f>
        <v/>
      </c>
    </row>
    <row r="6153" spans="37:37" x14ac:dyDescent="0.35">
      <c r="AK6153" s="33" t="str">
        <f>IF(Dane!M6153&lt;&gt;"",Dane!M6153,"")</f>
        <v/>
      </c>
    </row>
    <row r="6154" spans="37:37" x14ac:dyDescent="0.35">
      <c r="AK6154" s="33" t="str">
        <f>IF(Dane!M6154&lt;&gt;"",Dane!M6154,"")</f>
        <v/>
      </c>
    </row>
    <row r="6155" spans="37:37" x14ac:dyDescent="0.35">
      <c r="AK6155" s="33" t="str">
        <f>IF(Dane!M6155&lt;&gt;"",Dane!M6155,"")</f>
        <v/>
      </c>
    </row>
    <row r="6156" spans="37:37" x14ac:dyDescent="0.35">
      <c r="AK6156" s="33" t="str">
        <f>IF(Dane!M6156&lt;&gt;"",Dane!M6156,"")</f>
        <v/>
      </c>
    </row>
    <row r="6157" spans="37:37" x14ac:dyDescent="0.35">
      <c r="AK6157" s="33" t="str">
        <f>IF(Dane!M6157&lt;&gt;"",Dane!M6157,"")</f>
        <v/>
      </c>
    </row>
    <row r="6158" spans="37:37" x14ac:dyDescent="0.35">
      <c r="AK6158" s="33" t="str">
        <f>IF(Dane!M6158&lt;&gt;"",Dane!M6158,"")</f>
        <v/>
      </c>
    </row>
    <row r="6159" spans="37:37" x14ac:dyDescent="0.35">
      <c r="AK6159" s="33" t="str">
        <f>IF(Dane!M6159&lt;&gt;"",Dane!M6159,"")</f>
        <v/>
      </c>
    </row>
    <row r="6160" spans="37:37" x14ac:dyDescent="0.35">
      <c r="AK6160" s="33" t="str">
        <f>IF(Dane!M6160&lt;&gt;"",Dane!M6160,"")</f>
        <v/>
      </c>
    </row>
    <row r="6161" spans="37:37" x14ac:dyDescent="0.35">
      <c r="AK6161" s="33" t="str">
        <f>IF(Dane!M6161&lt;&gt;"",Dane!M6161,"")</f>
        <v/>
      </c>
    </row>
    <row r="6162" spans="37:37" x14ac:dyDescent="0.35">
      <c r="AK6162" s="33" t="str">
        <f>IF(Dane!M6162&lt;&gt;"",Dane!M6162,"")</f>
        <v/>
      </c>
    </row>
    <row r="6163" spans="37:37" x14ac:dyDescent="0.35">
      <c r="AK6163" s="33" t="str">
        <f>IF(Dane!M6163&lt;&gt;"",Dane!M6163,"")</f>
        <v/>
      </c>
    </row>
    <row r="6164" spans="37:37" x14ac:dyDescent="0.35">
      <c r="AK6164" s="33" t="str">
        <f>IF(Dane!M6164&lt;&gt;"",Dane!M6164,"")</f>
        <v/>
      </c>
    </row>
    <row r="6165" spans="37:37" x14ac:dyDescent="0.35">
      <c r="AK6165" s="33" t="str">
        <f>IF(Dane!M6165&lt;&gt;"",Dane!M6165,"")</f>
        <v/>
      </c>
    </row>
    <row r="6166" spans="37:37" x14ac:dyDescent="0.35">
      <c r="AK6166" s="33" t="str">
        <f>IF(Dane!M6166&lt;&gt;"",Dane!M6166,"")</f>
        <v/>
      </c>
    </row>
    <row r="6167" spans="37:37" x14ac:dyDescent="0.35">
      <c r="AK6167" s="33" t="str">
        <f>IF(Dane!M6167&lt;&gt;"",Dane!M6167,"")</f>
        <v/>
      </c>
    </row>
    <row r="6168" spans="37:37" x14ac:dyDescent="0.35">
      <c r="AK6168" s="33" t="str">
        <f>IF(Dane!M6168&lt;&gt;"",Dane!M6168,"")</f>
        <v/>
      </c>
    </row>
    <row r="6169" spans="37:37" x14ac:dyDescent="0.35">
      <c r="AK6169" s="33" t="str">
        <f>IF(Dane!M6169&lt;&gt;"",Dane!M6169,"")</f>
        <v/>
      </c>
    </row>
    <row r="6170" spans="37:37" x14ac:dyDescent="0.35">
      <c r="AK6170" s="33" t="str">
        <f>IF(Dane!M6170&lt;&gt;"",Dane!M6170,"")</f>
        <v/>
      </c>
    </row>
    <row r="6171" spans="37:37" x14ac:dyDescent="0.35">
      <c r="AK6171" s="33" t="str">
        <f>IF(Dane!M6171&lt;&gt;"",Dane!M6171,"")</f>
        <v/>
      </c>
    </row>
    <row r="6172" spans="37:37" x14ac:dyDescent="0.35">
      <c r="AK6172" s="33" t="str">
        <f>IF(Dane!M6172&lt;&gt;"",Dane!M6172,"")</f>
        <v/>
      </c>
    </row>
    <row r="6173" spans="37:37" x14ac:dyDescent="0.35">
      <c r="AK6173" s="33" t="str">
        <f>IF(Dane!M6173&lt;&gt;"",Dane!M6173,"")</f>
        <v/>
      </c>
    </row>
    <row r="6174" spans="37:37" x14ac:dyDescent="0.35">
      <c r="AK6174" s="33" t="str">
        <f>IF(Dane!M6174&lt;&gt;"",Dane!M6174,"")</f>
        <v/>
      </c>
    </row>
    <row r="6175" spans="37:37" x14ac:dyDescent="0.35">
      <c r="AK6175" s="33" t="str">
        <f>IF(Dane!M6175&lt;&gt;"",Dane!M6175,"")</f>
        <v/>
      </c>
    </row>
    <row r="6176" spans="37:37" x14ac:dyDescent="0.35">
      <c r="AK6176" s="33" t="str">
        <f>IF(Dane!M6176&lt;&gt;"",Dane!M6176,"")</f>
        <v/>
      </c>
    </row>
    <row r="6177" spans="37:37" x14ac:dyDescent="0.35">
      <c r="AK6177" s="33" t="str">
        <f>IF(Dane!M6177&lt;&gt;"",Dane!M6177,"")</f>
        <v/>
      </c>
    </row>
    <row r="6178" spans="37:37" x14ac:dyDescent="0.35">
      <c r="AK6178" s="33" t="str">
        <f>IF(Dane!M6178&lt;&gt;"",Dane!M6178,"")</f>
        <v/>
      </c>
    </row>
    <row r="6179" spans="37:37" x14ac:dyDescent="0.35">
      <c r="AK6179" s="33" t="str">
        <f>IF(Dane!M6179&lt;&gt;"",Dane!M6179,"")</f>
        <v/>
      </c>
    </row>
    <row r="6180" spans="37:37" x14ac:dyDescent="0.35">
      <c r="AK6180" s="33" t="str">
        <f>IF(Dane!M6180&lt;&gt;"",Dane!M6180,"")</f>
        <v/>
      </c>
    </row>
    <row r="6181" spans="37:37" x14ac:dyDescent="0.35">
      <c r="AK6181" s="33" t="str">
        <f>IF(Dane!M6181&lt;&gt;"",Dane!M6181,"")</f>
        <v/>
      </c>
    </row>
    <row r="6182" spans="37:37" x14ac:dyDescent="0.35">
      <c r="AK6182" s="33" t="str">
        <f>IF(Dane!M6182&lt;&gt;"",Dane!M6182,"")</f>
        <v/>
      </c>
    </row>
    <row r="6183" spans="37:37" x14ac:dyDescent="0.35">
      <c r="AK6183" s="33" t="str">
        <f>IF(Dane!M6183&lt;&gt;"",Dane!M6183,"")</f>
        <v/>
      </c>
    </row>
    <row r="6184" spans="37:37" x14ac:dyDescent="0.35">
      <c r="AK6184" s="33" t="str">
        <f>IF(Dane!M6184&lt;&gt;"",Dane!M6184,"")</f>
        <v/>
      </c>
    </row>
    <row r="6185" spans="37:37" x14ac:dyDescent="0.35">
      <c r="AK6185" s="33" t="str">
        <f>IF(Dane!M6185&lt;&gt;"",Dane!M6185,"")</f>
        <v/>
      </c>
    </row>
    <row r="6186" spans="37:37" x14ac:dyDescent="0.35">
      <c r="AK6186" s="33" t="str">
        <f>IF(Dane!M6186&lt;&gt;"",Dane!M6186,"")</f>
        <v/>
      </c>
    </row>
    <row r="6187" spans="37:37" x14ac:dyDescent="0.35">
      <c r="AK6187" s="33" t="str">
        <f>IF(Dane!M6187&lt;&gt;"",Dane!M6187,"")</f>
        <v/>
      </c>
    </row>
    <row r="6188" spans="37:37" x14ac:dyDescent="0.35">
      <c r="AK6188" s="33" t="str">
        <f>IF(Dane!M6188&lt;&gt;"",Dane!M6188,"")</f>
        <v/>
      </c>
    </row>
    <row r="6189" spans="37:37" x14ac:dyDescent="0.35">
      <c r="AK6189" s="33" t="str">
        <f>IF(Dane!M6189&lt;&gt;"",Dane!M6189,"")</f>
        <v/>
      </c>
    </row>
    <row r="6190" spans="37:37" x14ac:dyDescent="0.35">
      <c r="AK6190" s="33" t="str">
        <f>IF(Dane!M6190&lt;&gt;"",Dane!M6190,"")</f>
        <v/>
      </c>
    </row>
    <row r="6191" spans="37:37" x14ac:dyDescent="0.35">
      <c r="AK6191" s="33" t="str">
        <f>IF(Dane!M6191&lt;&gt;"",Dane!M6191,"")</f>
        <v/>
      </c>
    </row>
    <row r="6192" spans="37:37" x14ac:dyDescent="0.35">
      <c r="AK6192" s="33" t="str">
        <f>IF(Dane!M6192&lt;&gt;"",Dane!M6192,"")</f>
        <v/>
      </c>
    </row>
    <row r="6193" spans="37:37" x14ac:dyDescent="0.35">
      <c r="AK6193" s="33" t="str">
        <f>IF(Dane!M6193&lt;&gt;"",Dane!M6193,"")</f>
        <v/>
      </c>
    </row>
    <row r="6194" spans="37:37" x14ac:dyDescent="0.35">
      <c r="AK6194" s="33" t="str">
        <f>IF(Dane!M6194&lt;&gt;"",Dane!M6194,"")</f>
        <v/>
      </c>
    </row>
    <row r="6195" spans="37:37" x14ac:dyDescent="0.35">
      <c r="AK6195" s="33" t="str">
        <f>IF(Dane!M6195&lt;&gt;"",Dane!M6195,"")</f>
        <v/>
      </c>
    </row>
    <row r="6196" spans="37:37" x14ac:dyDescent="0.35">
      <c r="AK6196" s="33" t="str">
        <f>IF(Dane!M6196&lt;&gt;"",Dane!M6196,"")</f>
        <v/>
      </c>
    </row>
    <row r="6197" spans="37:37" x14ac:dyDescent="0.35">
      <c r="AK6197" s="33" t="str">
        <f>IF(Dane!M6197&lt;&gt;"",Dane!M6197,"")</f>
        <v/>
      </c>
    </row>
    <row r="6198" spans="37:37" x14ac:dyDescent="0.35">
      <c r="AK6198" s="33" t="str">
        <f>IF(Dane!M6198&lt;&gt;"",Dane!M6198,"")</f>
        <v/>
      </c>
    </row>
    <row r="6199" spans="37:37" x14ac:dyDescent="0.35">
      <c r="AK6199" s="33" t="str">
        <f>IF(Dane!M6199&lt;&gt;"",Dane!M6199,"")</f>
        <v/>
      </c>
    </row>
    <row r="6200" spans="37:37" x14ac:dyDescent="0.35">
      <c r="AK6200" s="33" t="str">
        <f>IF(Dane!M6200&lt;&gt;"",Dane!M6200,"")</f>
        <v/>
      </c>
    </row>
    <row r="6201" spans="37:37" x14ac:dyDescent="0.35">
      <c r="AK6201" s="33" t="str">
        <f>IF(Dane!M6201&lt;&gt;"",Dane!M6201,"")</f>
        <v/>
      </c>
    </row>
    <row r="6202" spans="37:37" x14ac:dyDescent="0.35">
      <c r="AK6202" s="33" t="str">
        <f>IF(Dane!M6202&lt;&gt;"",Dane!M6202,"")</f>
        <v/>
      </c>
    </row>
    <row r="6203" spans="37:37" x14ac:dyDescent="0.35">
      <c r="AK6203" s="33" t="str">
        <f>IF(Dane!M6203&lt;&gt;"",Dane!M6203,"")</f>
        <v/>
      </c>
    </row>
    <row r="6204" spans="37:37" x14ac:dyDescent="0.35">
      <c r="AK6204" s="33" t="str">
        <f>IF(Dane!M6204&lt;&gt;"",Dane!M6204,"")</f>
        <v/>
      </c>
    </row>
    <row r="6205" spans="37:37" x14ac:dyDescent="0.35">
      <c r="AK6205" s="33" t="str">
        <f>IF(Dane!M6205&lt;&gt;"",Dane!M6205,"")</f>
        <v/>
      </c>
    </row>
    <row r="6206" spans="37:37" x14ac:dyDescent="0.35">
      <c r="AK6206" s="33" t="str">
        <f>IF(Dane!M6206&lt;&gt;"",Dane!M6206,"")</f>
        <v/>
      </c>
    </row>
    <row r="6207" spans="37:37" x14ac:dyDescent="0.35">
      <c r="AK6207" s="33" t="str">
        <f>IF(Dane!M6207&lt;&gt;"",Dane!M6207,"")</f>
        <v/>
      </c>
    </row>
    <row r="6208" spans="37:37" x14ac:dyDescent="0.35">
      <c r="AK6208" s="33" t="str">
        <f>IF(Dane!M6208&lt;&gt;"",Dane!M6208,"")</f>
        <v/>
      </c>
    </row>
    <row r="6209" spans="37:37" x14ac:dyDescent="0.35">
      <c r="AK6209" s="33" t="str">
        <f>IF(Dane!M6209&lt;&gt;"",Dane!M6209,"")</f>
        <v/>
      </c>
    </row>
    <row r="6210" spans="37:37" x14ac:dyDescent="0.35">
      <c r="AK6210" s="33" t="str">
        <f>IF(Dane!M6210&lt;&gt;"",Dane!M6210,"")</f>
        <v/>
      </c>
    </row>
    <row r="6211" spans="37:37" x14ac:dyDescent="0.35">
      <c r="AK6211" s="33" t="str">
        <f>IF(Dane!M6211&lt;&gt;"",Dane!M6211,"")</f>
        <v/>
      </c>
    </row>
    <row r="6212" spans="37:37" x14ac:dyDescent="0.35">
      <c r="AK6212" s="33" t="str">
        <f>IF(Dane!M6212&lt;&gt;"",Dane!M6212,"")</f>
        <v/>
      </c>
    </row>
    <row r="6213" spans="37:37" x14ac:dyDescent="0.35">
      <c r="AK6213" s="33" t="str">
        <f>IF(Dane!M6213&lt;&gt;"",Dane!M6213,"")</f>
        <v/>
      </c>
    </row>
    <row r="6214" spans="37:37" x14ac:dyDescent="0.35">
      <c r="AK6214" s="33" t="str">
        <f>IF(Dane!M6214&lt;&gt;"",Dane!M6214,"")</f>
        <v/>
      </c>
    </row>
    <row r="6215" spans="37:37" x14ac:dyDescent="0.35">
      <c r="AK6215" s="33" t="str">
        <f>IF(Dane!M6215&lt;&gt;"",Dane!M6215,"")</f>
        <v/>
      </c>
    </row>
    <row r="6216" spans="37:37" x14ac:dyDescent="0.35">
      <c r="AK6216" s="33" t="str">
        <f>IF(Dane!M6216&lt;&gt;"",Dane!M6216,"")</f>
        <v/>
      </c>
    </row>
    <row r="6217" spans="37:37" x14ac:dyDescent="0.35">
      <c r="AK6217" s="33" t="str">
        <f>IF(Dane!M6217&lt;&gt;"",Dane!M6217,"")</f>
        <v/>
      </c>
    </row>
    <row r="6218" spans="37:37" x14ac:dyDescent="0.35">
      <c r="AK6218" s="33" t="str">
        <f>IF(Dane!M6218&lt;&gt;"",Dane!M6218,"")</f>
        <v/>
      </c>
    </row>
    <row r="6219" spans="37:37" x14ac:dyDescent="0.35">
      <c r="AK6219" s="33" t="str">
        <f>IF(Dane!M6219&lt;&gt;"",Dane!M6219,"")</f>
        <v/>
      </c>
    </row>
    <row r="6220" spans="37:37" x14ac:dyDescent="0.35">
      <c r="AK6220" s="33" t="str">
        <f>IF(Dane!M6220&lt;&gt;"",Dane!M6220,"")</f>
        <v/>
      </c>
    </row>
    <row r="6221" spans="37:37" x14ac:dyDescent="0.35">
      <c r="AK6221" s="33" t="str">
        <f>IF(Dane!M6221&lt;&gt;"",Dane!M6221,"")</f>
        <v/>
      </c>
    </row>
    <row r="6222" spans="37:37" x14ac:dyDescent="0.35">
      <c r="AK6222" s="33" t="str">
        <f>IF(Dane!M6222&lt;&gt;"",Dane!M6222,"")</f>
        <v/>
      </c>
    </row>
    <row r="6223" spans="37:37" x14ac:dyDescent="0.35">
      <c r="AK6223" s="33" t="str">
        <f>IF(Dane!M6223&lt;&gt;"",Dane!M6223,"")</f>
        <v/>
      </c>
    </row>
    <row r="6224" spans="37:37" x14ac:dyDescent="0.35">
      <c r="AK6224" s="33" t="str">
        <f>IF(Dane!M6224&lt;&gt;"",Dane!M6224,"")</f>
        <v/>
      </c>
    </row>
    <row r="6225" spans="37:37" x14ac:dyDescent="0.35">
      <c r="AK6225" s="33" t="str">
        <f>IF(Dane!M6225&lt;&gt;"",Dane!M6225,"")</f>
        <v/>
      </c>
    </row>
    <row r="6226" spans="37:37" x14ac:dyDescent="0.35">
      <c r="AK6226" s="33" t="str">
        <f>IF(Dane!M6226&lt;&gt;"",Dane!M6226,"")</f>
        <v/>
      </c>
    </row>
    <row r="6227" spans="37:37" x14ac:dyDescent="0.35">
      <c r="AK6227" s="33" t="str">
        <f>IF(Dane!M6227&lt;&gt;"",Dane!M6227,"")</f>
        <v/>
      </c>
    </row>
    <row r="6228" spans="37:37" x14ac:dyDescent="0.35">
      <c r="AK6228" s="33" t="str">
        <f>IF(Dane!M6228&lt;&gt;"",Dane!M6228,"")</f>
        <v/>
      </c>
    </row>
    <row r="6229" spans="37:37" x14ac:dyDescent="0.35">
      <c r="AK6229" s="33" t="str">
        <f>IF(Dane!M6229&lt;&gt;"",Dane!M6229,"")</f>
        <v/>
      </c>
    </row>
    <row r="6230" spans="37:37" x14ac:dyDescent="0.35">
      <c r="AK6230" s="33" t="str">
        <f>IF(Dane!M6230&lt;&gt;"",Dane!M6230,"")</f>
        <v/>
      </c>
    </row>
    <row r="6231" spans="37:37" x14ac:dyDescent="0.35">
      <c r="AK6231" s="33" t="str">
        <f>IF(Dane!M6231&lt;&gt;"",Dane!M6231,"")</f>
        <v/>
      </c>
    </row>
    <row r="6232" spans="37:37" x14ac:dyDescent="0.35">
      <c r="AK6232" s="33" t="str">
        <f>IF(Dane!M6232&lt;&gt;"",Dane!M6232,"")</f>
        <v/>
      </c>
    </row>
    <row r="6233" spans="37:37" x14ac:dyDescent="0.35">
      <c r="AK6233" s="33" t="str">
        <f>IF(Dane!M6233&lt;&gt;"",Dane!M6233,"")</f>
        <v/>
      </c>
    </row>
    <row r="6234" spans="37:37" x14ac:dyDescent="0.35">
      <c r="AK6234" s="33" t="str">
        <f>IF(Dane!M6234&lt;&gt;"",Dane!M6234,"")</f>
        <v/>
      </c>
    </row>
    <row r="6235" spans="37:37" x14ac:dyDescent="0.35">
      <c r="AK6235" s="33" t="str">
        <f>IF(Dane!M6235&lt;&gt;"",Dane!M6235,"")</f>
        <v/>
      </c>
    </row>
    <row r="6236" spans="37:37" x14ac:dyDescent="0.35">
      <c r="AK6236" s="33" t="str">
        <f>IF(Dane!M6236&lt;&gt;"",Dane!M6236,"")</f>
        <v/>
      </c>
    </row>
    <row r="6237" spans="37:37" x14ac:dyDescent="0.35">
      <c r="AK6237" s="33" t="str">
        <f>IF(Dane!M6237&lt;&gt;"",Dane!M6237,"")</f>
        <v/>
      </c>
    </row>
    <row r="6238" spans="37:37" x14ac:dyDescent="0.35">
      <c r="AK6238" s="33" t="str">
        <f>IF(Dane!M6238&lt;&gt;"",Dane!M6238,"")</f>
        <v/>
      </c>
    </row>
    <row r="6239" spans="37:37" x14ac:dyDescent="0.35">
      <c r="AK6239" s="33" t="str">
        <f>IF(Dane!M6239&lt;&gt;"",Dane!M6239,"")</f>
        <v/>
      </c>
    </row>
    <row r="6240" spans="37:37" x14ac:dyDescent="0.35">
      <c r="AK6240" s="33" t="str">
        <f>IF(Dane!M6240&lt;&gt;"",Dane!M6240,"")</f>
        <v/>
      </c>
    </row>
    <row r="6241" spans="37:37" x14ac:dyDescent="0.35">
      <c r="AK6241" s="33" t="str">
        <f>IF(Dane!M6241&lt;&gt;"",Dane!M6241,"")</f>
        <v/>
      </c>
    </row>
    <row r="6242" spans="37:37" x14ac:dyDescent="0.35">
      <c r="AK6242" s="33" t="str">
        <f>IF(Dane!M6242&lt;&gt;"",Dane!M6242,"")</f>
        <v/>
      </c>
    </row>
    <row r="6243" spans="37:37" x14ac:dyDescent="0.35">
      <c r="AK6243" s="33" t="str">
        <f>IF(Dane!M6243&lt;&gt;"",Dane!M6243,"")</f>
        <v/>
      </c>
    </row>
    <row r="6244" spans="37:37" x14ac:dyDescent="0.35">
      <c r="AK6244" s="33" t="str">
        <f>IF(Dane!M6244&lt;&gt;"",Dane!M6244,"")</f>
        <v/>
      </c>
    </row>
    <row r="6245" spans="37:37" x14ac:dyDescent="0.35">
      <c r="AK6245" s="33" t="str">
        <f>IF(Dane!M6245&lt;&gt;"",Dane!M6245,"")</f>
        <v/>
      </c>
    </row>
    <row r="6246" spans="37:37" x14ac:dyDescent="0.35">
      <c r="AK6246" s="33" t="str">
        <f>IF(Dane!M6246&lt;&gt;"",Dane!M6246,"")</f>
        <v/>
      </c>
    </row>
    <row r="6247" spans="37:37" x14ac:dyDescent="0.35">
      <c r="AK6247" s="33" t="str">
        <f>IF(Dane!M6247&lt;&gt;"",Dane!M6247,"")</f>
        <v/>
      </c>
    </row>
    <row r="6248" spans="37:37" x14ac:dyDescent="0.35">
      <c r="AK6248" s="33" t="str">
        <f>IF(Dane!M6248&lt;&gt;"",Dane!M6248,"")</f>
        <v/>
      </c>
    </row>
    <row r="6249" spans="37:37" x14ac:dyDescent="0.35">
      <c r="AK6249" s="33" t="str">
        <f>IF(Dane!M6249&lt;&gt;"",Dane!M6249,"")</f>
        <v/>
      </c>
    </row>
    <row r="6250" spans="37:37" x14ac:dyDescent="0.35">
      <c r="AK6250" s="33" t="str">
        <f>IF(Dane!M6250&lt;&gt;"",Dane!M6250,"")</f>
        <v/>
      </c>
    </row>
    <row r="6251" spans="37:37" x14ac:dyDescent="0.35">
      <c r="AK6251" s="33" t="str">
        <f>IF(Dane!M6251&lt;&gt;"",Dane!M6251,"")</f>
        <v/>
      </c>
    </row>
    <row r="6252" spans="37:37" x14ac:dyDescent="0.35">
      <c r="AK6252" s="33" t="str">
        <f>IF(Dane!M6252&lt;&gt;"",Dane!M6252,"")</f>
        <v/>
      </c>
    </row>
    <row r="6253" spans="37:37" x14ac:dyDescent="0.35">
      <c r="AK6253" s="33" t="str">
        <f>IF(Dane!M6253&lt;&gt;"",Dane!M6253,"")</f>
        <v/>
      </c>
    </row>
    <row r="6254" spans="37:37" x14ac:dyDescent="0.35">
      <c r="AK6254" s="33" t="str">
        <f>IF(Dane!M6254&lt;&gt;"",Dane!M6254,"")</f>
        <v/>
      </c>
    </row>
    <row r="6255" spans="37:37" x14ac:dyDescent="0.35">
      <c r="AK6255" s="33" t="str">
        <f>IF(Dane!M6255&lt;&gt;"",Dane!M6255,"")</f>
        <v/>
      </c>
    </row>
    <row r="6256" spans="37:37" x14ac:dyDescent="0.35">
      <c r="AK6256" s="33" t="str">
        <f>IF(Dane!M6256&lt;&gt;"",Dane!M6256,"")</f>
        <v/>
      </c>
    </row>
    <row r="6257" spans="37:37" x14ac:dyDescent="0.35">
      <c r="AK6257" s="33" t="str">
        <f>IF(Dane!M6257&lt;&gt;"",Dane!M6257,"")</f>
        <v/>
      </c>
    </row>
    <row r="6258" spans="37:37" x14ac:dyDescent="0.35">
      <c r="AK6258" s="33" t="str">
        <f>IF(Dane!M6258&lt;&gt;"",Dane!M6258,"")</f>
        <v/>
      </c>
    </row>
    <row r="6259" spans="37:37" x14ac:dyDescent="0.35">
      <c r="AK6259" s="33" t="str">
        <f>IF(Dane!M6259&lt;&gt;"",Dane!M6259,"")</f>
        <v/>
      </c>
    </row>
    <row r="6260" spans="37:37" x14ac:dyDescent="0.35">
      <c r="AK6260" s="33" t="str">
        <f>IF(Dane!M6260&lt;&gt;"",Dane!M6260,"")</f>
        <v/>
      </c>
    </row>
    <row r="6261" spans="37:37" x14ac:dyDescent="0.35">
      <c r="AK6261" s="33" t="str">
        <f>IF(Dane!M6261&lt;&gt;"",Dane!M6261,"")</f>
        <v/>
      </c>
    </row>
    <row r="6262" spans="37:37" x14ac:dyDescent="0.35">
      <c r="AK6262" s="33" t="str">
        <f>IF(Dane!M6262&lt;&gt;"",Dane!M6262,"")</f>
        <v/>
      </c>
    </row>
    <row r="6263" spans="37:37" x14ac:dyDescent="0.35">
      <c r="AK6263" s="33" t="str">
        <f>IF(Dane!M6263&lt;&gt;"",Dane!M6263,"")</f>
        <v/>
      </c>
    </row>
    <row r="6264" spans="37:37" x14ac:dyDescent="0.35">
      <c r="AK6264" s="33" t="str">
        <f>IF(Dane!M6264&lt;&gt;"",Dane!M6264,"")</f>
        <v/>
      </c>
    </row>
    <row r="6265" spans="37:37" x14ac:dyDescent="0.35">
      <c r="AK6265" s="33" t="str">
        <f>IF(Dane!M6265&lt;&gt;"",Dane!M6265,"")</f>
        <v/>
      </c>
    </row>
    <row r="6266" spans="37:37" x14ac:dyDescent="0.35">
      <c r="AK6266" s="33" t="str">
        <f>IF(Dane!M6266&lt;&gt;"",Dane!M6266,"")</f>
        <v/>
      </c>
    </row>
    <row r="6267" spans="37:37" x14ac:dyDescent="0.35">
      <c r="AK6267" s="33" t="str">
        <f>IF(Dane!M6267&lt;&gt;"",Dane!M6267,"")</f>
        <v/>
      </c>
    </row>
    <row r="6268" spans="37:37" x14ac:dyDescent="0.35">
      <c r="AK6268" s="33" t="str">
        <f>IF(Dane!M6268&lt;&gt;"",Dane!M6268,"")</f>
        <v/>
      </c>
    </row>
    <row r="6269" spans="37:37" x14ac:dyDescent="0.35">
      <c r="AK6269" s="33" t="str">
        <f>IF(Dane!M6269&lt;&gt;"",Dane!M6269,"")</f>
        <v/>
      </c>
    </row>
    <row r="6270" spans="37:37" x14ac:dyDescent="0.35">
      <c r="AK6270" s="33" t="str">
        <f>IF(Dane!M6270&lt;&gt;"",Dane!M6270,"")</f>
        <v/>
      </c>
    </row>
    <row r="6271" spans="37:37" x14ac:dyDescent="0.35">
      <c r="AK6271" s="33" t="str">
        <f>IF(Dane!M6271&lt;&gt;"",Dane!M6271,"")</f>
        <v/>
      </c>
    </row>
    <row r="6272" spans="37:37" x14ac:dyDescent="0.35">
      <c r="AK6272" s="33" t="str">
        <f>IF(Dane!M6272&lt;&gt;"",Dane!M6272,"")</f>
        <v/>
      </c>
    </row>
    <row r="6273" spans="37:37" x14ac:dyDescent="0.35">
      <c r="AK6273" s="33" t="str">
        <f>IF(Dane!M6273&lt;&gt;"",Dane!M6273,"")</f>
        <v/>
      </c>
    </row>
    <row r="6274" spans="37:37" x14ac:dyDescent="0.35">
      <c r="AK6274" s="33" t="str">
        <f>IF(Dane!M6274&lt;&gt;"",Dane!M6274,"")</f>
        <v/>
      </c>
    </row>
    <row r="6275" spans="37:37" x14ac:dyDescent="0.35">
      <c r="AK6275" s="33" t="str">
        <f>IF(Dane!M6275&lt;&gt;"",Dane!M6275,"")</f>
        <v/>
      </c>
    </row>
    <row r="6276" spans="37:37" x14ac:dyDescent="0.35">
      <c r="AK6276" s="33" t="str">
        <f>IF(Dane!M6276&lt;&gt;"",Dane!M6276,"")</f>
        <v/>
      </c>
    </row>
    <row r="6277" spans="37:37" x14ac:dyDescent="0.35">
      <c r="AK6277" s="33" t="str">
        <f>IF(Dane!M6277&lt;&gt;"",Dane!M6277,"")</f>
        <v/>
      </c>
    </row>
    <row r="6278" spans="37:37" x14ac:dyDescent="0.35">
      <c r="AK6278" s="33" t="str">
        <f>IF(Dane!M6278&lt;&gt;"",Dane!M6278,"")</f>
        <v/>
      </c>
    </row>
    <row r="6279" spans="37:37" x14ac:dyDescent="0.35">
      <c r="AK6279" s="33" t="str">
        <f>IF(Dane!M6279&lt;&gt;"",Dane!M6279,"")</f>
        <v/>
      </c>
    </row>
    <row r="6280" spans="37:37" x14ac:dyDescent="0.35">
      <c r="AK6280" s="33" t="str">
        <f>IF(Dane!M6280&lt;&gt;"",Dane!M6280,"")</f>
        <v/>
      </c>
    </row>
    <row r="6281" spans="37:37" x14ac:dyDescent="0.35">
      <c r="AK6281" s="33" t="str">
        <f>IF(Dane!M6281&lt;&gt;"",Dane!M6281,"")</f>
        <v/>
      </c>
    </row>
    <row r="6282" spans="37:37" x14ac:dyDescent="0.35">
      <c r="AK6282" s="33" t="str">
        <f>IF(Dane!M6282&lt;&gt;"",Dane!M6282,"")</f>
        <v/>
      </c>
    </row>
    <row r="6283" spans="37:37" x14ac:dyDescent="0.35">
      <c r="AK6283" s="33" t="str">
        <f>IF(Dane!M6283&lt;&gt;"",Dane!M6283,"")</f>
        <v/>
      </c>
    </row>
    <row r="6284" spans="37:37" x14ac:dyDescent="0.35">
      <c r="AK6284" s="33" t="str">
        <f>IF(Dane!M6284&lt;&gt;"",Dane!M6284,"")</f>
        <v/>
      </c>
    </row>
    <row r="6285" spans="37:37" x14ac:dyDescent="0.35">
      <c r="AK6285" s="33" t="str">
        <f>IF(Dane!M6285&lt;&gt;"",Dane!M6285,"")</f>
        <v/>
      </c>
    </row>
    <row r="6286" spans="37:37" x14ac:dyDescent="0.35">
      <c r="AK6286" s="33" t="str">
        <f>IF(Dane!M6286&lt;&gt;"",Dane!M6286,"")</f>
        <v/>
      </c>
    </row>
    <row r="6287" spans="37:37" x14ac:dyDescent="0.35">
      <c r="AK6287" s="33" t="str">
        <f>IF(Dane!M6287&lt;&gt;"",Dane!M6287,"")</f>
        <v/>
      </c>
    </row>
    <row r="6288" spans="37:37" x14ac:dyDescent="0.35">
      <c r="AK6288" s="33" t="str">
        <f>IF(Dane!M6288&lt;&gt;"",Dane!M6288,"")</f>
        <v/>
      </c>
    </row>
    <row r="6289" spans="37:37" x14ac:dyDescent="0.35">
      <c r="AK6289" s="33" t="str">
        <f>IF(Dane!M6289&lt;&gt;"",Dane!M6289,"")</f>
        <v/>
      </c>
    </row>
    <row r="6290" spans="37:37" x14ac:dyDescent="0.35">
      <c r="AK6290" s="33" t="str">
        <f>IF(Dane!M6290&lt;&gt;"",Dane!M6290,"")</f>
        <v/>
      </c>
    </row>
    <row r="6291" spans="37:37" x14ac:dyDescent="0.35">
      <c r="AK6291" s="33" t="str">
        <f>IF(Dane!M6291&lt;&gt;"",Dane!M6291,"")</f>
        <v/>
      </c>
    </row>
    <row r="6292" spans="37:37" x14ac:dyDescent="0.35">
      <c r="AK6292" s="33" t="str">
        <f>IF(Dane!M6292&lt;&gt;"",Dane!M6292,"")</f>
        <v/>
      </c>
    </row>
    <row r="6293" spans="37:37" x14ac:dyDescent="0.35">
      <c r="AK6293" s="33" t="str">
        <f>IF(Dane!M6293&lt;&gt;"",Dane!M6293,"")</f>
        <v/>
      </c>
    </row>
    <row r="6294" spans="37:37" x14ac:dyDescent="0.35">
      <c r="AK6294" s="33" t="str">
        <f>IF(Dane!M6294&lt;&gt;"",Dane!M6294,"")</f>
        <v/>
      </c>
    </row>
    <row r="6295" spans="37:37" x14ac:dyDescent="0.35">
      <c r="AK6295" s="33" t="str">
        <f>IF(Dane!M6295&lt;&gt;"",Dane!M6295,"")</f>
        <v/>
      </c>
    </row>
    <row r="6296" spans="37:37" x14ac:dyDescent="0.35">
      <c r="AK6296" s="33" t="str">
        <f>IF(Dane!M6296&lt;&gt;"",Dane!M6296,"")</f>
        <v/>
      </c>
    </row>
    <row r="6297" spans="37:37" x14ac:dyDescent="0.35">
      <c r="AK6297" s="33" t="str">
        <f>IF(Dane!M6297&lt;&gt;"",Dane!M6297,"")</f>
        <v/>
      </c>
    </row>
    <row r="6298" spans="37:37" x14ac:dyDescent="0.35">
      <c r="AK6298" s="33" t="str">
        <f>IF(Dane!M6298&lt;&gt;"",Dane!M6298,"")</f>
        <v/>
      </c>
    </row>
    <row r="6299" spans="37:37" x14ac:dyDescent="0.35">
      <c r="AK6299" s="33" t="str">
        <f>IF(Dane!M6299&lt;&gt;"",Dane!M6299,"")</f>
        <v/>
      </c>
    </row>
    <row r="6300" spans="37:37" x14ac:dyDescent="0.35">
      <c r="AK6300" s="33" t="str">
        <f>IF(Dane!M6300&lt;&gt;"",Dane!M6300,"")</f>
        <v/>
      </c>
    </row>
    <row r="6301" spans="37:37" x14ac:dyDescent="0.35">
      <c r="AK6301" s="33" t="str">
        <f>IF(Dane!M6301&lt;&gt;"",Dane!M6301,"")</f>
        <v/>
      </c>
    </row>
    <row r="6302" spans="37:37" x14ac:dyDescent="0.35">
      <c r="AK6302" s="33" t="str">
        <f>IF(Dane!M6302&lt;&gt;"",Dane!M6302,"")</f>
        <v/>
      </c>
    </row>
    <row r="6303" spans="37:37" x14ac:dyDescent="0.35">
      <c r="AK6303" s="33" t="str">
        <f>IF(Dane!M6303&lt;&gt;"",Dane!M6303,"")</f>
        <v/>
      </c>
    </row>
    <row r="6304" spans="37:37" x14ac:dyDescent="0.35">
      <c r="AK6304" s="33" t="str">
        <f>IF(Dane!M6304&lt;&gt;"",Dane!M6304,"")</f>
        <v/>
      </c>
    </row>
    <row r="6305" spans="37:37" x14ac:dyDescent="0.35">
      <c r="AK6305" s="33" t="str">
        <f>IF(Dane!M6305&lt;&gt;"",Dane!M6305,"")</f>
        <v/>
      </c>
    </row>
    <row r="6306" spans="37:37" x14ac:dyDescent="0.35">
      <c r="AK6306" s="33" t="str">
        <f>IF(Dane!M6306&lt;&gt;"",Dane!M6306,"")</f>
        <v/>
      </c>
    </row>
    <row r="6307" spans="37:37" x14ac:dyDescent="0.35">
      <c r="AK6307" s="33" t="str">
        <f>IF(Dane!M6307&lt;&gt;"",Dane!M6307,"")</f>
        <v/>
      </c>
    </row>
    <row r="6308" spans="37:37" x14ac:dyDescent="0.35">
      <c r="AK6308" s="33" t="str">
        <f>IF(Dane!M6308&lt;&gt;"",Dane!M6308,"")</f>
        <v/>
      </c>
    </row>
    <row r="6309" spans="37:37" x14ac:dyDescent="0.35">
      <c r="AK6309" s="33" t="str">
        <f>IF(Dane!M6309&lt;&gt;"",Dane!M6309,"")</f>
        <v/>
      </c>
    </row>
    <row r="6310" spans="37:37" x14ac:dyDescent="0.35">
      <c r="AK6310" s="33" t="str">
        <f>IF(Dane!M6310&lt;&gt;"",Dane!M6310,"")</f>
        <v/>
      </c>
    </row>
    <row r="6311" spans="37:37" x14ac:dyDescent="0.35">
      <c r="AK6311" s="33" t="str">
        <f>IF(Dane!M6311&lt;&gt;"",Dane!M6311,"")</f>
        <v/>
      </c>
    </row>
    <row r="6312" spans="37:37" x14ac:dyDescent="0.35">
      <c r="AK6312" s="33" t="str">
        <f>IF(Dane!M6312&lt;&gt;"",Dane!M6312,"")</f>
        <v/>
      </c>
    </row>
    <row r="6313" spans="37:37" x14ac:dyDescent="0.35">
      <c r="AK6313" s="33" t="str">
        <f>IF(Dane!M6313&lt;&gt;"",Dane!M6313,"")</f>
        <v/>
      </c>
    </row>
    <row r="6314" spans="37:37" x14ac:dyDescent="0.35">
      <c r="AK6314" s="33" t="str">
        <f>IF(Dane!M6314&lt;&gt;"",Dane!M6314,"")</f>
        <v/>
      </c>
    </row>
    <row r="6315" spans="37:37" x14ac:dyDescent="0.35">
      <c r="AK6315" s="33" t="str">
        <f>IF(Dane!M6315&lt;&gt;"",Dane!M6315,"")</f>
        <v/>
      </c>
    </row>
    <row r="6316" spans="37:37" x14ac:dyDescent="0.35">
      <c r="AK6316" s="33" t="str">
        <f>IF(Dane!M6316&lt;&gt;"",Dane!M6316,"")</f>
        <v/>
      </c>
    </row>
    <row r="6317" spans="37:37" x14ac:dyDescent="0.35">
      <c r="AK6317" s="33" t="str">
        <f>IF(Dane!M6317&lt;&gt;"",Dane!M6317,"")</f>
        <v/>
      </c>
    </row>
    <row r="6318" spans="37:37" x14ac:dyDescent="0.35">
      <c r="AK6318" s="33" t="str">
        <f>IF(Dane!M6318&lt;&gt;"",Dane!M6318,"")</f>
        <v/>
      </c>
    </row>
    <row r="6319" spans="37:37" x14ac:dyDescent="0.35">
      <c r="AK6319" s="33" t="str">
        <f>IF(Dane!M6319&lt;&gt;"",Dane!M6319,"")</f>
        <v/>
      </c>
    </row>
    <row r="6320" spans="37:37" x14ac:dyDescent="0.35">
      <c r="AK6320" s="33" t="str">
        <f>IF(Dane!M6320&lt;&gt;"",Dane!M6320,"")</f>
        <v/>
      </c>
    </row>
    <row r="6321" spans="37:37" x14ac:dyDescent="0.35">
      <c r="AK6321" s="33" t="str">
        <f>IF(Dane!M6321&lt;&gt;"",Dane!M6321,"")</f>
        <v/>
      </c>
    </row>
    <row r="6322" spans="37:37" x14ac:dyDescent="0.35">
      <c r="AK6322" s="33" t="str">
        <f>IF(Dane!M6322&lt;&gt;"",Dane!M6322,"")</f>
        <v/>
      </c>
    </row>
    <row r="6323" spans="37:37" x14ac:dyDescent="0.35">
      <c r="AK6323" s="33" t="str">
        <f>IF(Dane!M6323&lt;&gt;"",Dane!M6323,"")</f>
        <v/>
      </c>
    </row>
    <row r="6324" spans="37:37" x14ac:dyDescent="0.35">
      <c r="AK6324" s="33" t="str">
        <f>IF(Dane!M6324&lt;&gt;"",Dane!M6324,"")</f>
        <v/>
      </c>
    </row>
    <row r="6325" spans="37:37" x14ac:dyDescent="0.35">
      <c r="AK6325" s="33" t="str">
        <f>IF(Dane!M6325&lt;&gt;"",Dane!M6325,"")</f>
        <v/>
      </c>
    </row>
    <row r="6326" spans="37:37" x14ac:dyDescent="0.35">
      <c r="AK6326" s="33" t="str">
        <f>IF(Dane!M6326&lt;&gt;"",Dane!M6326,"")</f>
        <v/>
      </c>
    </row>
    <row r="6327" spans="37:37" x14ac:dyDescent="0.35">
      <c r="AK6327" s="33" t="str">
        <f>IF(Dane!M6327&lt;&gt;"",Dane!M6327,"")</f>
        <v/>
      </c>
    </row>
    <row r="6328" spans="37:37" x14ac:dyDescent="0.35">
      <c r="AK6328" s="33" t="str">
        <f>IF(Dane!M6328&lt;&gt;"",Dane!M6328,"")</f>
        <v/>
      </c>
    </row>
    <row r="6329" spans="37:37" x14ac:dyDescent="0.35">
      <c r="AK6329" s="33" t="str">
        <f>IF(Dane!M6329&lt;&gt;"",Dane!M6329,"")</f>
        <v/>
      </c>
    </row>
    <row r="6330" spans="37:37" x14ac:dyDescent="0.35">
      <c r="AK6330" s="33" t="str">
        <f>IF(Dane!M6330&lt;&gt;"",Dane!M6330,"")</f>
        <v/>
      </c>
    </row>
    <row r="6331" spans="37:37" x14ac:dyDescent="0.35">
      <c r="AK6331" s="33" t="str">
        <f>IF(Dane!M6331&lt;&gt;"",Dane!M6331,"")</f>
        <v/>
      </c>
    </row>
    <row r="6332" spans="37:37" x14ac:dyDescent="0.35">
      <c r="AK6332" s="33" t="str">
        <f>IF(Dane!M6332&lt;&gt;"",Dane!M6332,"")</f>
        <v/>
      </c>
    </row>
    <row r="6333" spans="37:37" x14ac:dyDescent="0.35">
      <c r="AK6333" s="33" t="str">
        <f>IF(Dane!M6333&lt;&gt;"",Dane!M6333,"")</f>
        <v/>
      </c>
    </row>
    <row r="6334" spans="37:37" x14ac:dyDescent="0.35">
      <c r="AK6334" s="33" t="str">
        <f>IF(Dane!M6334&lt;&gt;"",Dane!M6334,"")</f>
        <v/>
      </c>
    </row>
    <row r="6335" spans="37:37" x14ac:dyDescent="0.35">
      <c r="AK6335" s="33" t="str">
        <f>IF(Dane!M6335&lt;&gt;"",Dane!M6335,"")</f>
        <v/>
      </c>
    </row>
    <row r="6336" spans="37:37" x14ac:dyDescent="0.35">
      <c r="AK6336" s="33" t="str">
        <f>IF(Dane!M6336&lt;&gt;"",Dane!M6336,"")</f>
        <v/>
      </c>
    </row>
    <row r="6337" spans="37:37" x14ac:dyDescent="0.35">
      <c r="AK6337" s="33" t="str">
        <f>IF(Dane!M6337&lt;&gt;"",Dane!M6337,"")</f>
        <v/>
      </c>
    </row>
    <row r="6338" spans="37:37" x14ac:dyDescent="0.35">
      <c r="AK6338" s="33" t="str">
        <f>IF(Dane!M6338&lt;&gt;"",Dane!M6338,"")</f>
        <v/>
      </c>
    </row>
    <row r="6339" spans="37:37" x14ac:dyDescent="0.35">
      <c r="AK6339" s="33" t="str">
        <f>IF(Dane!M6339&lt;&gt;"",Dane!M6339,"")</f>
        <v/>
      </c>
    </row>
    <row r="6340" spans="37:37" x14ac:dyDescent="0.35">
      <c r="AK6340" s="33" t="str">
        <f>IF(Dane!M6340&lt;&gt;"",Dane!M6340,"")</f>
        <v/>
      </c>
    </row>
    <row r="6341" spans="37:37" x14ac:dyDescent="0.35">
      <c r="AK6341" s="33" t="str">
        <f>IF(Dane!M6341&lt;&gt;"",Dane!M6341,"")</f>
        <v/>
      </c>
    </row>
    <row r="6342" spans="37:37" x14ac:dyDescent="0.35">
      <c r="AK6342" s="33" t="str">
        <f>IF(Dane!M6342&lt;&gt;"",Dane!M6342,"")</f>
        <v/>
      </c>
    </row>
    <row r="6343" spans="37:37" x14ac:dyDescent="0.35">
      <c r="AK6343" s="33" t="str">
        <f>IF(Dane!M6343&lt;&gt;"",Dane!M6343,"")</f>
        <v/>
      </c>
    </row>
    <row r="6344" spans="37:37" x14ac:dyDescent="0.35">
      <c r="AK6344" s="33" t="str">
        <f>IF(Dane!M6344&lt;&gt;"",Dane!M6344,"")</f>
        <v/>
      </c>
    </row>
    <row r="6345" spans="37:37" x14ac:dyDescent="0.35">
      <c r="AK6345" s="33" t="str">
        <f>IF(Dane!M6345&lt;&gt;"",Dane!M6345,"")</f>
        <v/>
      </c>
    </row>
    <row r="6346" spans="37:37" x14ac:dyDescent="0.35">
      <c r="AK6346" s="33" t="str">
        <f>IF(Dane!M6346&lt;&gt;"",Dane!M6346,"")</f>
        <v/>
      </c>
    </row>
    <row r="6347" spans="37:37" x14ac:dyDescent="0.35">
      <c r="AK6347" s="33" t="str">
        <f>IF(Dane!M6347&lt;&gt;"",Dane!M6347,"")</f>
        <v/>
      </c>
    </row>
    <row r="6348" spans="37:37" x14ac:dyDescent="0.35">
      <c r="AK6348" s="33" t="str">
        <f>IF(Dane!M6348&lt;&gt;"",Dane!M6348,"")</f>
        <v/>
      </c>
    </row>
    <row r="6349" spans="37:37" x14ac:dyDescent="0.35">
      <c r="AK6349" s="33" t="str">
        <f>IF(Dane!M6349&lt;&gt;"",Dane!M6349,"")</f>
        <v/>
      </c>
    </row>
    <row r="6350" spans="37:37" x14ac:dyDescent="0.35">
      <c r="AK6350" s="33" t="str">
        <f>IF(Dane!M6350&lt;&gt;"",Dane!M6350,"")</f>
        <v/>
      </c>
    </row>
    <row r="6351" spans="37:37" x14ac:dyDescent="0.35">
      <c r="AK6351" s="33" t="str">
        <f>IF(Dane!M6351&lt;&gt;"",Dane!M6351,"")</f>
        <v/>
      </c>
    </row>
    <row r="6352" spans="37:37" x14ac:dyDescent="0.35">
      <c r="AK6352" s="33" t="str">
        <f>IF(Dane!M6352&lt;&gt;"",Dane!M6352,"")</f>
        <v/>
      </c>
    </row>
    <row r="6353" spans="37:37" x14ac:dyDescent="0.35">
      <c r="AK6353" s="33" t="str">
        <f>IF(Dane!M6353&lt;&gt;"",Dane!M6353,"")</f>
        <v/>
      </c>
    </row>
    <row r="6354" spans="37:37" x14ac:dyDescent="0.35">
      <c r="AK6354" s="33" t="str">
        <f>IF(Dane!M6354&lt;&gt;"",Dane!M6354,"")</f>
        <v/>
      </c>
    </row>
    <row r="6355" spans="37:37" x14ac:dyDescent="0.35">
      <c r="AK6355" s="33" t="str">
        <f>IF(Dane!M6355&lt;&gt;"",Dane!M6355,"")</f>
        <v/>
      </c>
    </row>
    <row r="6356" spans="37:37" x14ac:dyDescent="0.35">
      <c r="AK6356" s="33" t="str">
        <f>IF(Dane!M6356&lt;&gt;"",Dane!M6356,"")</f>
        <v/>
      </c>
    </row>
    <row r="6357" spans="37:37" x14ac:dyDescent="0.35">
      <c r="AK6357" s="33" t="str">
        <f>IF(Dane!M6357&lt;&gt;"",Dane!M6357,"")</f>
        <v/>
      </c>
    </row>
    <row r="6358" spans="37:37" x14ac:dyDescent="0.35">
      <c r="AK6358" s="33" t="str">
        <f>IF(Dane!M6358&lt;&gt;"",Dane!M6358,"")</f>
        <v/>
      </c>
    </row>
    <row r="6359" spans="37:37" x14ac:dyDescent="0.35">
      <c r="AK6359" s="33" t="str">
        <f>IF(Dane!M6359&lt;&gt;"",Dane!M6359,"")</f>
        <v/>
      </c>
    </row>
    <row r="6360" spans="37:37" x14ac:dyDescent="0.35">
      <c r="AK6360" s="33" t="str">
        <f>IF(Dane!M6360&lt;&gt;"",Dane!M6360,"")</f>
        <v/>
      </c>
    </row>
    <row r="6361" spans="37:37" x14ac:dyDescent="0.35">
      <c r="AK6361" s="33" t="str">
        <f>IF(Dane!M6361&lt;&gt;"",Dane!M6361,"")</f>
        <v/>
      </c>
    </row>
    <row r="6362" spans="37:37" x14ac:dyDescent="0.35">
      <c r="AK6362" s="33" t="str">
        <f>IF(Dane!M6362&lt;&gt;"",Dane!M6362,"")</f>
        <v/>
      </c>
    </row>
    <row r="6363" spans="37:37" x14ac:dyDescent="0.35">
      <c r="AK6363" s="33" t="str">
        <f>IF(Dane!M6363&lt;&gt;"",Dane!M6363,"")</f>
        <v/>
      </c>
    </row>
    <row r="6364" spans="37:37" x14ac:dyDescent="0.35">
      <c r="AK6364" s="33" t="str">
        <f>IF(Dane!M6364&lt;&gt;"",Dane!M6364,"")</f>
        <v/>
      </c>
    </row>
    <row r="6365" spans="37:37" x14ac:dyDescent="0.35">
      <c r="AK6365" s="33" t="str">
        <f>IF(Dane!M6365&lt;&gt;"",Dane!M6365,"")</f>
        <v/>
      </c>
    </row>
    <row r="6366" spans="37:37" x14ac:dyDescent="0.35">
      <c r="AK6366" s="33" t="str">
        <f>IF(Dane!M6366&lt;&gt;"",Dane!M6366,"")</f>
        <v/>
      </c>
    </row>
    <row r="6367" spans="37:37" x14ac:dyDescent="0.35">
      <c r="AK6367" s="33" t="str">
        <f>IF(Dane!M6367&lt;&gt;"",Dane!M6367,"")</f>
        <v/>
      </c>
    </row>
    <row r="6368" spans="37:37" x14ac:dyDescent="0.35">
      <c r="AK6368" s="33" t="str">
        <f>IF(Dane!M6368&lt;&gt;"",Dane!M6368,"")</f>
        <v/>
      </c>
    </row>
    <row r="6369" spans="37:37" x14ac:dyDescent="0.35">
      <c r="AK6369" s="33" t="str">
        <f>IF(Dane!M6369&lt;&gt;"",Dane!M6369,"")</f>
        <v/>
      </c>
    </row>
    <row r="6370" spans="37:37" x14ac:dyDescent="0.35">
      <c r="AK6370" s="33" t="str">
        <f>IF(Dane!M6370&lt;&gt;"",Dane!M6370,"")</f>
        <v/>
      </c>
    </row>
    <row r="6371" spans="37:37" x14ac:dyDescent="0.35">
      <c r="AK6371" s="33" t="str">
        <f>IF(Dane!M6371&lt;&gt;"",Dane!M6371,"")</f>
        <v/>
      </c>
    </row>
    <row r="6372" spans="37:37" x14ac:dyDescent="0.35">
      <c r="AK6372" s="33" t="str">
        <f>IF(Dane!M6372&lt;&gt;"",Dane!M6372,"")</f>
        <v/>
      </c>
    </row>
    <row r="6373" spans="37:37" x14ac:dyDescent="0.35">
      <c r="AK6373" s="33" t="str">
        <f>IF(Dane!M6373&lt;&gt;"",Dane!M6373,"")</f>
        <v/>
      </c>
    </row>
    <row r="6374" spans="37:37" x14ac:dyDescent="0.35">
      <c r="AK6374" s="33" t="str">
        <f>IF(Dane!M6374&lt;&gt;"",Dane!M6374,"")</f>
        <v/>
      </c>
    </row>
    <row r="6375" spans="37:37" x14ac:dyDescent="0.35">
      <c r="AK6375" s="33" t="str">
        <f>IF(Dane!M6375&lt;&gt;"",Dane!M6375,"")</f>
        <v/>
      </c>
    </row>
    <row r="6376" spans="37:37" x14ac:dyDescent="0.35">
      <c r="AK6376" s="33" t="str">
        <f>IF(Dane!M6376&lt;&gt;"",Dane!M6376,"")</f>
        <v/>
      </c>
    </row>
    <row r="6377" spans="37:37" x14ac:dyDescent="0.35">
      <c r="AK6377" s="33" t="str">
        <f>IF(Dane!M6377&lt;&gt;"",Dane!M6377,"")</f>
        <v/>
      </c>
    </row>
    <row r="6378" spans="37:37" x14ac:dyDescent="0.35">
      <c r="AK6378" s="33" t="str">
        <f>IF(Dane!M6378&lt;&gt;"",Dane!M6378,"")</f>
        <v/>
      </c>
    </row>
    <row r="6379" spans="37:37" x14ac:dyDescent="0.35">
      <c r="AK6379" s="33" t="str">
        <f>IF(Dane!M6379&lt;&gt;"",Dane!M6379,"")</f>
        <v/>
      </c>
    </row>
    <row r="6380" spans="37:37" x14ac:dyDescent="0.35">
      <c r="AK6380" s="33" t="str">
        <f>IF(Dane!M6380&lt;&gt;"",Dane!M6380,"")</f>
        <v/>
      </c>
    </row>
    <row r="6381" spans="37:37" x14ac:dyDescent="0.35">
      <c r="AK6381" s="33" t="str">
        <f>IF(Dane!M6381&lt;&gt;"",Dane!M6381,"")</f>
        <v/>
      </c>
    </row>
    <row r="6382" spans="37:37" x14ac:dyDescent="0.35">
      <c r="AK6382" s="33" t="str">
        <f>IF(Dane!M6382&lt;&gt;"",Dane!M6382,"")</f>
        <v/>
      </c>
    </row>
    <row r="6383" spans="37:37" x14ac:dyDescent="0.35">
      <c r="AK6383" s="33" t="str">
        <f>IF(Dane!M6383&lt;&gt;"",Dane!M6383,"")</f>
        <v/>
      </c>
    </row>
    <row r="6384" spans="37:37" x14ac:dyDescent="0.35">
      <c r="AK6384" s="33" t="str">
        <f>IF(Dane!M6384&lt;&gt;"",Dane!M6384,"")</f>
        <v/>
      </c>
    </row>
    <row r="6385" spans="37:37" x14ac:dyDescent="0.35">
      <c r="AK6385" s="33" t="str">
        <f>IF(Dane!M6385&lt;&gt;"",Dane!M6385,"")</f>
        <v/>
      </c>
    </row>
    <row r="6386" spans="37:37" x14ac:dyDescent="0.35">
      <c r="AK6386" s="33" t="str">
        <f>IF(Dane!M6386&lt;&gt;"",Dane!M6386,"")</f>
        <v/>
      </c>
    </row>
    <row r="6387" spans="37:37" x14ac:dyDescent="0.35">
      <c r="AK6387" s="33" t="str">
        <f>IF(Dane!M6387&lt;&gt;"",Dane!M6387,"")</f>
        <v/>
      </c>
    </row>
    <row r="6388" spans="37:37" x14ac:dyDescent="0.35">
      <c r="AK6388" s="33" t="str">
        <f>IF(Dane!M6388&lt;&gt;"",Dane!M6388,"")</f>
        <v/>
      </c>
    </row>
    <row r="6389" spans="37:37" x14ac:dyDescent="0.35">
      <c r="AK6389" s="33" t="str">
        <f>IF(Dane!M6389&lt;&gt;"",Dane!M6389,"")</f>
        <v/>
      </c>
    </row>
    <row r="6390" spans="37:37" x14ac:dyDescent="0.35">
      <c r="AK6390" s="33" t="str">
        <f>IF(Dane!M6390&lt;&gt;"",Dane!M6390,"")</f>
        <v/>
      </c>
    </row>
    <row r="6391" spans="37:37" x14ac:dyDescent="0.35">
      <c r="AK6391" s="33" t="str">
        <f>IF(Dane!M6391&lt;&gt;"",Dane!M6391,"")</f>
        <v/>
      </c>
    </row>
    <row r="6392" spans="37:37" x14ac:dyDescent="0.35">
      <c r="AK6392" s="33" t="str">
        <f>IF(Dane!M6392&lt;&gt;"",Dane!M6392,"")</f>
        <v/>
      </c>
    </row>
    <row r="6393" spans="37:37" x14ac:dyDescent="0.35">
      <c r="AK6393" s="33" t="str">
        <f>IF(Dane!M6393&lt;&gt;"",Dane!M6393,"")</f>
        <v/>
      </c>
    </row>
    <row r="6394" spans="37:37" x14ac:dyDescent="0.35">
      <c r="AK6394" s="33" t="str">
        <f>IF(Dane!M6394&lt;&gt;"",Dane!M6394,"")</f>
        <v/>
      </c>
    </row>
    <row r="6395" spans="37:37" x14ac:dyDescent="0.35">
      <c r="AK6395" s="33" t="str">
        <f>IF(Dane!M6395&lt;&gt;"",Dane!M6395,"")</f>
        <v/>
      </c>
    </row>
    <row r="6396" spans="37:37" x14ac:dyDescent="0.35">
      <c r="AK6396" s="33" t="str">
        <f>IF(Dane!M6396&lt;&gt;"",Dane!M6396,"")</f>
        <v/>
      </c>
    </row>
    <row r="6397" spans="37:37" x14ac:dyDescent="0.35">
      <c r="AK6397" s="33" t="str">
        <f>IF(Dane!M6397&lt;&gt;"",Dane!M6397,"")</f>
        <v/>
      </c>
    </row>
    <row r="6398" spans="37:37" x14ac:dyDescent="0.35">
      <c r="AK6398" s="33" t="str">
        <f>IF(Dane!M6398&lt;&gt;"",Dane!M6398,"")</f>
        <v/>
      </c>
    </row>
    <row r="6399" spans="37:37" x14ac:dyDescent="0.35">
      <c r="AK6399" s="33" t="str">
        <f>IF(Dane!M6399&lt;&gt;"",Dane!M6399,"")</f>
        <v/>
      </c>
    </row>
    <row r="6400" spans="37:37" x14ac:dyDescent="0.35">
      <c r="AK6400" s="33" t="str">
        <f>IF(Dane!M6400&lt;&gt;"",Dane!M6400,"")</f>
        <v/>
      </c>
    </row>
    <row r="6401" spans="37:37" x14ac:dyDescent="0.35">
      <c r="AK6401" s="33" t="str">
        <f>IF(Dane!M6401&lt;&gt;"",Dane!M6401,"")</f>
        <v/>
      </c>
    </row>
    <row r="6402" spans="37:37" x14ac:dyDescent="0.35">
      <c r="AK6402" s="33" t="str">
        <f>IF(Dane!M6402&lt;&gt;"",Dane!M6402,"")</f>
        <v/>
      </c>
    </row>
    <row r="6403" spans="37:37" x14ac:dyDescent="0.35">
      <c r="AK6403" s="33" t="str">
        <f>IF(Dane!M6403&lt;&gt;"",Dane!M6403,"")</f>
        <v/>
      </c>
    </row>
    <row r="6404" spans="37:37" x14ac:dyDescent="0.35">
      <c r="AK6404" s="33" t="str">
        <f>IF(Dane!M6404&lt;&gt;"",Dane!M6404,"")</f>
        <v/>
      </c>
    </row>
    <row r="6405" spans="37:37" x14ac:dyDescent="0.35">
      <c r="AK6405" s="33" t="str">
        <f>IF(Dane!M6405&lt;&gt;"",Dane!M6405,"")</f>
        <v/>
      </c>
    </row>
    <row r="6406" spans="37:37" x14ac:dyDescent="0.35">
      <c r="AK6406" s="33" t="str">
        <f>IF(Dane!M6406&lt;&gt;"",Dane!M6406,"")</f>
        <v/>
      </c>
    </row>
    <row r="6407" spans="37:37" x14ac:dyDescent="0.35">
      <c r="AK6407" s="33" t="str">
        <f>IF(Dane!M6407&lt;&gt;"",Dane!M6407,"")</f>
        <v/>
      </c>
    </row>
    <row r="6408" spans="37:37" x14ac:dyDescent="0.35">
      <c r="AK6408" s="33" t="str">
        <f>IF(Dane!M6408&lt;&gt;"",Dane!M6408,"")</f>
        <v/>
      </c>
    </row>
    <row r="6409" spans="37:37" x14ac:dyDescent="0.35">
      <c r="AK6409" s="33" t="str">
        <f>IF(Dane!M6409&lt;&gt;"",Dane!M6409,"")</f>
        <v/>
      </c>
    </row>
    <row r="6410" spans="37:37" x14ac:dyDescent="0.35">
      <c r="AK6410" s="33" t="str">
        <f>IF(Dane!M6410&lt;&gt;"",Dane!M6410,"")</f>
        <v/>
      </c>
    </row>
    <row r="6411" spans="37:37" x14ac:dyDescent="0.35">
      <c r="AK6411" s="33" t="str">
        <f>IF(Dane!M6411&lt;&gt;"",Dane!M6411,"")</f>
        <v/>
      </c>
    </row>
    <row r="6412" spans="37:37" x14ac:dyDescent="0.35">
      <c r="AK6412" s="33" t="str">
        <f>IF(Dane!M6412&lt;&gt;"",Dane!M6412,"")</f>
        <v/>
      </c>
    </row>
    <row r="6413" spans="37:37" x14ac:dyDescent="0.35">
      <c r="AK6413" s="33" t="str">
        <f>IF(Dane!M6413&lt;&gt;"",Dane!M6413,"")</f>
        <v/>
      </c>
    </row>
    <row r="6414" spans="37:37" x14ac:dyDescent="0.35">
      <c r="AK6414" s="33" t="str">
        <f>IF(Dane!M6414&lt;&gt;"",Dane!M6414,"")</f>
        <v/>
      </c>
    </row>
    <row r="6415" spans="37:37" x14ac:dyDescent="0.35">
      <c r="AK6415" s="33" t="str">
        <f>IF(Dane!M6415&lt;&gt;"",Dane!M6415,"")</f>
        <v/>
      </c>
    </row>
    <row r="6416" spans="37:37" x14ac:dyDescent="0.35">
      <c r="AK6416" s="33" t="str">
        <f>IF(Dane!M6416&lt;&gt;"",Dane!M6416,"")</f>
        <v/>
      </c>
    </row>
    <row r="6417" spans="37:37" x14ac:dyDescent="0.35">
      <c r="AK6417" s="33" t="str">
        <f>IF(Dane!M6417&lt;&gt;"",Dane!M6417,"")</f>
        <v/>
      </c>
    </row>
    <row r="6418" spans="37:37" x14ac:dyDescent="0.35">
      <c r="AK6418" s="33" t="str">
        <f>IF(Dane!M6418&lt;&gt;"",Dane!M6418,"")</f>
        <v/>
      </c>
    </row>
    <row r="6419" spans="37:37" x14ac:dyDescent="0.35">
      <c r="AK6419" s="33" t="str">
        <f>IF(Dane!M6419&lt;&gt;"",Dane!M6419,"")</f>
        <v/>
      </c>
    </row>
    <row r="6420" spans="37:37" x14ac:dyDescent="0.35">
      <c r="AK6420" s="33" t="str">
        <f>IF(Dane!M6420&lt;&gt;"",Dane!M6420,"")</f>
        <v/>
      </c>
    </row>
    <row r="6421" spans="37:37" x14ac:dyDescent="0.35">
      <c r="AK6421" s="33" t="str">
        <f>IF(Dane!M6421&lt;&gt;"",Dane!M6421,"")</f>
        <v/>
      </c>
    </row>
    <row r="6422" spans="37:37" x14ac:dyDescent="0.35">
      <c r="AK6422" s="33" t="str">
        <f>IF(Dane!M6422&lt;&gt;"",Dane!M6422,"")</f>
        <v/>
      </c>
    </row>
    <row r="6423" spans="37:37" x14ac:dyDescent="0.35">
      <c r="AK6423" s="33" t="str">
        <f>IF(Dane!M6423&lt;&gt;"",Dane!M6423,"")</f>
        <v/>
      </c>
    </row>
    <row r="6424" spans="37:37" x14ac:dyDescent="0.35">
      <c r="AK6424" s="33" t="str">
        <f>IF(Dane!M6424&lt;&gt;"",Dane!M6424,"")</f>
        <v/>
      </c>
    </row>
    <row r="6425" spans="37:37" x14ac:dyDescent="0.35">
      <c r="AK6425" s="33" t="str">
        <f>IF(Dane!M6425&lt;&gt;"",Dane!M6425,"")</f>
        <v/>
      </c>
    </row>
    <row r="6426" spans="37:37" x14ac:dyDescent="0.35">
      <c r="AK6426" s="33" t="str">
        <f>IF(Dane!M6426&lt;&gt;"",Dane!M6426,"")</f>
        <v/>
      </c>
    </row>
    <row r="6427" spans="37:37" x14ac:dyDescent="0.35">
      <c r="AK6427" s="33" t="str">
        <f>IF(Dane!M6427&lt;&gt;"",Dane!M6427,"")</f>
        <v/>
      </c>
    </row>
    <row r="6428" spans="37:37" x14ac:dyDescent="0.35">
      <c r="AK6428" s="33" t="str">
        <f>IF(Dane!M6428&lt;&gt;"",Dane!M6428,"")</f>
        <v/>
      </c>
    </row>
    <row r="6429" spans="37:37" x14ac:dyDescent="0.35">
      <c r="AK6429" s="33" t="str">
        <f>IF(Dane!M6429&lt;&gt;"",Dane!M6429,"")</f>
        <v/>
      </c>
    </row>
    <row r="6430" spans="37:37" x14ac:dyDescent="0.35">
      <c r="AK6430" s="33" t="str">
        <f>IF(Dane!M6430&lt;&gt;"",Dane!M6430,"")</f>
        <v/>
      </c>
    </row>
    <row r="6431" spans="37:37" x14ac:dyDescent="0.35">
      <c r="AK6431" s="33" t="str">
        <f>IF(Dane!M6431&lt;&gt;"",Dane!M6431,"")</f>
        <v/>
      </c>
    </row>
    <row r="6432" spans="37:37" x14ac:dyDescent="0.35">
      <c r="AK6432" s="33" t="str">
        <f>IF(Dane!M6432&lt;&gt;"",Dane!M6432,"")</f>
        <v/>
      </c>
    </row>
    <row r="6433" spans="37:37" x14ac:dyDescent="0.35">
      <c r="AK6433" s="33" t="str">
        <f>IF(Dane!M6433&lt;&gt;"",Dane!M6433,"")</f>
        <v/>
      </c>
    </row>
    <row r="6434" spans="37:37" x14ac:dyDescent="0.35">
      <c r="AK6434" s="33" t="str">
        <f>IF(Dane!M6434&lt;&gt;"",Dane!M6434,"")</f>
        <v/>
      </c>
    </row>
    <row r="6435" spans="37:37" x14ac:dyDescent="0.35">
      <c r="AK6435" s="33" t="str">
        <f>IF(Dane!M6435&lt;&gt;"",Dane!M6435,"")</f>
        <v/>
      </c>
    </row>
    <row r="6436" spans="37:37" x14ac:dyDescent="0.35">
      <c r="AK6436" s="33" t="str">
        <f>IF(Dane!M6436&lt;&gt;"",Dane!M6436,"")</f>
        <v/>
      </c>
    </row>
    <row r="6437" spans="37:37" x14ac:dyDescent="0.35">
      <c r="AK6437" s="33" t="str">
        <f>IF(Dane!M6437&lt;&gt;"",Dane!M6437,"")</f>
        <v/>
      </c>
    </row>
    <row r="6438" spans="37:37" x14ac:dyDescent="0.35">
      <c r="AK6438" s="33" t="str">
        <f>IF(Dane!M6438&lt;&gt;"",Dane!M6438,"")</f>
        <v/>
      </c>
    </row>
    <row r="6439" spans="37:37" x14ac:dyDescent="0.35">
      <c r="AK6439" s="33" t="str">
        <f>IF(Dane!M6439&lt;&gt;"",Dane!M6439,"")</f>
        <v/>
      </c>
    </row>
    <row r="6440" spans="37:37" x14ac:dyDescent="0.35">
      <c r="AK6440" s="33" t="str">
        <f>IF(Dane!M6440&lt;&gt;"",Dane!M6440,"")</f>
        <v/>
      </c>
    </row>
    <row r="6441" spans="37:37" x14ac:dyDescent="0.35">
      <c r="AK6441" s="33" t="str">
        <f>IF(Dane!M6441&lt;&gt;"",Dane!M6441,"")</f>
        <v/>
      </c>
    </row>
    <row r="6442" spans="37:37" x14ac:dyDescent="0.35">
      <c r="AK6442" s="33" t="str">
        <f>IF(Dane!M6442&lt;&gt;"",Dane!M6442,"")</f>
        <v/>
      </c>
    </row>
    <row r="6443" spans="37:37" x14ac:dyDescent="0.35">
      <c r="AK6443" s="33" t="str">
        <f>IF(Dane!M6443&lt;&gt;"",Dane!M6443,"")</f>
        <v/>
      </c>
    </row>
    <row r="6444" spans="37:37" x14ac:dyDescent="0.35">
      <c r="AK6444" s="33" t="str">
        <f>IF(Dane!M6444&lt;&gt;"",Dane!M6444,"")</f>
        <v/>
      </c>
    </row>
    <row r="6445" spans="37:37" x14ac:dyDescent="0.35">
      <c r="AK6445" s="33" t="str">
        <f>IF(Dane!M6445&lt;&gt;"",Dane!M6445,"")</f>
        <v/>
      </c>
    </row>
    <row r="6446" spans="37:37" x14ac:dyDescent="0.35">
      <c r="AK6446" s="33" t="str">
        <f>IF(Dane!M6446&lt;&gt;"",Dane!M6446,"")</f>
        <v/>
      </c>
    </row>
    <row r="6447" spans="37:37" x14ac:dyDescent="0.35">
      <c r="AK6447" s="33" t="str">
        <f>IF(Dane!M6447&lt;&gt;"",Dane!M6447,"")</f>
        <v/>
      </c>
    </row>
    <row r="6448" spans="37:37" x14ac:dyDescent="0.35">
      <c r="AK6448" s="33" t="str">
        <f>IF(Dane!M6448&lt;&gt;"",Dane!M6448,"")</f>
        <v/>
      </c>
    </row>
    <row r="6449" spans="37:37" x14ac:dyDescent="0.35">
      <c r="AK6449" s="33" t="str">
        <f>IF(Dane!M6449&lt;&gt;"",Dane!M6449,"")</f>
        <v/>
      </c>
    </row>
    <row r="6450" spans="37:37" x14ac:dyDescent="0.35">
      <c r="AK6450" s="33" t="str">
        <f>IF(Dane!M6450&lt;&gt;"",Dane!M6450,"")</f>
        <v/>
      </c>
    </row>
    <row r="6451" spans="37:37" x14ac:dyDescent="0.35">
      <c r="AK6451" s="33" t="str">
        <f>IF(Dane!M6451&lt;&gt;"",Dane!M6451,"")</f>
        <v/>
      </c>
    </row>
    <row r="6452" spans="37:37" x14ac:dyDescent="0.35">
      <c r="AK6452" s="33" t="str">
        <f>IF(Dane!M6452&lt;&gt;"",Dane!M6452,"")</f>
        <v/>
      </c>
    </row>
    <row r="6453" spans="37:37" x14ac:dyDescent="0.35">
      <c r="AK6453" s="33" t="str">
        <f>IF(Dane!M6453&lt;&gt;"",Dane!M6453,"")</f>
        <v/>
      </c>
    </row>
    <row r="6454" spans="37:37" x14ac:dyDescent="0.35">
      <c r="AK6454" s="33" t="str">
        <f>IF(Dane!M6454&lt;&gt;"",Dane!M6454,"")</f>
        <v/>
      </c>
    </row>
    <row r="6455" spans="37:37" x14ac:dyDescent="0.35">
      <c r="AK6455" s="33" t="str">
        <f>IF(Dane!M6455&lt;&gt;"",Dane!M6455,"")</f>
        <v/>
      </c>
    </row>
    <row r="6456" spans="37:37" x14ac:dyDescent="0.35">
      <c r="AK6456" s="33" t="str">
        <f>IF(Dane!M6456&lt;&gt;"",Dane!M6456,"")</f>
        <v/>
      </c>
    </row>
    <row r="6457" spans="37:37" x14ac:dyDescent="0.35">
      <c r="AK6457" s="33" t="str">
        <f>IF(Dane!M6457&lt;&gt;"",Dane!M6457,"")</f>
        <v/>
      </c>
    </row>
    <row r="6458" spans="37:37" x14ac:dyDescent="0.35">
      <c r="AK6458" s="33" t="str">
        <f>IF(Dane!M6458&lt;&gt;"",Dane!M6458,"")</f>
        <v/>
      </c>
    </row>
    <row r="6459" spans="37:37" x14ac:dyDescent="0.35">
      <c r="AK6459" s="33" t="str">
        <f>IF(Dane!M6459&lt;&gt;"",Dane!M6459,"")</f>
        <v/>
      </c>
    </row>
    <row r="6460" spans="37:37" x14ac:dyDescent="0.35">
      <c r="AK6460" s="33" t="str">
        <f>IF(Dane!M6460&lt;&gt;"",Dane!M6460,"")</f>
        <v/>
      </c>
    </row>
    <row r="6461" spans="37:37" x14ac:dyDescent="0.35">
      <c r="AK6461" s="33" t="str">
        <f>IF(Dane!M6461&lt;&gt;"",Dane!M6461,"")</f>
        <v/>
      </c>
    </row>
    <row r="6462" spans="37:37" x14ac:dyDescent="0.35">
      <c r="AK6462" s="33" t="str">
        <f>IF(Dane!M6462&lt;&gt;"",Dane!M6462,"")</f>
        <v/>
      </c>
    </row>
    <row r="6463" spans="37:37" x14ac:dyDescent="0.35">
      <c r="AK6463" s="33" t="str">
        <f>IF(Dane!M6463&lt;&gt;"",Dane!M6463,"")</f>
        <v/>
      </c>
    </row>
    <row r="6464" spans="37:37" x14ac:dyDescent="0.35">
      <c r="AK6464" s="33" t="str">
        <f>IF(Dane!M6464&lt;&gt;"",Dane!M6464,"")</f>
        <v/>
      </c>
    </row>
    <row r="6465" spans="37:37" x14ac:dyDescent="0.35">
      <c r="AK6465" s="33" t="str">
        <f>IF(Dane!M6465&lt;&gt;"",Dane!M6465,"")</f>
        <v/>
      </c>
    </row>
    <row r="6466" spans="37:37" x14ac:dyDescent="0.35">
      <c r="AK6466" s="33" t="str">
        <f>IF(Dane!M6466&lt;&gt;"",Dane!M6466,"")</f>
        <v/>
      </c>
    </row>
    <row r="6467" spans="37:37" x14ac:dyDescent="0.35">
      <c r="AK6467" s="33" t="str">
        <f>IF(Dane!M6467&lt;&gt;"",Dane!M6467,"")</f>
        <v/>
      </c>
    </row>
    <row r="6468" spans="37:37" x14ac:dyDescent="0.35">
      <c r="AK6468" s="33" t="str">
        <f>IF(Dane!M6468&lt;&gt;"",Dane!M6468,"")</f>
        <v/>
      </c>
    </row>
    <row r="6469" spans="37:37" x14ac:dyDescent="0.35">
      <c r="AK6469" s="33" t="str">
        <f>IF(Dane!M6469&lt;&gt;"",Dane!M6469,"")</f>
        <v/>
      </c>
    </row>
    <row r="6470" spans="37:37" x14ac:dyDescent="0.35">
      <c r="AK6470" s="33" t="str">
        <f>IF(Dane!M6470&lt;&gt;"",Dane!M6470,"")</f>
        <v/>
      </c>
    </row>
    <row r="6471" spans="37:37" x14ac:dyDescent="0.35">
      <c r="AK6471" s="33" t="str">
        <f>IF(Dane!M6471&lt;&gt;"",Dane!M6471,"")</f>
        <v/>
      </c>
    </row>
    <row r="6472" spans="37:37" x14ac:dyDescent="0.35">
      <c r="AK6472" s="33" t="str">
        <f>IF(Dane!M6472&lt;&gt;"",Dane!M6472,"")</f>
        <v/>
      </c>
    </row>
    <row r="6473" spans="37:37" x14ac:dyDescent="0.35">
      <c r="AK6473" s="33" t="str">
        <f>IF(Dane!M6473&lt;&gt;"",Dane!M6473,"")</f>
        <v/>
      </c>
    </row>
    <row r="6474" spans="37:37" x14ac:dyDescent="0.35">
      <c r="AK6474" s="33" t="str">
        <f>IF(Dane!M6474&lt;&gt;"",Dane!M6474,"")</f>
        <v/>
      </c>
    </row>
    <row r="6475" spans="37:37" x14ac:dyDescent="0.35">
      <c r="AK6475" s="33" t="str">
        <f>IF(Dane!M6475&lt;&gt;"",Dane!M6475,"")</f>
        <v/>
      </c>
    </row>
    <row r="6476" spans="37:37" x14ac:dyDescent="0.35">
      <c r="AK6476" s="33" t="str">
        <f>IF(Dane!M6476&lt;&gt;"",Dane!M6476,"")</f>
        <v/>
      </c>
    </row>
    <row r="6477" spans="37:37" x14ac:dyDescent="0.35">
      <c r="AK6477" s="33" t="str">
        <f>IF(Dane!M6477&lt;&gt;"",Dane!M6477,"")</f>
        <v/>
      </c>
    </row>
    <row r="6478" spans="37:37" x14ac:dyDescent="0.35">
      <c r="AK6478" s="33" t="str">
        <f>IF(Dane!M6478&lt;&gt;"",Dane!M6478,"")</f>
        <v/>
      </c>
    </row>
    <row r="6479" spans="37:37" x14ac:dyDescent="0.35">
      <c r="AK6479" s="33" t="str">
        <f>IF(Dane!M6479&lt;&gt;"",Dane!M6479,"")</f>
        <v/>
      </c>
    </row>
    <row r="6480" spans="37:37" x14ac:dyDescent="0.35">
      <c r="AK6480" s="33" t="str">
        <f>IF(Dane!M6480&lt;&gt;"",Dane!M6480,"")</f>
        <v/>
      </c>
    </row>
    <row r="6481" spans="37:37" x14ac:dyDescent="0.35">
      <c r="AK6481" s="33" t="str">
        <f>IF(Dane!M6481&lt;&gt;"",Dane!M6481,"")</f>
        <v/>
      </c>
    </row>
    <row r="6482" spans="37:37" x14ac:dyDescent="0.35">
      <c r="AK6482" s="33" t="str">
        <f>IF(Dane!M6482&lt;&gt;"",Dane!M6482,"")</f>
        <v/>
      </c>
    </row>
    <row r="6483" spans="37:37" x14ac:dyDescent="0.35">
      <c r="AK6483" s="33" t="str">
        <f>IF(Dane!M6483&lt;&gt;"",Dane!M6483,"")</f>
        <v/>
      </c>
    </row>
    <row r="6484" spans="37:37" x14ac:dyDescent="0.35">
      <c r="AK6484" s="33" t="str">
        <f>IF(Dane!M6484&lt;&gt;"",Dane!M6484,"")</f>
        <v/>
      </c>
    </row>
    <row r="6485" spans="37:37" x14ac:dyDescent="0.35">
      <c r="AK6485" s="33" t="str">
        <f>IF(Dane!M6485&lt;&gt;"",Dane!M6485,"")</f>
        <v/>
      </c>
    </row>
    <row r="6486" spans="37:37" x14ac:dyDescent="0.35">
      <c r="AK6486" s="33" t="str">
        <f>IF(Dane!M6486&lt;&gt;"",Dane!M6486,"")</f>
        <v/>
      </c>
    </row>
    <row r="6487" spans="37:37" x14ac:dyDescent="0.35">
      <c r="AK6487" s="33" t="str">
        <f>IF(Dane!M6487&lt;&gt;"",Dane!M6487,"")</f>
        <v/>
      </c>
    </row>
    <row r="6488" spans="37:37" x14ac:dyDescent="0.35">
      <c r="AK6488" s="33" t="str">
        <f>IF(Dane!M6488&lt;&gt;"",Dane!M6488,"")</f>
        <v/>
      </c>
    </row>
    <row r="6489" spans="37:37" x14ac:dyDescent="0.35">
      <c r="AK6489" s="33" t="str">
        <f>IF(Dane!M6489&lt;&gt;"",Dane!M6489,"")</f>
        <v/>
      </c>
    </row>
    <row r="6490" spans="37:37" x14ac:dyDescent="0.35">
      <c r="AK6490" s="33" t="str">
        <f>IF(Dane!M6490&lt;&gt;"",Dane!M6490,"")</f>
        <v/>
      </c>
    </row>
    <row r="6491" spans="37:37" x14ac:dyDescent="0.35">
      <c r="AK6491" s="33" t="str">
        <f>IF(Dane!M6491&lt;&gt;"",Dane!M6491,"")</f>
        <v/>
      </c>
    </row>
    <row r="6492" spans="37:37" x14ac:dyDescent="0.35">
      <c r="AK6492" s="33" t="str">
        <f>IF(Dane!M6492&lt;&gt;"",Dane!M6492,"")</f>
        <v/>
      </c>
    </row>
    <row r="6493" spans="37:37" x14ac:dyDescent="0.35">
      <c r="AK6493" s="33" t="str">
        <f>IF(Dane!M6493&lt;&gt;"",Dane!M6493,"")</f>
        <v/>
      </c>
    </row>
    <row r="6494" spans="37:37" x14ac:dyDescent="0.35">
      <c r="AK6494" s="33" t="str">
        <f>IF(Dane!M6494&lt;&gt;"",Dane!M6494,"")</f>
        <v/>
      </c>
    </row>
    <row r="6495" spans="37:37" x14ac:dyDescent="0.35">
      <c r="AK6495" s="33" t="str">
        <f>IF(Dane!M6495&lt;&gt;"",Dane!M6495,"")</f>
        <v/>
      </c>
    </row>
    <row r="6496" spans="37:37" x14ac:dyDescent="0.35">
      <c r="AK6496" s="33" t="str">
        <f>IF(Dane!M6496&lt;&gt;"",Dane!M6496,"")</f>
        <v/>
      </c>
    </row>
    <row r="6497" spans="37:37" x14ac:dyDescent="0.35">
      <c r="AK6497" s="33" t="str">
        <f>IF(Dane!M6497&lt;&gt;"",Dane!M6497,"")</f>
        <v/>
      </c>
    </row>
    <row r="6498" spans="37:37" x14ac:dyDescent="0.35">
      <c r="AK6498" s="33" t="str">
        <f>IF(Dane!M6498&lt;&gt;"",Dane!M6498,"")</f>
        <v/>
      </c>
    </row>
    <row r="6499" spans="37:37" x14ac:dyDescent="0.35">
      <c r="AK6499" s="33" t="str">
        <f>IF(Dane!M6499&lt;&gt;"",Dane!M6499,"")</f>
        <v/>
      </c>
    </row>
    <row r="6500" spans="37:37" x14ac:dyDescent="0.35">
      <c r="AK6500" s="33" t="str">
        <f>IF(Dane!M6500&lt;&gt;"",Dane!M6500,"")</f>
        <v/>
      </c>
    </row>
    <row r="6501" spans="37:37" x14ac:dyDescent="0.35">
      <c r="AK6501" s="33" t="str">
        <f>IF(Dane!M6501&lt;&gt;"",Dane!M6501,"")</f>
        <v/>
      </c>
    </row>
    <row r="6502" spans="37:37" x14ac:dyDescent="0.35">
      <c r="AK6502" s="33" t="str">
        <f>IF(Dane!M6502&lt;&gt;"",Dane!M6502,"")</f>
        <v/>
      </c>
    </row>
    <row r="6503" spans="37:37" x14ac:dyDescent="0.35">
      <c r="AK6503" s="33" t="str">
        <f>IF(Dane!M6503&lt;&gt;"",Dane!M6503,"")</f>
        <v/>
      </c>
    </row>
    <row r="6504" spans="37:37" x14ac:dyDescent="0.35">
      <c r="AK6504" s="33" t="str">
        <f>IF(Dane!M6504&lt;&gt;"",Dane!M6504,"")</f>
        <v/>
      </c>
    </row>
    <row r="6505" spans="37:37" x14ac:dyDescent="0.35">
      <c r="AK6505" s="33" t="str">
        <f>IF(Dane!M6505&lt;&gt;"",Dane!M6505,"")</f>
        <v/>
      </c>
    </row>
    <row r="6506" spans="37:37" x14ac:dyDescent="0.35">
      <c r="AK6506" s="33" t="str">
        <f>IF(Dane!M6506&lt;&gt;"",Dane!M6506,"")</f>
        <v/>
      </c>
    </row>
    <row r="6507" spans="37:37" x14ac:dyDescent="0.35">
      <c r="AK6507" s="33" t="str">
        <f>IF(Dane!M6507&lt;&gt;"",Dane!M6507,"")</f>
        <v/>
      </c>
    </row>
    <row r="6508" spans="37:37" x14ac:dyDescent="0.35">
      <c r="AK6508" s="33" t="str">
        <f>IF(Dane!M6508&lt;&gt;"",Dane!M6508,"")</f>
        <v/>
      </c>
    </row>
    <row r="6509" spans="37:37" x14ac:dyDescent="0.35">
      <c r="AK6509" s="33" t="str">
        <f>IF(Dane!M6509&lt;&gt;"",Dane!M6509,"")</f>
        <v/>
      </c>
    </row>
    <row r="6510" spans="37:37" x14ac:dyDescent="0.35">
      <c r="AK6510" s="33" t="str">
        <f>IF(Dane!M6510&lt;&gt;"",Dane!M6510,"")</f>
        <v/>
      </c>
    </row>
    <row r="6511" spans="37:37" x14ac:dyDescent="0.35">
      <c r="AK6511" s="33" t="str">
        <f>IF(Dane!M6511&lt;&gt;"",Dane!M6511,"")</f>
        <v/>
      </c>
    </row>
    <row r="6512" spans="37:37" x14ac:dyDescent="0.35">
      <c r="AK6512" s="33" t="str">
        <f>IF(Dane!M6512&lt;&gt;"",Dane!M6512,"")</f>
        <v/>
      </c>
    </row>
    <row r="6513" spans="37:37" x14ac:dyDescent="0.35">
      <c r="AK6513" s="33" t="str">
        <f>IF(Dane!M6513&lt;&gt;"",Dane!M6513,"")</f>
        <v/>
      </c>
    </row>
    <row r="6514" spans="37:37" x14ac:dyDescent="0.35">
      <c r="AK6514" s="33" t="str">
        <f>IF(Dane!M6514&lt;&gt;"",Dane!M6514,"")</f>
        <v/>
      </c>
    </row>
    <row r="6515" spans="37:37" x14ac:dyDescent="0.35">
      <c r="AK6515" s="33" t="str">
        <f>IF(Dane!M6515&lt;&gt;"",Dane!M6515,"")</f>
        <v/>
      </c>
    </row>
    <row r="6516" spans="37:37" x14ac:dyDescent="0.35">
      <c r="AK6516" s="33" t="str">
        <f>IF(Dane!M6516&lt;&gt;"",Dane!M6516,"")</f>
        <v/>
      </c>
    </row>
    <row r="6517" spans="37:37" x14ac:dyDescent="0.35">
      <c r="AK6517" s="33" t="str">
        <f>IF(Dane!M6517&lt;&gt;"",Dane!M6517,"")</f>
        <v/>
      </c>
    </row>
    <row r="6518" spans="37:37" x14ac:dyDescent="0.35">
      <c r="AK6518" s="33" t="str">
        <f>IF(Dane!M6518&lt;&gt;"",Dane!M6518,"")</f>
        <v/>
      </c>
    </row>
    <row r="6519" spans="37:37" x14ac:dyDescent="0.35">
      <c r="AK6519" s="33" t="str">
        <f>IF(Dane!M6519&lt;&gt;"",Dane!M6519,"")</f>
        <v/>
      </c>
    </row>
    <row r="6520" spans="37:37" x14ac:dyDescent="0.35">
      <c r="AK6520" s="33" t="str">
        <f>IF(Dane!M6520&lt;&gt;"",Dane!M6520,"")</f>
        <v/>
      </c>
    </row>
    <row r="6521" spans="37:37" x14ac:dyDescent="0.35">
      <c r="AK6521" s="33" t="str">
        <f>IF(Dane!M6521&lt;&gt;"",Dane!M6521,"")</f>
        <v/>
      </c>
    </row>
    <row r="6522" spans="37:37" x14ac:dyDescent="0.35">
      <c r="AK6522" s="33" t="str">
        <f>IF(Dane!M6522&lt;&gt;"",Dane!M6522,"")</f>
        <v/>
      </c>
    </row>
    <row r="6523" spans="37:37" x14ac:dyDescent="0.35">
      <c r="AK6523" s="33" t="str">
        <f>IF(Dane!M6523&lt;&gt;"",Dane!M6523,"")</f>
        <v/>
      </c>
    </row>
    <row r="6524" spans="37:37" x14ac:dyDescent="0.35">
      <c r="AK6524" s="33" t="str">
        <f>IF(Dane!M6524&lt;&gt;"",Dane!M6524,"")</f>
        <v/>
      </c>
    </row>
    <row r="6525" spans="37:37" x14ac:dyDescent="0.35">
      <c r="AK6525" s="33" t="str">
        <f>IF(Dane!M6525&lt;&gt;"",Dane!M6525,"")</f>
        <v/>
      </c>
    </row>
    <row r="6526" spans="37:37" x14ac:dyDescent="0.35">
      <c r="AK6526" s="33" t="str">
        <f>IF(Dane!M6526&lt;&gt;"",Dane!M6526,"")</f>
        <v/>
      </c>
    </row>
    <row r="6527" spans="37:37" x14ac:dyDescent="0.35">
      <c r="AK6527" s="33" t="str">
        <f>IF(Dane!M6527&lt;&gt;"",Dane!M6527,"")</f>
        <v/>
      </c>
    </row>
    <row r="6528" spans="37:37" x14ac:dyDescent="0.35">
      <c r="AK6528" s="33" t="str">
        <f>IF(Dane!M6528&lt;&gt;"",Dane!M6528,"")</f>
        <v/>
      </c>
    </row>
    <row r="6529" spans="37:37" x14ac:dyDescent="0.35">
      <c r="AK6529" s="33" t="str">
        <f>IF(Dane!M6529&lt;&gt;"",Dane!M6529,"")</f>
        <v/>
      </c>
    </row>
    <row r="6530" spans="37:37" x14ac:dyDescent="0.35">
      <c r="AK6530" s="33" t="str">
        <f>IF(Dane!M6530&lt;&gt;"",Dane!M6530,"")</f>
        <v/>
      </c>
    </row>
    <row r="6531" spans="37:37" x14ac:dyDescent="0.35">
      <c r="AK6531" s="33" t="str">
        <f>IF(Dane!M6531&lt;&gt;"",Dane!M6531,"")</f>
        <v/>
      </c>
    </row>
    <row r="6532" spans="37:37" x14ac:dyDescent="0.35">
      <c r="AK6532" s="33" t="str">
        <f>IF(Dane!M6532&lt;&gt;"",Dane!M6532,"")</f>
        <v/>
      </c>
    </row>
    <row r="6533" spans="37:37" x14ac:dyDescent="0.35">
      <c r="AK6533" s="33" t="str">
        <f>IF(Dane!M6533&lt;&gt;"",Dane!M6533,"")</f>
        <v/>
      </c>
    </row>
    <row r="6534" spans="37:37" x14ac:dyDescent="0.35">
      <c r="AK6534" s="33" t="str">
        <f>IF(Dane!M6534&lt;&gt;"",Dane!M6534,"")</f>
        <v/>
      </c>
    </row>
    <row r="6535" spans="37:37" x14ac:dyDescent="0.35">
      <c r="AK6535" s="33" t="str">
        <f>IF(Dane!M6535&lt;&gt;"",Dane!M6535,"")</f>
        <v/>
      </c>
    </row>
    <row r="6536" spans="37:37" x14ac:dyDescent="0.35">
      <c r="AK6536" s="33" t="str">
        <f>IF(Dane!M6536&lt;&gt;"",Dane!M6536,"")</f>
        <v/>
      </c>
    </row>
    <row r="6537" spans="37:37" x14ac:dyDescent="0.35">
      <c r="AK6537" s="33" t="str">
        <f>IF(Dane!M6537&lt;&gt;"",Dane!M6537,"")</f>
        <v/>
      </c>
    </row>
    <row r="6538" spans="37:37" x14ac:dyDescent="0.35">
      <c r="AK6538" s="33" t="str">
        <f>IF(Dane!M6538&lt;&gt;"",Dane!M6538,"")</f>
        <v/>
      </c>
    </row>
    <row r="6539" spans="37:37" x14ac:dyDescent="0.35">
      <c r="AK6539" s="33" t="str">
        <f>IF(Dane!M6539&lt;&gt;"",Dane!M6539,"")</f>
        <v/>
      </c>
    </row>
    <row r="6540" spans="37:37" x14ac:dyDescent="0.35">
      <c r="AK6540" s="33" t="str">
        <f>IF(Dane!M6540&lt;&gt;"",Dane!M6540,"")</f>
        <v/>
      </c>
    </row>
    <row r="6541" spans="37:37" x14ac:dyDescent="0.35">
      <c r="AK6541" s="33" t="str">
        <f>IF(Dane!M6541&lt;&gt;"",Dane!M6541,"")</f>
        <v/>
      </c>
    </row>
    <row r="6542" spans="37:37" x14ac:dyDescent="0.35">
      <c r="AK6542" s="33" t="str">
        <f>IF(Dane!M6542&lt;&gt;"",Dane!M6542,"")</f>
        <v/>
      </c>
    </row>
    <row r="6543" spans="37:37" x14ac:dyDescent="0.35">
      <c r="AK6543" s="33" t="str">
        <f>IF(Dane!M6543&lt;&gt;"",Dane!M6543,"")</f>
        <v/>
      </c>
    </row>
    <row r="6544" spans="37:37" x14ac:dyDescent="0.35">
      <c r="AK6544" s="33" t="str">
        <f>IF(Dane!M6544&lt;&gt;"",Dane!M6544,"")</f>
        <v/>
      </c>
    </row>
    <row r="6545" spans="37:37" x14ac:dyDescent="0.35">
      <c r="AK6545" s="33" t="str">
        <f>IF(Dane!M6545&lt;&gt;"",Dane!M6545,"")</f>
        <v/>
      </c>
    </row>
    <row r="6546" spans="37:37" x14ac:dyDescent="0.35">
      <c r="AK6546" s="33" t="str">
        <f>IF(Dane!M6546&lt;&gt;"",Dane!M6546,"")</f>
        <v/>
      </c>
    </row>
    <row r="6547" spans="37:37" x14ac:dyDescent="0.35">
      <c r="AK6547" s="33" t="str">
        <f>IF(Dane!M6547&lt;&gt;"",Dane!M6547,"")</f>
        <v/>
      </c>
    </row>
    <row r="6548" spans="37:37" x14ac:dyDescent="0.35">
      <c r="AK6548" s="33" t="str">
        <f>IF(Dane!M6548&lt;&gt;"",Dane!M6548,"")</f>
        <v/>
      </c>
    </row>
    <row r="6549" spans="37:37" x14ac:dyDescent="0.35">
      <c r="AK6549" s="33" t="str">
        <f>IF(Dane!M6549&lt;&gt;"",Dane!M6549,"")</f>
        <v/>
      </c>
    </row>
    <row r="6550" spans="37:37" x14ac:dyDescent="0.35">
      <c r="AK6550" s="33" t="str">
        <f>IF(Dane!M6550&lt;&gt;"",Dane!M6550,"")</f>
        <v/>
      </c>
    </row>
    <row r="6551" spans="37:37" x14ac:dyDescent="0.35">
      <c r="AK6551" s="33" t="str">
        <f>IF(Dane!M6551&lt;&gt;"",Dane!M6551,"")</f>
        <v/>
      </c>
    </row>
    <row r="6552" spans="37:37" x14ac:dyDescent="0.35">
      <c r="AK6552" s="33" t="str">
        <f>IF(Dane!M6552&lt;&gt;"",Dane!M6552,"")</f>
        <v/>
      </c>
    </row>
    <row r="6553" spans="37:37" x14ac:dyDescent="0.35">
      <c r="AK6553" s="33" t="str">
        <f>IF(Dane!M6553&lt;&gt;"",Dane!M6553,"")</f>
        <v/>
      </c>
    </row>
    <row r="6554" spans="37:37" x14ac:dyDescent="0.35">
      <c r="AK6554" s="33" t="str">
        <f>IF(Dane!M6554&lt;&gt;"",Dane!M6554,"")</f>
        <v/>
      </c>
    </row>
    <row r="6555" spans="37:37" x14ac:dyDescent="0.35">
      <c r="AK6555" s="33" t="str">
        <f>IF(Dane!M6555&lt;&gt;"",Dane!M6555,"")</f>
        <v/>
      </c>
    </row>
    <row r="6556" spans="37:37" x14ac:dyDescent="0.35">
      <c r="AK6556" s="33" t="str">
        <f>IF(Dane!M6556&lt;&gt;"",Dane!M6556,"")</f>
        <v/>
      </c>
    </row>
    <row r="6557" spans="37:37" x14ac:dyDescent="0.35">
      <c r="AK6557" s="33" t="str">
        <f>IF(Dane!M6557&lt;&gt;"",Dane!M6557,"")</f>
        <v/>
      </c>
    </row>
    <row r="6558" spans="37:37" x14ac:dyDescent="0.35">
      <c r="AK6558" s="33" t="str">
        <f>IF(Dane!M6558&lt;&gt;"",Dane!M6558,"")</f>
        <v/>
      </c>
    </row>
    <row r="6559" spans="37:37" x14ac:dyDescent="0.35">
      <c r="AK6559" s="33" t="str">
        <f>IF(Dane!M6559&lt;&gt;"",Dane!M6559,"")</f>
        <v/>
      </c>
    </row>
    <row r="6560" spans="37:37" x14ac:dyDescent="0.35">
      <c r="AK6560" s="33" t="str">
        <f>IF(Dane!M6560&lt;&gt;"",Dane!M6560,"")</f>
        <v/>
      </c>
    </row>
    <row r="6561" spans="37:37" x14ac:dyDescent="0.35">
      <c r="AK6561" s="33" t="str">
        <f>IF(Dane!M6561&lt;&gt;"",Dane!M6561,"")</f>
        <v/>
      </c>
    </row>
    <row r="6562" spans="37:37" x14ac:dyDescent="0.35">
      <c r="AK6562" s="33" t="str">
        <f>IF(Dane!M6562&lt;&gt;"",Dane!M6562,"")</f>
        <v/>
      </c>
    </row>
    <row r="6563" spans="37:37" x14ac:dyDescent="0.35">
      <c r="AK6563" s="33" t="str">
        <f>IF(Dane!M6563&lt;&gt;"",Dane!M6563,"")</f>
        <v/>
      </c>
    </row>
    <row r="6564" spans="37:37" x14ac:dyDescent="0.35">
      <c r="AK6564" s="33" t="str">
        <f>IF(Dane!M6564&lt;&gt;"",Dane!M6564,"")</f>
        <v/>
      </c>
    </row>
    <row r="6565" spans="37:37" x14ac:dyDescent="0.35">
      <c r="AK6565" s="33" t="str">
        <f>IF(Dane!M6565&lt;&gt;"",Dane!M6565,"")</f>
        <v/>
      </c>
    </row>
    <row r="6566" spans="37:37" x14ac:dyDescent="0.35">
      <c r="AK6566" s="33" t="str">
        <f>IF(Dane!M6566&lt;&gt;"",Dane!M6566,"")</f>
        <v/>
      </c>
    </row>
    <row r="6567" spans="37:37" x14ac:dyDescent="0.35">
      <c r="AK6567" s="33" t="str">
        <f>IF(Dane!M6567&lt;&gt;"",Dane!M6567,"")</f>
        <v/>
      </c>
    </row>
    <row r="6568" spans="37:37" x14ac:dyDescent="0.35">
      <c r="AK6568" s="33" t="str">
        <f>IF(Dane!M6568&lt;&gt;"",Dane!M6568,"")</f>
        <v/>
      </c>
    </row>
    <row r="6569" spans="37:37" x14ac:dyDescent="0.35">
      <c r="AK6569" s="33" t="str">
        <f>IF(Dane!M6569&lt;&gt;"",Dane!M6569,"")</f>
        <v/>
      </c>
    </row>
    <row r="6570" spans="37:37" x14ac:dyDescent="0.35">
      <c r="AK6570" s="33" t="str">
        <f>IF(Dane!M6570&lt;&gt;"",Dane!M6570,"")</f>
        <v/>
      </c>
    </row>
    <row r="6571" spans="37:37" x14ac:dyDescent="0.35">
      <c r="AK6571" s="33" t="str">
        <f>IF(Dane!M6571&lt;&gt;"",Dane!M6571,"")</f>
        <v/>
      </c>
    </row>
    <row r="6572" spans="37:37" x14ac:dyDescent="0.35">
      <c r="AK6572" s="33" t="str">
        <f>IF(Dane!M6572&lt;&gt;"",Dane!M6572,"")</f>
        <v/>
      </c>
    </row>
    <row r="6573" spans="37:37" x14ac:dyDescent="0.35">
      <c r="AK6573" s="33" t="str">
        <f>IF(Dane!M6573&lt;&gt;"",Dane!M6573,"")</f>
        <v/>
      </c>
    </row>
    <row r="6574" spans="37:37" x14ac:dyDescent="0.35">
      <c r="AK6574" s="33" t="str">
        <f>IF(Dane!M6574&lt;&gt;"",Dane!M6574,"")</f>
        <v/>
      </c>
    </row>
    <row r="6575" spans="37:37" x14ac:dyDescent="0.35">
      <c r="AK6575" s="33" t="str">
        <f>IF(Dane!M6575&lt;&gt;"",Dane!M6575,"")</f>
        <v/>
      </c>
    </row>
    <row r="6576" spans="37:37" x14ac:dyDescent="0.35">
      <c r="AK6576" s="33" t="str">
        <f>IF(Dane!M6576&lt;&gt;"",Dane!M6576,"")</f>
        <v/>
      </c>
    </row>
    <row r="6577" spans="37:37" x14ac:dyDescent="0.35">
      <c r="AK6577" s="33" t="str">
        <f>IF(Dane!M6577&lt;&gt;"",Dane!M6577,"")</f>
        <v/>
      </c>
    </row>
    <row r="6578" spans="37:37" x14ac:dyDescent="0.35">
      <c r="AK6578" s="33" t="str">
        <f>IF(Dane!M6578&lt;&gt;"",Dane!M6578,"")</f>
        <v/>
      </c>
    </row>
    <row r="6579" spans="37:37" x14ac:dyDescent="0.35">
      <c r="AK6579" s="33" t="str">
        <f>IF(Dane!M6579&lt;&gt;"",Dane!M6579,"")</f>
        <v/>
      </c>
    </row>
    <row r="6580" spans="37:37" x14ac:dyDescent="0.35">
      <c r="AK6580" s="33" t="str">
        <f>IF(Dane!M6580&lt;&gt;"",Dane!M6580,"")</f>
        <v/>
      </c>
    </row>
    <row r="6581" spans="37:37" x14ac:dyDescent="0.35">
      <c r="AK6581" s="33" t="str">
        <f>IF(Dane!M6581&lt;&gt;"",Dane!M6581,"")</f>
        <v/>
      </c>
    </row>
    <row r="6582" spans="37:37" x14ac:dyDescent="0.35">
      <c r="AK6582" s="33" t="str">
        <f>IF(Dane!M6582&lt;&gt;"",Dane!M6582,"")</f>
        <v/>
      </c>
    </row>
    <row r="6583" spans="37:37" x14ac:dyDescent="0.35">
      <c r="AK6583" s="33" t="str">
        <f>IF(Dane!M6583&lt;&gt;"",Dane!M6583,"")</f>
        <v/>
      </c>
    </row>
    <row r="6584" spans="37:37" x14ac:dyDescent="0.35">
      <c r="AK6584" s="33" t="str">
        <f>IF(Dane!M6584&lt;&gt;"",Dane!M6584,"")</f>
        <v/>
      </c>
    </row>
    <row r="6585" spans="37:37" x14ac:dyDescent="0.35">
      <c r="AK6585" s="33" t="str">
        <f>IF(Dane!M6585&lt;&gt;"",Dane!M6585,"")</f>
        <v/>
      </c>
    </row>
    <row r="6586" spans="37:37" x14ac:dyDescent="0.35">
      <c r="AK6586" s="33" t="str">
        <f>IF(Dane!M6586&lt;&gt;"",Dane!M6586,"")</f>
        <v/>
      </c>
    </row>
    <row r="6587" spans="37:37" x14ac:dyDescent="0.35">
      <c r="AK6587" s="33" t="str">
        <f>IF(Dane!M6587&lt;&gt;"",Dane!M6587,"")</f>
        <v/>
      </c>
    </row>
    <row r="6588" spans="37:37" x14ac:dyDescent="0.35">
      <c r="AK6588" s="33" t="str">
        <f>IF(Dane!M6588&lt;&gt;"",Dane!M6588,"")</f>
        <v/>
      </c>
    </row>
    <row r="6589" spans="37:37" x14ac:dyDescent="0.35">
      <c r="AK6589" s="33" t="str">
        <f>IF(Dane!M6589&lt;&gt;"",Dane!M6589,"")</f>
        <v/>
      </c>
    </row>
    <row r="6590" spans="37:37" x14ac:dyDescent="0.35">
      <c r="AK6590" s="33" t="str">
        <f>IF(Dane!M6590&lt;&gt;"",Dane!M6590,"")</f>
        <v/>
      </c>
    </row>
    <row r="6591" spans="37:37" x14ac:dyDescent="0.35">
      <c r="AK6591" s="33" t="str">
        <f>IF(Dane!M6591&lt;&gt;"",Dane!M6591,"")</f>
        <v/>
      </c>
    </row>
    <row r="6592" spans="37:37" x14ac:dyDescent="0.35">
      <c r="AK6592" s="33" t="str">
        <f>IF(Dane!M6592&lt;&gt;"",Dane!M6592,"")</f>
        <v/>
      </c>
    </row>
    <row r="6593" spans="37:37" x14ac:dyDescent="0.35">
      <c r="AK6593" s="33" t="str">
        <f>IF(Dane!M6593&lt;&gt;"",Dane!M6593,"")</f>
        <v/>
      </c>
    </row>
    <row r="6594" spans="37:37" x14ac:dyDescent="0.35">
      <c r="AK6594" s="33" t="str">
        <f>IF(Dane!M6594&lt;&gt;"",Dane!M6594,"")</f>
        <v/>
      </c>
    </row>
    <row r="6595" spans="37:37" x14ac:dyDescent="0.35">
      <c r="AK6595" s="33" t="str">
        <f>IF(Dane!M6595&lt;&gt;"",Dane!M6595,"")</f>
        <v/>
      </c>
    </row>
    <row r="6596" spans="37:37" x14ac:dyDescent="0.35">
      <c r="AK6596" s="33" t="str">
        <f>IF(Dane!M6596&lt;&gt;"",Dane!M6596,"")</f>
        <v/>
      </c>
    </row>
    <row r="6597" spans="37:37" x14ac:dyDescent="0.35">
      <c r="AK6597" s="33" t="str">
        <f>IF(Dane!M6597&lt;&gt;"",Dane!M6597,"")</f>
        <v/>
      </c>
    </row>
    <row r="6598" spans="37:37" x14ac:dyDescent="0.35">
      <c r="AK6598" s="33" t="str">
        <f>IF(Dane!M6598&lt;&gt;"",Dane!M6598,"")</f>
        <v/>
      </c>
    </row>
    <row r="6599" spans="37:37" x14ac:dyDescent="0.35">
      <c r="AK6599" s="33" t="str">
        <f>IF(Dane!M6599&lt;&gt;"",Dane!M6599,"")</f>
        <v/>
      </c>
    </row>
    <row r="6600" spans="37:37" x14ac:dyDescent="0.35">
      <c r="AK6600" s="33" t="str">
        <f>IF(Dane!M6600&lt;&gt;"",Dane!M6600,"")</f>
        <v/>
      </c>
    </row>
    <row r="6601" spans="37:37" x14ac:dyDescent="0.35">
      <c r="AK6601" s="33" t="str">
        <f>IF(Dane!M6601&lt;&gt;"",Dane!M6601,"")</f>
        <v/>
      </c>
    </row>
    <row r="6602" spans="37:37" x14ac:dyDescent="0.35">
      <c r="AK6602" s="33" t="str">
        <f>IF(Dane!M6602&lt;&gt;"",Dane!M6602,"")</f>
        <v/>
      </c>
    </row>
    <row r="6603" spans="37:37" x14ac:dyDescent="0.35">
      <c r="AK6603" s="33" t="str">
        <f>IF(Dane!M6603&lt;&gt;"",Dane!M6603,"")</f>
        <v/>
      </c>
    </row>
    <row r="6604" spans="37:37" x14ac:dyDescent="0.35">
      <c r="AK6604" s="33" t="str">
        <f>IF(Dane!M6604&lt;&gt;"",Dane!M6604,"")</f>
        <v/>
      </c>
    </row>
    <row r="6605" spans="37:37" x14ac:dyDescent="0.35">
      <c r="AK6605" s="33" t="str">
        <f>IF(Dane!M6605&lt;&gt;"",Dane!M6605,"")</f>
        <v/>
      </c>
    </row>
    <row r="6606" spans="37:37" x14ac:dyDescent="0.35">
      <c r="AK6606" s="33" t="str">
        <f>IF(Dane!M6606&lt;&gt;"",Dane!M6606,"")</f>
        <v/>
      </c>
    </row>
    <row r="6607" spans="37:37" x14ac:dyDescent="0.35">
      <c r="AK6607" s="33" t="str">
        <f>IF(Dane!M6607&lt;&gt;"",Dane!M6607,"")</f>
        <v/>
      </c>
    </row>
    <row r="6608" spans="37:37" x14ac:dyDescent="0.35">
      <c r="AK6608" s="33" t="str">
        <f>IF(Dane!M6608&lt;&gt;"",Dane!M6608,"")</f>
        <v/>
      </c>
    </row>
    <row r="6609" spans="37:37" x14ac:dyDescent="0.35">
      <c r="AK6609" s="33" t="str">
        <f>IF(Dane!M6609&lt;&gt;"",Dane!M6609,"")</f>
        <v/>
      </c>
    </row>
    <row r="6610" spans="37:37" x14ac:dyDescent="0.35">
      <c r="AK6610" s="33" t="str">
        <f>IF(Dane!M6610&lt;&gt;"",Dane!M6610,"")</f>
        <v/>
      </c>
    </row>
    <row r="6611" spans="37:37" x14ac:dyDescent="0.35">
      <c r="AK6611" s="33" t="str">
        <f>IF(Dane!M6611&lt;&gt;"",Dane!M6611,"")</f>
        <v/>
      </c>
    </row>
    <row r="6612" spans="37:37" x14ac:dyDescent="0.35">
      <c r="AK6612" s="33" t="str">
        <f>IF(Dane!M6612&lt;&gt;"",Dane!M6612,"")</f>
        <v/>
      </c>
    </row>
    <row r="6613" spans="37:37" x14ac:dyDescent="0.35">
      <c r="AK6613" s="33" t="str">
        <f>IF(Dane!M6613&lt;&gt;"",Dane!M6613,"")</f>
        <v/>
      </c>
    </row>
    <row r="6614" spans="37:37" x14ac:dyDescent="0.35">
      <c r="AK6614" s="33" t="str">
        <f>IF(Dane!M6614&lt;&gt;"",Dane!M6614,"")</f>
        <v/>
      </c>
    </row>
    <row r="6615" spans="37:37" x14ac:dyDescent="0.35">
      <c r="AK6615" s="33" t="str">
        <f>IF(Dane!M6615&lt;&gt;"",Dane!M6615,"")</f>
        <v/>
      </c>
    </row>
    <row r="6616" spans="37:37" x14ac:dyDescent="0.35">
      <c r="AK6616" s="33" t="str">
        <f>IF(Dane!M6616&lt;&gt;"",Dane!M6616,"")</f>
        <v/>
      </c>
    </row>
    <row r="6617" spans="37:37" x14ac:dyDescent="0.35">
      <c r="AK6617" s="33" t="str">
        <f>IF(Dane!M6617&lt;&gt;"",Dane!M6617,"")</f>
        <v/>
      </c>
    </row>
    <row r="6618" spans="37:37" x14ac:dyDescent="0.35">
      <c r="AK6618" s="33" t="str">
        <f>IF(Dane!M6618&lt;&gt;"",Dane!M6618,"")</f>
        <v/>
      </c>
    </row>
    <row r="6619" spans="37:37" x14ac:dyDescent="0.35">
      <c r="AK6619" s="33" t="str">
        <f>IF(Dane!M6619&lt;&gt;"",Dane!M6619,"")</f>
        <v/>
      </c>
    </row>
    <row r="6620" spans="37:37" x14ac:dyDescent="0.35">
      <c r="AK6620" s="33" t="str">
        <f>IF(Dane!M6620&lt;&gt;"",Dane!M6620,"")</f>
        <v/>
      </c>
    </row>
    <row r="6621" spans="37:37" x14ac:dyDescent="0.35">
      <c r="AK6621" s="33" t="str">
        <f>IF(Dane!M6621&lt;&gt;"",Dane!M6621,"")</f>
        <v/>
      </c>
    </row>
    <row r="6622" spans="37:37" x14ac:dyDescent="0.35">
      <c r="AK6622" s="33" t="str">
        <f>IF(Dane!M6622&lt;&gt;"",Dane!M6622,"")</f>
        <v/>
      </c>
    </row>
    <row r="6623" spans="37:37" x14ac:dyDescent="0.35">
      <c r="AK6623" s="33" t="str">
        <f>IF(Dane!M6623&lt;&gt;"",Dane!M6623,"")</f>
        <v/>
      </c>
    </row>
    <row r="6624" spans="37:37" x14ac:dyDescent="0.35">
      <c r="AK6624" s="33" t="str">
        <f>IF(Dane!M6624&lt;&gt;"",Dane!M6624,"")</f>
        <v/>
      </c>
    </row>
    <row r="6625" spans="37:37" x14ac:dyDescent="0.35">
      <c r="AK6625" s="33" t="str">
        <f>IF(Dane!M6625&lt;&gt;"",Dane!M6625,"")</f>
        <v/>
      </c>
    </row>
    <row r="6626" spans="37:37" x14ac:dyDescent="0.35">
      <c r="AK6626" s="33" t="str">
        <f>IF(Dane!M6626&lt;&gt;"",Dane!M6626,"")</f>
        <v/>
      </c>
    </row>
    <row r="6627" spans="37:37" x14ac:dyDescent="0.35">
      <c r="AK6627" s="33" t="str">
        <f>IF(Dane!M6627&lt;&gt;"",Dane!M6627,"")</f>
        <v/>
      </c>
    </row>
    <row r="6628" spans="37:37" x14ac:dyDescent="0.35">
      <c r="AK6628" s="33" t="str">
        <f>IF(Dane!M6628&lt;&gt;"",Dane!M6628,"")</f>
        <v/>
      </c>
    </row>
    <row r="6629" spans="37:37" x14ac:dyDescent="0.35">
      <c r="AK6629" s="33" t="str">
        <f>IF(Dane!M6629&lt;&gt;"",Dane!M6629,"")</f>
        <v/>
      </c>
    </row>
    <row r="6630" spans="37:37" x14ac:dyDescent="0.35">
      <c r="AK6630" s="33" t="str">
        <f>IF(Dane!M6630&lt;&gt;"",Dane!M6630,"")</f>
        <v/>
      </c>
    </row>
    <row r="6631" spans="37:37" x14ac:dyDescent="0.35">
      <c r="AK6631" s="33" t="str">
        <f>IF(Dane!M6631&lt;&gt;"",Dane!M6631,"")</f>
        <v/>
      </c>
    </row>
    <row r="6632" spans="37:37" x14ac:dyDescent="0.35">
      <c r="AK6632" s="33" t="str">
        <f>IF(Dane!M6632&lt;&gt;"",Dane!M6632,"")</f>
        <v/>
      </c>
    </row>
    <row r="6633" spans="37:37" x14ac:dyDescent="0.35">
      <c r="AK6633" s="33" t="str">
        <f>IF(Dane!M6633&lt;&gt;"",Dane!M6633,"")</f>
        <v/>
      </c>
    </row>
    <row r="6634" spans="37:37" x14ac:dyDescent="0.35">
      <c r="AK6634" s="33" t="str">
        <f>IF(Dane!M6634&lt;&gt;"",Dane!M6634,"")</f>
        <v/>
      </c>
    </row>
    <row r="6635" spans="37:37" x14ac:dyDescent="0.35">
      <c r="AK6635" s="33" t="str">
        <f>IF(Dane!M6635&lt;&gt;"",Dane!M6635,"")</f>
        <v/>
      </c>
    </row>
    <row r="6636" spans="37:37" x14ac:dyDescent="0.35">
      <c r="AK6636" s="33" t="str">
        <f>IF(Dane!M6636&lt;&gt;"",Dane!M6636,"")</f>
        <v/>
      </c>
    </row>
    <row r="6637" spans="37:37" x14ac:dyDescent="0.35">
      <c r="AK6637" s="33" t="str">
        <f>IF(Dane!M6637&lt;&gt;"",Dane!M6637,"")</f>
        <v/>
      </c>
    </row>
    <row r="6638" spans="37:37" x14ac:dyDescent="0.35">
      <c r="AK6638" s="33" t="str">
        <f>IF(Dane!M6638&lt;&gt;"",Dane!M6638,"")</f>
        <v/>
      </c>
    </row>
    <row r="6639" spans="37:37" x14ac:dyDescent="0.35">
      <c r="AK6639" s="33" t="str">
        <f>IF(Dane!M6639&lt;&gt;"",Dane!M6639,"")</f>
        <v/>
      </c>
    </row>
    <row r="6640" spans="37:37" x14ac:dyDescent="0.35">
      <c r="AK6640" s="33" t="str">
        <f>IF(Dane!M6640&lt;&gt;"",Dane!M6640,"")</f>
        <v/>
      </c>
    </row>
    <row r="6641" spans="37:37" x14ac:dyDescent="0.35">
      <c r="AK6641" s="33" t="str">
        <f>IF(Dane!M6641&lt;&gt;"",Dane!M6641,"")</f>
        <v/>
      </c>
    </row>
    <row r="6642" spans="37:37" x14ac:dyDescent="0.35">
      <c r="AK6642" s="33" t="str">
        <f>IF(Dane!M6642&lt;&gt;"",Dane!M6642,"")</f>
        <v/>
      </c>
    </row>
    <row r="6643" spans="37:37" x14ac:dyDescent="0.35">
      <c r="AK6643" s="33" t="str">
        <f>IF(Dane!M6643&lt;&gt;"",Dane!M6643,"")</f>
        <v/>
      </c>
    </row>
    <row r="6644" spans="37:37" x14ac:dyDescent="0.35">
      <c r="AK6644" s="33" t="str">
        <f>IF(Dane!M6644&lt;&gt;"",Dane!M6644,"")</f>
        <v/>
      </c>
    </row>
    <row r="6645" spans="37:37" x14ac:dyDescent="0.35">
      <c r="AK6645" s="33" t="str">
        <f>IF(Dane!M6645&lt;&gt;"",Dane!M6645,"")</f>
        <v/>
      </c>
    </row>
    <row r="6646" spans="37:37" x14ac:dyDescent="0.35">
      <c r="AK6646" s="33" t="str">
        <f>IF(Dane!M6646&lt;&gt;"",Dane!M6646,"")</f>
        <v/>
      </c>
    </row>
    <row r="6647" spans="37:37" x14ac:dyDescent="0.35">
      <c r="AK6647" s="33" t="str">
        <f>IF(Dane!M6647&lt;&gt;"",Dane!M6647,"")</f>
        <v/>
      </c>
    </row>
    <row r="6648" spans="37:37" x14ac:dyDescent="0.35">
      <c r="AK6648" s="33" t="str">
        <f>IF(Dane!M6648&lt;&gt;"",Dane!M6648,"")</f>
        <v/>
      </c>
    </row>
    <row r="6649" spans="37:37" x14ac:dyDescent="0.35">
      <c r="AK6649" s="33" t="str">
        <f>IF(Dane!M6649&lt;&gt;"",Dane!M6649,"")</f>
        <v/>
      </c>
    </row>
    <row r="6650" spans="37:37" x14ac:dyDescent="0.35">
      <c r="AK6650" s="33" t="str">
        <f>IF(Dane!M6650&lt;&gt;"",Dane!M6650,"")</f>
        <v/>
      </c>
    </row>
    <row r="6651" spans="37:37" x14ac:dyDescent="0.35">
      <c r="AK6651" s="33" t="str">
        <f>IF(Dane!M6651&lt;&gt;"",Dane!M6651,"")</f>
        <v/>
      </c>
    </row>
    <row r="6652" spans="37:37" x14ac:dyDescent="0.35">
      <c r="AK6652" s="33" t="str">
        <f>IF(Dane!M6652&lt;&gt;"",Dane!M6652,"")</f>
        <v/>
      </c>
    </row>
    <row r="6653" spans="37:37" x14ac:dyDescent="0.35">
      <c r="AK6653" s="33" t="str">
        <f>IF(Dane!M6653&lt;&gt;"",Dane!M6653,"")</f>
        <v/>
      </c>
    </row>
    <row r="6654" spans="37:37" x14ac:dyDescent="0.35">
      <c r="AK6654" s="33" t="str">
        <f>IF(Dane!M6654&lt;&gt;"",Dane!M6654,"")</f>
        <v/>
      </c>
    </row>
    <row r="6655" spans="37:37" x14ac:dyDescent="0.35">
      <c r="AK6655" s="33" t="str">
        <f>IF(Dane!M6655&lt;&gt;"",Dane!M6655,"")</f>
        <v/>
      </c>
    </row>
    <row r="6656" spans="37:37" x14ac:dyDescent="0.35">
      <c r="AK6656" s="33" t="str">
        <f>IF(Dane!M6656&lt;&gt;"",Dane!M6656,"")</f>
        <v/>
      </c>
    </row>
    <row r="6657" spans="37:37" x14ac:dyDescent="0.35">
      <c r="AK6657" s="33" t="str">
        <f>IF(Dane!M6657&lt;&gt;"",Dane!M6657,"")</f>
        <v/>
      </c>
    </row>
    <row r="6658" spans="37:37" x14ac:dyDescent="0.35">
      <c r="AK6658" s="33" t="str">
        <f>IF(Dane!M6658&lt;&gt;"",Dane!M6658,"")</f>
        <v/>
      </c>
    </row>
    <row r="6659" spans="37:37" x14ac:dyDescent="0.35">
      <c r="AK6659" s="33" t="str">
        <f>IF(Dane!M6659&lt;&gt;"",Dane!M6659,"")</f>
        <v/>
      </c>
    </row>
    <row r="6660" spans="37:37" x14ac:dyDescent="0.35">
      <c r="AK6660" s="33" t="str">
        <f>IF(Dane!M6660&lt;&gt;"",Dane!M6660,"")</f>
        <v/>
      </c>
    </row>
    <row r="6661" spans="37:37" x14ac:dyDescent="0.35">
      <c r="AK6661" s="33" t="str">
        <f>IF(Dane!M6661&lt;&gt;"",Dane!M6661,"")</f>
        <v/>
      </c>
    </row>
    <row r="6662" spans="37:37" x14ac:dyDescent="0.35">
      <c r="AK6662" s="33" t="str">
        <f>IF(Dane!M6662&lt;&gt;"",Dane!M6662,"")</f>
        <v/>
      </c>
    </row>
    <row r="6663" spans="37:37" x14ac:dyDescent="0.35">
      <c r="AK6663" s="33" t="str">
        <f>IF(Dane!M6663&lt;&gt;"",Dane!M6663,"")</f>
        <v/>
      </c>
    </row>
    <row r="6664" spans="37:37" x14ac:dyDescent="0.35">
      <c r="AK6664" s="33" t="str">
        <f>IF(Dane!M6664&lt;&gt;"",Dane!M6664,"")</f>
        <v/>
      </c>
    </row>
    <row r="6665" spans="37:37" x14ac:dyDescent="0.35">
      <c r="AK6665" s="33" t="str">
        <f>IF(Dane!M6665&lt;&gt;"",Dane!M6665,"")</f>
        <v/>
      </c>
    </row>
    <row r="6666" spans="37:37" x14ac:dyDescent="0.35">
      <c r="AK6666" s="33" t="str">
        <f>IF(Dane!M6666&lt;&gt;"",Dane!M6666,"")</f>
        <v/>
      </c>
    </row>
    <row r="6667" spans="37:37" x14ac:dyDescent="0.35">
      <c r="AK6667" s="33" t="str">
        <f>IF(Dane!M6667&lt;&gt;"",Dane!M6667,"")</f>
        <v/>
      </c>
    </row>
    <row r="6668" spans="37:37" x14ac:dyDescent="0.35">
      <c r="AK6668" s="33" t="str">
        <f>IF(Dane!M6668&lt;&gt;"",Dane!M6668,"")</f>
        <v/>
      </c>
    </row>
    <row r="6669" spans="37:37" x14ac:dyDescent="0.35">
      <c r="AK6669" s="33" t="str">
        <f>IF(Dane!M6669&lt;&gt;"",Dane!M6669,"")</f>
        <v/>
      </c>
    </row>
    <row r="6670" spans="37:37" x14ac:dyDescent="0.35">
      <c r="AK6670" s="33" t="str">
        <f>IF(Dane!M6670&lt;&gt;"",Dane!M6670,"")</f>
        <v/>
      </c>
    </row>
    <row r="6671" spans="37:37" x14ac:dyDescent="0.35">
      <c r="AK6671" s="33" t="str">
        <f>IF(Dane!M6671&lt;&gt;"",Dane!M6671,"")</f>
        <v/>
      </c>
    </row>
    <row r="6672" spans="37:37" x14ac:dyDescent="0.35">
      <c r="AK6672" s="33" t="str">
        <f>IF(Dane!M6672&lt;&gt;"",Dane!M6672,"")</f>
        <v/>
      </c>
    </row>
    <row r="6673" spans="37:37" x14ac:dyDescent="0.35">
      <c r="AK6673" s="33" t="str">
        <f>IF(Dane!M6673&lt;&gt;"",Dane!M6673,"")</f>
        <v/>
      </c>
    </row>
    <row r="6674" spans="37:37" x14ac:dyDescent="0.35">
      <c r="AK6674" s="33" t="str">
        <f>IF(Dane!M6674&lt;&gt;"",Dane!M6674,"")</f>
        <v/>
      </c>
    </row>
    <row r="6675" spans="37:37" x14ac:dyDescent="0.35">
      <c r="AK6675" s="33" t="str">
        <f>IF(Dane!M6675&lt;&gt;"",Dane!M6675,"")</f>
        <v/>
      </c>
    </row>
    <row r="6676" spans="37:37" x14ac:dyDescent="0.35">
      <c r="AK6676" s="33" t="str">
        <f>IF(Dane!M6676&lt;&gt;"",Dane!M6676,"")</f>
        <v/>
      </c>
    </row>
    <row r="6677" spans="37:37" x14ac:dyDescent="0.35">
      <c r="AK6677" s="33" t="str">
        <f>IF(Dane!M6677&lt;&gt;"",Dane!M6677,"")</f>
        <v/>
      </c>
    </row>
    <row r="6678" spans="37:37" x14ac:dyDescent="0.35">
      <c r="AK6678" s="33" t="str">
        <f>IF(Dane!M6678&lt;&gt;"",Dane!M6678,"")</f>
        <v/>
      </c>
    </row>
    <row r="6679" spans="37:37" x14ac:dyDescent="0.35">
      <c r="AK6679" s="33" t="str">
        <f>IF(Dane!M6679&lt;&gt;"",Dane!M6679,"")</f>
        <v/>
      </c>
    </row>
    <row r="6680" spans="37:37" x14ac:dyDescent="0.35">
      <c r="AK6680" s="33" t="str">
        <f>IF(Dane!M6680&lt;&gt;"",Dane!M6680,"")</f>
        <v/>
      </c>
    </row>
    <row r="6681" spans="37:37" x14ac:dyDescent="0.35">
      <c r="AK6681" s="33" t="str">
        <f>IF(Dane!M6681&lt;&gt;"",Dane!M6681,"")</f>
        <v/>
      </c>
    </row>
    <row r="6682" spans="37:37" x14ac:dyDescent="0.35">
      <c r="AK6682" s="33" t="str">
        <f>IF(Dane!M6682&lt;&gt;"",Dane!M6682,"")</f>
        <v/>
      </c>
    </row>
    <row r="6683" spans="37:37" x14ac:dyDescent="0.35">
      <c r="AK6683" s="33" t="str">
        <f>IF(Dane!M6683&lt;&gt;"",Dane!M6683,"")</f>
        <v/>
      </c>
    </row>
    <row r="6684" spans="37:37" x14ac:dyDescent="0.35">
      <c r="AK6684" s="33" t="str">
        <f>IF(Dane!M6684&lt;&gt;"",Dane!M6684,"")</f>
        <v/>
      </c>
    </row>
    <row r="6685" spans="37:37" x14ac:dyDescent="0.35">
      <c r="AK6685" s="33" t="str">
        <f>IF(Dane!M6685&lt;&gt;"",Dane!M6685,"")</f>
        <v/>
      </c>
    </row>
    <row r="6686" spans="37:37" x14ac:dyDescent="0.35">
      <c r="AK6686" s="33" t="str">
        <f>IF(Dane!M6686&lt;&gt;"",Dane!M6686,"")</f>
        <v/>
      </c>
    </row>
    <row r="6687" spans="37:37" x14ac:dyDescent="0.35">
      <c r="AK6687" s="33" t="str">
        <f>IF(Dane!M6687&lt;&gt;"",Dane!M6687,"")</f>
        <v/>
      </c>
    </row>
    <row r="6688" spans="37:37" x14ac:dyDescent="0.35">
      <c r="AK6688" s="33" t="str">
        <f>IF(Dane!M6688&lt;&gt;"",Dane!M6688,"")</f>
        <v/>
      </c>
    </row>
    <row r="6689" spans="37:37" x14ac:dyDescent="0.35">
      <c r="AK6689" s="33" t="str">
        <f>IF(Dane!M6689&lt;&gt;"",Dane!M6689,"")</f>
        <v/>
      </c>
    </row>
    <row r="6690" spans="37:37" x14ac:dyDescent="0.35">
      <c r="AK6690" s="33" t="str">
        <f>IF(Dane!M6690&lt;&gt;"",Dane!M6690,"")</f>
        <v/>
      </c>
    </row>
    <row r="6691" spans="37:37" x14ac:dyDescent="0.35">
      <c r="AK6691" s="33" t="str">
        <f>IF(Dane!M6691&lt;&gt;"",Dane!M6691,"")</f>
        <v/>
      </c>
    </row>
    <row r="6692" spans="37:37" x14ac:dyDescent="0.35">
      <c r="AK6692" s="33" t="str">
        <f>IF(Dane!M6692&lt;&gt;"",Dane!M6692,"")</f>
        <v/>
      </c>
    </row>
    <row r="6693" spans="37:37" x14ac:dyDescent="0.35">
      <c r="AK6693" s="33" t="str">
        <f>IF(Dane!M6693&lt;&gt;"",Dane!M6693,"")</f>
        <v/>
      </c>
    </row>
    <row r="6694" spans="37:37" x14ac:dyDescent="0.35">
      <c r="AK6694" s="33" t="str">
        <f>IF(Dane!M6694&lt;&gt;"",Dane!M6694,"")</f>
        <v/>
      </c>
    </row>
    <row r="6695" spans="37:37" x14ac:dyDescent="0.35">
      <c r="AK6695" s="33" t="str">
        <f>IF(Dane!M6695&lt;&gt;"",Dane!M6695,"")</f>
        <v/>
      </c>
    </row>
    <row r="6696" spans="37:37" x14ac:dyDescent="0.35">
      <c r="AK6696" s="33" t="str">
        <f>IF(Dane!M6696&lt;&gt;"",Dane!M6696,"")</f>
        <v/>
      </c>
    </row>
    <row r="6697" spans="37:37" x14ac:dyDescent="0.35">
      <c r="AK6697" s="33" t="str">
        <f>IF(Dane!M6697&lt;&gt;"",Dane!M6697,"")</f>
        <v/>
      </c>
    </row>
    <row r="6698" spans="37:37" x14ac:dyDescent="0.35">
      <c r="AK6698" s="33" t="str">
        <f>IF(Dane!M6698&lt;&gt;"",Dane!M6698,"")</f>
        <v/>
      </c>
    </row>
    <row r="6699" spans="37:37" x14ac:dyDescent="0.35">
      <c r="AK6699" s="33" t="str">
        <f>IF(Dane!M6699&lt;&gt;"",Dane!M6699,"")</f>
        <v/>
      </c>
    </row>
    <row r="6700" spans="37:37" x14ac:dyDescent="0.35">
      <c r="AK6700" s="33" t="str">
        <f>IF(Dane!M6700&lt;&gt;"",Dane!M6700,"")</f>
        <v/>
      </c>
    </row>
    <row r="6701" spans="37:37" x14ac:dyDescent="0.35">
      <c r="AK6701" s="33" t="str">
        <f>IF(Dane!M6701&lt;&gt;"",Dane!M6701,"")</f>
        <v/>
      </c>
    </row>
    <row r="6702" spans="37:37" x14ac:dyDescent="0.35">
      <c r="AK6702" s="33" t="str">
        <f>IF(Dane!M6702&lt;&gt;"",Dane!M6702,"")</f>
        <v/>
      </c>
    </row>
    <row r="6703" spans="37:37" x14ac:dyDescent="0.35">
      <c r="AK6703" s="33" t="str">
        <f>IF(Dane!M6703&lt;&gt;"",Dane!M6703,"")</f>
        <v/>
      </c>
    </row>
    <row r="6704" spans="37:37" x14ac:dyDescent="0.35">
      <c r="AK6704" s="33" t="str">
        <f>IF(Dane!M6704&lt;&gt;"",Dane!M6704,"")</f>
        <v/>
      </c>
    </row>
    <row r="6705" spans="37:37" x14ac:dyDescent="0.35">
      <c r="AK6705" s="33" t="str">
        <f>IF(Dane!M6705&lt;&gt;"",Dane!M6705,"")</f>
        <v/>
      </c>
    </row>
    <row r="6706" spans="37:37" x14ac:dyDescent="0.35">
      <c r="AK6706" s="33" t="str">
        <f>IF(Dane!M6706&lt;&gt;"",Dane!M6706,"")</f>
        <v/>
      </c>
    </row>
    <row r="6707" spans="37:37" x14ac:dyDescent="0.35">
      <c r="AK6707" s="33" t="str">
        <f>IF(Dane!M6707&lt;&gt;"",Dane!M6707,"")</f>
        <v/>
      </c>
    </row>
    <row r="6708" spans="37:37" x14ac:dyDescent="0.35">
      <c r="AK6708" s="33" t="str">
        <f>IF(Dane!M6708&lt;&gt;"",Dane!M6708,"")</f>
        <v/>
      </c>
    </row>
    <row r="6709" spans="37:37" x14ac:dyDescent="0.35">
      <c r="AK6709" s="33" t="str">
        <f>IF(Dane!M6709&lt;&gt;"",Dane!M6709,"")</f>
        <v/>
      </c>
    </row>
    <row r="6710" spans="37:37" x14ac:dyDescent="0.35">
      <c r="AK6710" s="33" t="str">
        <f>IF(Dane!M6710&lt;&gt;"",Dane!M6710,"")</f>
        <v/>
      </c>
    </row>
    <row r="6711" spans="37:37" x14ac:dyDescent="0.35">
      <c r="AK6711" s="33" t="str">
        <f>IF(Dane!M6711&lt;&gt;"",Dane!M6711,"")</f>
        <v/>
      </c>
    </row>
    <row r="6712" spans="37:37" x14ac:dyDescent="0.35">
      <c r="AK6712" s="33" t="str">
        <f>IF(Dane!M6712&lt;&gt;"",Dane!M6712,"")</f>
        <v/>
      </c>
    </row>
    <row r="6713" spans="37:37" x14ac:dyDescent="0.35">
      <c r="AK6713" s="33" t="str">
        <f>IF(Dane!M6713&lt;&gt;"",Dane!M6713,"")</f>
        <v/>
      </c>
    </row>
    <row r="6714" spans="37:37" x14ac:dyDescent="0.35">
      <c r="AK6714" s="33" t="str">
        <f>IF(Dane!M6714&lt;&gt;"",Dane!M6714,"")</f>
        <v/>
      </c>
    </row>
    <row r="6715" spans="37:37" x14ac:dyDescent="0.35">
      <c r="AK6715" s="33" t="str">
        <f>IF(Dane!M6715&lt;&gt;"",Dane!M6715,"")</f>
        <v/>
      </c>
    </row>
    <row r="6716" spans="37:37" x14ac:dyDescent="0.35">
      <c r="AK6716" s="33" t="str">
        <f>IF(Dane!M6716&lt;&gt;"",Dane!M6716,"")</f>
        <v/>
      </c>
    </row>
    <row r="6717" spans="37:37" x14ac:dyDescent="0.35">
      <c r="AK6717" s="33" t="str">
        <f>IF(Dane!M6717&lt;&gt;"",Dane!M6717,"")</f>
        <v/>
      </c>
    </row>
    <row r="6718" spans="37:37" x14ac:dyDescent="0.35">
      <c r="AK6718" s="33" t="str">
        <f>IF(Dane!M6718&lt;&gt;"",Dane!M6718,"")</f>
        <v/>
      </c>
    </row>
    <row r="6719" spans="37:37" x14ac:dyDescent="0.35">
      <c r="AK6719" s="33" t="str">
        <f>IF(Dane!M6719&lt;&gt;"",Dane!M6719,"")</f>
        <v/>
      </c>
    </row>
    <row r="6720" spans="37:37" x14ac:dyDescent="0.35">
      <c r="AK6720" s="33" t="str">
        <f>IF(Dane!M6720&lt;&gt;"",Dane!M6720,"")</f>
        <v/>
      </c>
    </row>
    <row r="6721" spans="37:37" x14ac:dyDescent="0.35">
      <c r="AK6721" s="33" t="str">
        <f>IF(Dane!M6721&lt;&gt;"",Dane!M6721,"")</f>
        <v/>
      </c>
    </row>
    <row r="6722" spans="37:37" x14ac:dyDescent="0.35">
      <c r="AK6722" s="33" t="str">
        <f>IF(Dane!M6722&lt;&gt;"",Dane!M6722,"")</f>
        <v/>
      </c>
    </row>
    <row r="6723" spans="37:37" x14ac:dyDescent="0.35">
      <c r="AK6723" s="33" t="str">
        <f>IF(Dane!M6723&lt;&gt;"",Dane!M6723,"")</f>
        <v/>
      </c>
    </row>
    <row r="6724" spans="37:37" x14ac:dyDescent="0.35">
      <c r="AK6724" s="33" t="str">
        <f>IF(Dane!M6724&lt;&gt;"",Dane!M6724,"")</f>
        <v/>
      </c>
    </row>
    <row r="6725" spans="37:37" x14ac:dyDescent="0.35">
      <c r="AK6725" s="33" t="str">
        <f>IF(Dane!M6725&lt;&gt;"",Dane!M6725,"")</f>
        <v/>
      </c>
    </row>
    <row r="6726" spans="37:37" x14ac:dyDescent="0.35">
      <c r="AK6726" s="33" t="str">
        <f>IF(Dane!M6726&lt;&gt;"",Dane!M6726,"")</f>
        <v/>
      </c>
    </row>
    <row r="6727" spans="37:37" x14ac:dyDescent="0.35">
      <c r="AK6727" s="33" t="str">
        <f>IF(Dane!M6727&lt;&gt;"",Dane!M6727,"")</f>
        <v/>
      </c>
    </row>
    <row r="6728" spans="37:37" x14ac:dyDescent="0.35">
      <c r="AK6728" s="33" t="str">
        <f>IF(Dane!M6728&lt;&gt;"",Dane!M6728,"")</f>
        <v/>
      </c>
    </row>
    <row r="6729" spans="37:37" x14ac:dyDescent="0.35">
      <c r="AK6729" s="33" t="str">
        <f>IF(Dane!M6729&lt;&gt;"",Dane!M6729,"")</f>
        <v/>
      </c>
    </row>
    <row r="6730" spans="37:37" x14ac:dyDescent="0.35">
      <c r="AK6730" s="33" t="str">
        <f>IF(Dane!M6730&lt;&gt;"",Dane!M6730,"")</f>
        <v/>
      </c>
    </row>
    <row r="6731" spans="37:37" x14ac:dyDescent="0.35">
      <c r="AK6731" s="33" t="str">
        <f>IF(Dane!M6731&lt;&gt;"",Dane!M6731,"")</f>
        <v/>
      </c>
    </row>
    <row r="6732" spans="37:37" x14ac:dyDescent="0.35">
      <c r="AK6732" s="33" t="str">
        <f>IF(Dane!M6732&lt;&gt;"",Dane!M6732,"")</f>
        <v/>
      </c>
    </row>
    <row r="6733" spans="37:37" x14ac:dyDescent="0.35">
      <c r="AK6733" s="33" t="str">
        <f>IF(Dane!M6733&lt;&gt;"",Dane!M6733,"")</f>
        <v/>
      </c>
    </row>
    <row r="6734" spans="37:37" x14ac:dyDescent="0.35">
      <c r="AK6734" s="33" t="str">
        <f>IF(Dane!M6734&lt;&gt;"",Dane!M6734,"")</f>
        <v/>
      </c>
    </row>
    <row r="6735" spans="37:37" x14ac:dyDescent="0.35">
      <c r="AK6735" s="33" t="str">
        <f>IF(Dane!M6735&lt;&gt;"",Dane!M6735,"")</f>
        <v/>
      </c>
    </row>
    <row r="6736" spans="37:37" x14ac:dyDescent="0.35">
      <c r="AK6736" s="33" t="str">
        <f>IF(Dane!M6736&lt;&gt;"",Dane!M6736,"")</f>
        <v/>
      </c>
    </row>
    <row r="6737" spans="37:37" x14ac:dyDescent="0.35">
      <c r="AK6737" s="33" t="str">
        <f>IF(Dane!M6737&lt;&gt;"",Dane!M6737,"")</f>
        <v/>
      </c>
    </row>
    <row r="6738" spans="37:37" x14ac:dyDescent="0.35">
      <c r="AK6738" s="33" t="str">
        <f>IF(Dane!M6738&lt;&gt;"",Dane!M6738,"")</f>
        <v/>
      </c>
    </row>
    <row r="6739" spans="37:37" x14ac:dyDescent="0.35">
      <c r="AK6739" s="33" t="str">
        <f>IF(Dane!M6739&lt;&gt;"",Dane!M6739,"")</f>
        <v/>
      </c>
    </row>
    <row r="6740" spans="37:37" x14ac:dyDescent="0.35">
      <c r="AK6740" s="33" t="str">
        <f>IF(Dane!M6740&lt;&gt;"",Dane!M6740,"")</f>
        <v/>
      </c>
    </row>
    <row r="6741" spans="37:37" x14ac:dyDescent="0.35">
      <c r="AK6741" s="33" t="str">
        <f>IF(Dane!M6741&lt;&gt;"",Dane!M6741,"")</f>
        <v/>
      </c>
    </row>
    <row r="6742" spans="37:37" x14ac:dyDescent="0.35">
      <c r="AK6742" s="33" t="str">
        <f>IF(Dane!M6742&lt;&gt;"",Dane!M6742,"")</f>
        <v/>
      </c>
    </row>
    <row r="6743" spans="37:37" x14ac:dyDescent="0.35">
      <c r="AK6743" s="33" t="str">
        <f>IF(Dane!M6743&lt;&gt;"",Dane!M6743,"")</f>
        <v/>
      </c>
    </row>
    <row r="6744" spans="37:37" x14ac:dyDescent="0.35">
      <c r="AK6744" s="33" t="str">
        <f>IF(Dane!M6744&lt;&gt;"",Dane!M6744,"")</f>
        <v/>
      </c>
    </row>
    <row r="6745" spans="37:37" x14ac:dyDescent="0.35">
      <c r="AK6745" s="33" t="str">
        <f>IF(Dane!M6745&lt;&gt;"",Dane!M6745,"")</f>
        <v/>
      </c>
    </row>
    <row r="6746" spans="37:37" x14ac:dyDescent="0.35">
      <c r="AK6746" s="33" t="str">
        <f>IF(Dane!M6746&lt;&gt;"",Dane!M6746,"")</f>
        <v/>
      </c>
    </row>
    <row r="6747" spans="37:37" x14ac:dyDescent="0.35">
      <c r="AK6747" s="33" t="str">
        <f>IF(Dane!M6747&lt;&gt;"",Dane!M6747,"")</f>
        <v/>
      </c>
    </row>
    <row r="6748" spans="37:37" x14ac:dyDescent="0.35">
      <c r="AK6748" s="33" t="str">
        <f>IF(Dane!M6748&lt;&gt;"",Dane!M6748,"")</f>
        <v/>
      </c>
    </row>
    <row r="6749" spans="37:37" x14ac:dyDescent="0.35">
      <c r="AK6749" s="33" t="str">
        <f>IF(Dane!M6749&lt;&gt;"",Dane!M6749,"")</f>
        <v/>
      </c>
    </row>
    <row r="6750" spans="37:37" x14ac:dyDescent="0.35">
      <c r="AK6750" s="33" t="str">
        <f>IF(Dane!M6750&lt;&gt;"",Dane!M6750,"")</f>
        <v/>
      </c>
    </row>
    <row r="6751" spans="37:37" x14ac:dyDescent="0.35">
      <c r="AK6751" s="33" t="str">
        <f>IF(Dane!M6751&lt;&gt;"",Dane!M6751,"")</f>
        <v/>
      </c>
    </row>
    <row r="6752" spans="37:37" x14ac:dyDescent="0.35">
      <c r="AK6752" s="33" t="str">
        <f>IF(Dane!M6752&lt;&gt;"",Dane!M6752,"")</f>
        <v/>
      </c>
    </row>
    <row r="6753" spans="37:37" x14ac:dyDescent="0.35">
      <c r="AK6753" s="33" t="str">
        <f>IF(Dane!M6753&lt;&gt;"",Dane!M6753,"")</f>
        <v/>
      </c>
    </row>
    <row r="6754" spans="37:37" x14ac:dyDescent="0.35">
      <c r="AK6754" s="33" t="str">
        <f>IF(Dane!M6754&lt;&gt;"",Dane!M6754,"")</f>
        <v/>
      </c>
    </row>
    <row r="6755" spans="37:37" x14ac:dyDescent="0.35">
      <c r="AK6755" s="33" t="str">
        <f>IF(Dane!M6755&lt;&gt;"",Dane!M6755,"")</f>
        <v/>
      </c>
    </row>
    <row r="6756" spans="37:37" x14ac:dyDescent="0.35">
      <c r="AK6756" s="33" t="str">
        <f>IF(Dane!M6756&lt;&gt;"",Dane!M6756,"")</f>
        <v/>
      </c>
    </row>
    <row r="6757" spans="37:37" x14ac:dyDescent="0.35">
      <c r="AK6757" s="33" t="str">
        <f>IF(Dane!M6757&lt;&gt;"",Dane!M6757,"")</f>
        <v/>
      </c>
    </row>
    <row r="6758" spans="37:37" x14ac:dyDescent="0.35">
      <c r="AK6758" s="33" t="str">
        <f>IF(Dane!M6758&lt;&gt;"",Dane!M6758,"")</f>
        <v/>
      </c>
    </row>
    <row r="6759" spans="37:37" x14ac:dyDescent="0.35">
      <c r="AK6759" s="33" t="str">
        <f>IF(Dane!M6759&lt;&gt;"",Dane!M6759,"")</f>
        <v/>
      </c>
    </row>
    <row r="6760" spans="37:37" x14ac:dyDescent="0.35">
      <c r="AK6760" s="33" t="str">
        <f>IF(Dane!M6760&lt;&gt;"",Dane!M6760,"")</f>
        <v/>
      </c>
    </row>
    <row r="6761" spans="37:37" x14ac:dyDescent="0.35">
      <c r="AK6761" s="33" t="str">
        <f>IF(Dane!M6761&lt;&gt;"",Dane!M6761,"")</f>
        <v/>
      </c>
    </row>
    <row r="6762" spans="37:37" x14ac:dyDescent="0.35">
      <c r="AK6762" s="33" t="str">
        <f>IF(Dane!M6762&lt;&gt;"",Dane!M6762,"")</f>
        <v/>
      </c>
    </row>
    <row r="6763" spans="37:37" x14ac:dyDescent="0.35">
      <c r="AK6763" s="33" t="str">
        <f>IF(Dane!M6763&lt;&gt;"",Dane!M6763,"")</f>
        <v/>
      </c>
    </row>
    <row r="6764" spans="37:37" x14ac:dyDescent="0.35">
      <c r="AK6764" s="33" t="str">
        <f>IF(Dane!M6764&lt;&gt;"",Dane!M6764,"")</f>
        <v/>
      </c>
    </row>
    <row r="6765" spans="37:37" x14ac:dyDescent="0.35">
      <c r="AK6765" s="33" t="str">
        <f>IF(Dane!M6765&lt;&gt;"",Dane!M6765,"")</f>
        <v/>
      </c>
    </row>
    <row r="6766" spans="37:37" x14ac:dyDescent="0.35">
      <c r="AK6766" s="33" t="str">
        <f>IF(Dane!M6766&lt;&gt;"",Dane!M6766,"")</f>
        <v/>
      </c>
    </row>
    <row r="6767" spans="37:37" x14ac:dyDescent="0.35">
      <c r="AK6767" s="33" t="str">
        <f>IF(Dane!M6767&lt;&gt;"",Dane!M6767,"")</f>
        <v/>
      </c>
    </row>
    <row r="6768" spans="37:37" x14ac:dyDescent="0.35">
      <c r="AK6768" s="33" t="str">
        <f>IF(Dane!M6768&lt;&gt;"",Dane!M6768,"")</f>
        <v/>
      </c>
    </row>
    <row r="6769" spans="37:37" x14ac:dyDescent="0.35">
      <c r="AK6769" s="33" t="str">
        <f>IF(Dane!M6769&lt;&gt;"",Dane!M6769,"")</f>
        <v/>
      </c>
    </row>
    <row r="6770" spans="37:37" x14ac:dyDescent="0.35">
      <c r="AK6770" s="33" t="str">
        <f>IF(Dane!M6770&lt;&gt;"",Dane!M6770,"")</f>
        <v/>
      </c>
    </row>
    <row r="6771" spans="37:37" x14ac:dyDescent="0.35">
      <c r="AK6771" s="33" t="str">
        <f>IF(Dane!M6771&lt;&gt;"",Dane!M6771,"")</f>
        <v/>
      </c>
    </row>
    <row r="6772" spans="37:37" x14ac:dyDescent="0.35">
      <c r="AK6772" s="33" t="str">
        <f>IF(Dane!M6772&lt;&gt;"",Dane!M6772,"")</f>
        <v/>
      </c>
    </row>
    <row r="6773" spans="37:37" x14ac:dyDescent="0.35">
      <c r="AK6773" s="33" t="str">
        <f>IF(Dane!M6773&lt;&gt;"",Dane!M6773,"")</f>
        <v/>
      </c>
    </row>
    <row r="6774" spans="37:37" x14ac:dyDescent="0.35">
      <c r="AK6774" s="33" t="str">
        <f>IF(Dane!M6774&lt;&gt;"",Dane!M6774,"")</f>
        <v/>
      </c>
    </row>
    <row r="6775" spans="37:37" x14ac:dyDescent="0.35">
      <c r="AK6775" s="33" t="str">
        <f>IF(Dane!M6775&lt;&gt;"",Dane!M6775,"")</f>
        <v/>
      </c>
    </row>
    <row r="6776" spans="37:37" x14ac:dyDescent="0.35">
      <c r="AK6776" s="33" t="str">
        <f>IF(Dane!M6776&lt;&gt;"",Dane!M6776,"")</f>
        <v/>
      </c>
    </row>
    <row r="6777" spans="37:37" x14ac:dyDescent="0.35">
      <c r="AK6777" s="33" t="str">
        <f>IF(Dane!M6777&lt;&gt;"",Dane!M6777,"")</f>
        <v/>
      </c>
    </row>
    <row r="6778" spans="37:37" x14ac:dyDescent="0.35">
      <c r="AK6778" s="33" t="str">
        <f>IF(Dane!M6778&lt;&gt;"",Dane!M6778,"")</f>
        <v/>
      </c>
    </row>
    <row r="6779" spans="37:37" x14ac:dyDescent="0.35">
      <c r="AK6779" s="33" t="str">
        <f>IF(Dane!M6779&lt;&gt;"",Dane!M6779,"")</f>
        <v/>
      </c>
    </row>
    <row r="6780" spans="37:37" x14ac:dyDescent="0.35">
      <c r="AK6780" s="33" t="str">
        <f>IF(Dane!M6780&lt;&gt;"",Dane!M6780,"")</f>
        <v/>
      </c>
    </row>
    <row r="6781" spans="37:37" x14ac:dyDescent="0.35">
      <c r="AK6781" s="33" t="str">
        <f>IF(Dane!M6781&lt;&gt;"",Dane!M6781,"")</f>
        <v/>
      </c>
    </row>
    <row r="6782" spans="37:37" x14ac:dyDescent="0.35">
      <c r="AK6782" s="33" t="str">
        <f>IF(Dane!M6782&lt;&gt;"",Dane!M6782,"")</f>
        <v/>
      </c>
    </row>
    <row r="6783" spans="37:37" x14ac:dyDescent="0.35">
      <c r="AK6783" s="33" t="str">
        <f>IF(Dane!M6783&lt;&gt;"",Dane!M6783,"")</f>
        <v/>
      </c>
    </row>
    <row r="6784" spans="37:37" x14ac:dyDescent="0.35">
      <c r="AK6784" s="33" t="str">
        <f>IF(Dane!M6784&lt;&gt;"",Dane!M6784,"")</f>
        <v/>
      </c>
    </row>
    <row r="6785" spans="37:37" x14ac:dyDescent="0.35">
      <c r="AK6785" s="33" t="str">
        <f>IF(Dane!M6785&lt;&gt;"",Dane!M6785,"")</f>
        <v/>
      </c>
    </row>
    <row r="6786" spans="37:37" x14ac:dyDescent="0.35">
      <c r="AK6786" s="33" t="str">
        <f>IF(Dane!M6786&lt;&gt;"",Dane!M6786,"")</f>
        <v/>
      </c>
    </row>
    <row r="6787" spans="37:37" x14ac:dyDescent="0.35">
      <c r="AK6787" s="33" t="str">
        <f>IF(Dane!M6787&lt;&gt;"",Dane!M6787,"")</f>
        <v/>
      </c>
    </row>
    <row r="6788" spans="37:37" x14ac:dyDescent="0.35">
      <c r="AK6788" s="33" t="str">
        <f>IF(Dane!M6788&lt;&gt;"",Dane!M6788,"")</f>
        <v/>
      </c>
    </row>
    <row r="6789" spans="37:37" x14ac:dyDescent="0.35">
      <c r="AK6789" s="33" t="str">
        <f>IF(Dane!M6789&lt;&gt;"",Dane!M6789,"")</f>
        <v/>
      </c>
    </row>
    <row r="6790" spans="37:37" x14ac:dyDescent="0.35">
      <c r="AK6790" s="33" t="str">
        <f>IF(Dane!M6790&lt;&gt;"",Dane!M6790,"")</f>
        <v/>
      </c>
    </row>
    <row r="6791" spans="37:37" x14ac:dyDescent="0.35">
      <c r="AK6791" s="33" t="str">
        <f>IF(Dane!M6791&lt;&gt;"",Dane!M6791,"")</f>
        <v/>
      </c>
    </row>
    <row r="6792" spans="37:37" x14ac:dyDescent="0.35">
      <c r="AK6792" s="33" t="str">
        <f>IF(Dane!M6792&lt;&gt;"",Dane!M6792,"")</f>
        <v/>
      </c>
    </row>
    <row r="6793" spans="37:37" x14ac:dyDescent="0.35">
      <c r="AK6793" s="33" t="str">
        <f>IF(Dane!M6793&lt;&gt;"",Dane!M6793,"")</f>
        <v/>
      </c>
    </row>
    <row r="6794" spans="37:37" x14ac:dyDescent="0.35">
      <c r="AK6794" s="33" t="str">
        <f>IF(Dane!M6794&lt;&gt;"",Dane!M6794,"")</f>
        <v/>
      </c>
    </row>
    <row r="6795" spans="37:37" x14ac:dyDescent="0.35">
      <c r="AK6795" s="33" t="str">
        <f>IF(Dane!M6795&lt;&gt;"",Dane!M6795,"")</f>
        <v/>
      </c>
    </row>
    <row r="6796" spans="37:37" x14ac:dyDescent="0.35">
      <c r="AK6796" s="33" t="str">
        <f>IF(Dane!M6796&lt;&gt;"",Dane!M6796,"")</f>
        <v/>
      </c>
    </row>
    <row r="6797" spans="37:37" x14ac:dyDescent="0.35">
      <c r="AK6797" s="33" t="str">
        <f>IF(Dane!M6797&lt;&gt;"",Dane!M6797,"")</f>
        <v/>
      </c>
    </row>
    <row r="6798" spans="37:37" x14ac:dyDescent="0.35">
      <c r="AK6798" s="33" t="str">
        <f>IF(Dane!M6798&lt;&gt;"",Dane!M6798,"")</f>
        <v/>
      </c>
    </row>
    <row r="6799" spans="37:37" x14ac:dyDescent="0.35">
      <c r="AK6799" s="33" t="str">
        <f>IF(Dane!M6799&lt;&gt;"",Dane!M6799,"")</f>
        <v/>
      </c>
    </row>
    <row r="6800" spans="37:37" x14ac:dyDescent="0.35">
      <c r="AK6800" s="33" t="str">
        <f>IF(Dane!M6800&lt;&gt;"",Dane!M6800,"")</f>
        <v/>
      </c>
    </row>
    <row r="6801" spans="37:37" x14ac:dyDescent="0.35">
      <c r="AK6801" s="33" t="str">
        <f>IF(Dane!M6801&lt;&gt;"",Dane!M6801,"")</f>
        <v/>
      </c>
    </row>
    <row r="6802" spans="37:37" x14ac:dyDescent="0.35">
      <c r="AK6802" s="33" t="str">
        <f>IF(Dane!M6802&lt;&gt;"",Dane!M6802,"")</f>
        <v/>
      </c>
    </row>
    <row r="6803" spans="37:37" x14ac:dyDescent="0.35">
      <c r="AK6803" s="33" t="str">
        <f>IF(Dane!M6803&lt;&gt;"",Dane!M6803,"")</f>
        <v/>
      </c>
    </row>
    <row r="6804" spans="37:37" x14ac:dyDescent="0.35">
      <c r="AK6804" s="33" t="str">
        <f>IF(Dane!M6804&lt;&gt;"",Dane!M6804,"")</f>
        <v/>
      </c>
    </row>
    <row r="6805" spans="37:37" x14ac:dyDescent="0.35">
      <c r="AK6805" s="33" t="str">
        <f>IF(Dane!M6805&lt;&gt;"",Dane!M6805,"")</f>
        <v/>
      </c>
    </row>
    <row r="6806" spans="37:37" x14ac:dyDescent="0.35">
      <c r="AK6806" s="33" t="str">
        <f>IF(Dane!M6806&lt;&gt;"",Dane!M6806,"")</f>
        <v/>
      </c>
    </row>
    <row r="6807" spans="37:37" x14ac:dyDescent="0.35">
      <c r="AK6807" s="33" t="str">
        <f>IF(Dane!M6807&lt;&gt;"",Dane!M6807,"")</f>
        <v/>
      </c>
    </row>
    <row r="6808" spans="37:37" x14ac:dyDescent="0.35">
      <c r="AK6808" s="33" t="str">
        <f>IF(Dane!M6808&lt;&gt;"",Dane!M6808,"")</f>
        <v/>
      </c>
    </row>
    <row r="6809" spans="37:37" x14ac:dyDescent="0.35">
      <c r="AK6809" s="33" t="str">
        <f>IF(Dane!M6809&lt;&gt;"",Dane!M6809,"")</f>
        <v/>
      </c>
    </row>
    <row r="6810" spans="37:37" x14ac:dyDescent="0.35">
      <c r="AK6810" s="33" t="str">
        <f>IF(Dane!M6810&lt;&gt;"",Dane!M6810,"")</f>
        <v/>
      </c>
    </row>
    <row r="6811" spans="37:37" x14ac:dyDescent="0.35">
      <c r="AK6811" s="33" t="str">
        <f>IF(Dane!M6811&lt;&gt;"",Dane!M6811,"")</f>
        <v/>
      </c>
    </row>
    <row r="6812" spans="37:37" x14ac:dyDescent="0.35">
      <c r="AK6812" s="33" t="str">
        <f>IF(Dane!M6812&lt;&gt;"",Dane!M6812,"")</f>
        <v/>
      </c>
    </row>
    <row r="6813" spans="37:37" x14ac:dyDescent="0.35">
      <c r="AK6813" s="33" t="str">
        <f>IF(Dane!M6813&lt;&gt;"",Dane!M6813,"")</f>
        <v/>
      </c>
    </row>
    <row r="6814" spans="37:37" x14ac:dyDescent="0.35">
      <c r="AK6814" s="33" t="str">
        <f>IF(Dane!M6814&lt;&gt;"",Dane!M6814,"")</f>
        <v/>
      </c>
    </row>
    <row r="6815" spans="37:37" x14ac:dyDescent="0.35">
      <c r="AK6815" s="33" t="str">
        <f>IF(Dane!M6815&lt;&gt;"",Dane!M6815,"")</f>
        <v/>
      </c>
    </row>
    <row r="6816" spans="37:37" x14ac:dyDescent="0.35">
      <c r="AK6816" s="33" t="str">
        <f>IF(Dane!M6816&lt;&gt;"",Dane!M6816,"")</f>
        <v/>
      </c>
    </row>
    <row r="6817" spans="37:37" x14ac:dyDescent="0.35">
      <c r="AK6817" s="33" t="str">
        <f>IF(Dane!M6817&lt;&gt;"",Dane!M6817,"")</f>
        <v/>
      </c>
    </row>
    <row r="6818" spans="37:37" x14ac:dyDescent="0.35">
      <c r="AK6818" s="33" t="str">
        <f>IF(Dane!M6818&lt;&gt;"",Dane!M6818,"")</f>
        <v/>
      </c>
    </row>
    <row r="6819" spans="37:37" x14ac:dyDescent="0.35">
      <c r="AK6819" s="33" t="str">
        <f>IF(Dane!M6819&lt;&gt;"",Dane!M6819,"")</f>
        <v/>
      </c>
    </row>
    <row r="6820" spans="37:37" x14ac:dyDescent="0.35">
      <c r="AK6820" s="33" t="str">
        <f>IF(Dane!M6820&lt;&gt;"",Dane!M6820,"")</f>
        <v/>
      </c>
    </row>
    <row r="6821" spans="37:37" x14ac:dyDescent="0.35">
      <c r="AK6821" s="33" t="str">
        <f>IF(Dane!M6821&lt;&gt;"",Dane!M6821,"")</f>
        <v/>
      </c>
    </row>
    <row r="6822" spans="37:37" x14ac:dyDescent="0.35">
      <c r="AK6822" s="33" t="str">
        <f>IF(Dane!M6822&lt;&gt;"",Dane!M6822,"")</f>
        <v/>
      </c>
    </row>
    <row r="6823" spans="37:37" x14ac:dyDescent="0.35">
      <c r="AK6823" s="33" t="str">
        <f>IF(Dane!M6823&lt;&gt;"",Dane!M6823,"")</f>
        <v/>
      </c>
    </row>
    <row r="6824" spans="37:37" x14ac:dyDescent="0.35">
      <c r="AK6824" s="33" t="str">
        <f>IF(Dane!M6824&lt;&gt;"",Dane!M6824,"")</f>
        <v/>
      </c>
    </row>
    <row r="6825" spans="37:37" x14ac:dyDescent="0.35">
      <c r="AK6825" s="33" t="str">
        <f>IF(Dane!M6825&lt;&gt;"",Dane!M6825,"")</f>
        <v/>
      </c>
    </row>
    <row r="6826" spans="37:37" x14ac:dyDescent="0.35">
      <c r="AK6826" s="33" t="str">
        <f>IF(Dane!M6826&lt;&gt;"",Dane!M6826,"")</f>
        <v/>
      </c>
    </row>
    <row r="6827" spans="37:37" x14ac:dyDescent="0.35">
      <c r="AK6827" s="33" t="str">
        <f>IF(Dane!M6827&lt;&gt;"",Dane!M6827,"")</f>
        <v/>
      </c>
    </row>
    <row r="6828" spans="37:37" x14ac:dyDescent="0.35">
      <c r="AK6828" s="33" t="str">
        <f>IF(Dane!M6828&lt;&gt;"",Dane!M6828,"")</f>
        <v/>
      </c>
    </row>
    <row r="6829" spans="37:37" x14ac:dyDescent="0.35">
      <c r="AK6829" s="33" t="str">
        <f>IF(Dane!M6829&lt;&gt;"",Dane!M6829,"")</f>
        <v/>
      </c>
    </row>
    <row r="6830" spans="37:37" x14ac:dyDescent="0.35">
      <c r="AK6830" s="33" t="str">
        <f>IF(Dane!M6830&lt;&gt;"",Dane!M6830,"")</f>
        <v/>
      </c>
    </row>
    <row r="6831" spans="37:37" x14ac:dyDescent="0.35">
      <c r="AK6831" s="33" t="str">
        <f>IF(Dane!M6831&lt;&gt;"",Dane!M6831,"")</f>
        <v/>
      </c>
    </row>
    <row r="6832" spans="37:37" x14ac:dyDescent="0.35">
      <c r="AK6832" s="33" t="str">
        <f>IF(Dane!M6832&lt;&gt;"",Dane!M6832,"")</f>
        <v/>
      </c>
    </row>
    <row r="6833" spans="37:37" x14ac:dyDescent="0.35">
      <c r="AK6833" s="33" t="str">
        <f>IF(Dane!M6833&lt;&gt;"",Dane!M6833,"")</f>
        <v/>
      </c>
    </row>
    <row r="6834" spans="37:37" x14ac:dyDescent="0.35">
      <c r="AK6834" s="33" t="str">
        <f>IF(Dane!M6834&lt;&gt;"",Dane!M6834,"")</f>
        <v/>
      </c>
    </row>
    <row r="6835" spans="37:37" x14ac:dyDescent="0.35">
      <c r="AK6835" s="33" t="str">
        <f>IF(Dane!M6835&lt;&gt;"",Dane!M6835,"")</f>
        <v/>
      </c>
    </row>
    <row r="6836" spans="37:37" x14ac:dyDescent="0.35">
      <c r="AK6836" s="33" t="str">
        <f>IF(Dane!M6836&lt;&gt;"",Dane!M6836,"")</f>
        <v/>
      </c>
    </row>
    <row r="6837" spans="37:37" x14ac:dyDescent="0.35">
      <c r="AK6837" s="33" t="str">
        <f>IF(Dane!M6837&lt;&gt;"",Dane!M6837,"")</f>
        <v/>
      </c>
    </row>
    <row r="6838" spans="37:37" x14ac:dyDescent="0.35">
      <c r="AK6838" s="33" t="str">
        <f>IF(Dane!M6838&lt;&gt;"",Dane!M6838,"")</f>
        <v/>
      </c>
    </row>
    <row r="6839" spans="37:37" x14ac:dyDescent="0.35">
      <c r="AK6839" s="33" t="str">
        <f>IF(Dane!M6839&lt;&gt;"",Dane!M6839,"")</f>
        <v/>
      </c>
    </row>
    <row r="6840" spans="37:37" x14ac:dyDescent="0.35">
      <c r="AK6840" s="33" t="str">
        <f>IF(Dane!M6840&lt;&gt;"",Dane!M6840,"")</f>
        <v/>
      </c>
    </row>
    <row r="6841" spans="37:37" x14ac:dyDescent="0.35">
      <c r="AK6841" s="33" t="str">
        <f>IF(Dane!M6841&lt;&gt;"",Dane!M6841,"")</f>
        <v/>
      </c>
    </row>
    <row r="6842" spans="37:37" x14ac:dyDescent="0.35">
      <c r="AK6842" s="33" t="str">
        <f>IF(Dane!M6842&lt;&gt;"",Dane!M6842,"")</f>
        <v/>
      </c>
    </row>
    <row r="6843" spans="37:37" x14ac:dyDescent="0.35">
      <c r="AK6843" s="33" t="str">
        <f>IF(Dane!M6843&lt;&gt;"",Dane!M6843,"")</f>
        <v/>
      </c>
    </row>
    <row r="6844" spans="37:37" x14ac:dyDescent="0.35">
      <c r="AK6844" s="33" t="str">
        <f>IF(Dane!M6844&lt;&gt;"",Dane!M6844,"")</f>
        <v/>
      </c>
    </row>
    <row r="6845" spans="37:37" x14ac:dyDescent="0.35">
      <c r="AK6845" s="33" t="str">
        <f>IF(Dane!M6845&lt;&gt;"",Dane!M6845,"")</f>
        <v/>
      </c>
    </row>
    <row r="6846" spans="37:37" x14ac:dyDescent="0.35">
      <c r="AK6846" s="33" t="str">
        <f>IF(Dane!M6846&lt;&gt;"",Dane!M6846,"")</f>
        <v/>
      </c>
    </row>
    <row r="6847" spans="37:37" x14ac:dyDescent="0.35">
      <c r="AK6847" s="33" t="str">
        <f>IF(Dane!M6847&lt;&gt;"",Dane!M6847,"")</f>
        <v/>
      </c>
    </row>
    <row r="6848" spans="37:37" x14ac:dyDescent="0.35">
      <c r="AK6848" s="33" t="str">
        <f>IF(Dane!M6848&lt;&gt;"",Dane!M6848,"")</f>
        <v/>
      </c>
    </row>
    <row r="6849" spans="37:37" x14ac:dyDescent="0.35">
      <c r="AK6849" s="33" t="str">
        <f>IF(Dane!M6849&lt;&gt;"",Dane!M6849,"")</f>
        <v/>
      </c>
    </row>
    <row r="6850" spans="37:37" x14ac:dyDescent="0.35">
      <c r="AK6850" s="33" t="str">
        <f>IF(Dane!M6850&lt;&gt;"",Dane!M6850,"")</f>
        <v/>
      </c>
    </row>
    <row r="6851" spans="37:37" x14ac:dyDescent="0.35">
      <c r="AK6851" s="33" t="str">
        <f>IF(Dane!M6851&lt;&gt;"",Dane!M6851,"")</f>
        <v/>
      </c>
    </row>
    <row r="6852" spans="37:37" x14ac:dyDescent="0.35">
      <c r="AK6852" s="33" t="str">
        <f>IF(Dane!M6852&lt;&gt;"",Dane!M6852,"")</f>
        <v/>
      </c>
    </row>
    <row r="6853" spans="37:37" x14ac:dyDescent="0.35">
      <c r="AK6853" s="33" t="str">
        <f>IF(Dane!M6853&lt;&gt;"",Dane!M6853,"")</f>
        <v/>
      </c>
    </row>
    <row r="6854" spans="37:37" x14ac:dyDescent="0.35">
      <c r="AK6854" s="33" t="str">
        <f>IF(Dane!M6854&lt;&gt;"",Dane!M6854,"")</f>
        <v/>
      </c>
    </row>
    <row r="6855" spans="37:37" x14ac:dyDescent="0.35">
      <c r="AK6855" s="33" t="str">
        <f>IF(Dane!M6855&lt;&gt;"",Dane!M6855,"")</f>
        <v/>
      </c>
    </row>
    <row r="6856" spans="37:37" x14ac:dyDescent="0.35">
      <c r="AK6856" s="33" t="str">
        <f>IF(Dane!M6856&lt;&gt;"",Dane!M6856,"")</f>
        <v/>
      </c>
    </row>
    <row r="6857" spans="37:37" x14ac:dyDescent="0.35">
      <c r="AK6857" s="33" t="str">
        <f>IF(Dane!M6857&lt;&gt;"",Dane!M6857,"")</f>
        <v/>
      </c>
    </row>
    <row r="6858" spans="37:37" x14ac:dyDescent="0.35">
      <c r="AK6858" s="33" t="str">
        <f>IF(Dane!M6858&lt;&gt;"",Dane!M6858,"")</f>
        <v/>
      </c>
    </row>
    <row r="6859" spans="37:37" x14ac:dyDescent="0.35">
      <c r="AK6859" s="33" t="str">
        <f>IF(Dane!M6859&lt;&gt;"",Dane!M6859,"")</f>
        <v/>
      </c>
    </row>
    <row r="6860" spans="37:37" x14ac:dyDescent="0.35">
      <c r="AK6860" s="33" t="str">
        <f>IF(Dane!M6860&lt;&gt;"",Dane!M6860,"")</f>
        <v/>
      </c>
    </row>
    <row r="6861" spans="37:37" x14ac:dyDescent="0.35">
      <c r="AK6861" s="33" t="str">
        <f>IF(Dane!M6861&lt;&gt;"",Dane!M6861,"")</f>
        <v/>
      </c>
    </row>
    <row r="6862" spans="37:37" x14ac:dyDescent="0.35">
      <c r="AK6862" s="33" t="str">
        <f>IF(Dane!M6862&lt;&gt;"",Dane!M6862,"")</f>
        <v/>
      </c>
    </row>
    <row r="6863" spans="37:37" x14ac:dyDescent="0.35">
      <c r="AK6863" s="33" t="str">
        <f>IF(Dane!M6863&lt;&gt;"",Dane!M6863,"")</f>
        <v/>
      </c>
    </row>
    <row r="6864" spans="37:37" x14ac:dyDescent="0.35">
      <c r="AK6864" s="33" t="str">
        <f>IF(Dane!M6864&lt;&gt;"",Dane!M6864,"")</f>
        <v/>
      </c>
    </row>
    <row r="6865" spans="37:37" x14ac:dyDescent="0.35">
      <c r="AK6865" s="33" t="str">
        <f>IF(Dane!M6865&lt;&gt;"",Dane!M6865,"")</f>
        <v/>
      </c>
    </row>
    <row r="6866" spans="37:37" x14ac:dyDescent="0.35">
      <c r="AK6866" s="33" t="str">
        <f>IF(Dane!M6866&lt;&gt;"",Dane!M6866,"")</f>
        <v/>
      </c>
    </row>
    <row r="6867" spans="37:37" x14ac:dyDescent="0.35">
      <c r="AK6867" s="33" t="str">
        <f>IF(Dane!M6867&lt;&gt;"",Dane!M6867,"")</f>
        <v/>
      </c>
    </row>
    <row r="6868" spans="37:37" x14ac:dyDescent="0.35">
      <c r="AK6868" s="33" t="str">
        <f>IF(Dane!M6868&lt;&gt;"",Dane!M6868,"")</f>
        <v/>
      </c>
    </row>
    <row r="6869" spans="37:37" x14ac:dyDescent="0.35">
      <c r="AK6869" s="33" t="str">
        <f>IF(Dane!M6869&lt;&gt;"",Dane!M6869,"")</f>
        <v/>
      </c>
    </row>
    <row r="6870" spans="37:37" x14ac:dyDescent="0.35">
      <c r="AK6870" s="33" t="str">
        <f>IF(Dane!M6870&lt;&gt;"",Dane!M6870,"")</f>
        <v/>
      </c>
    </row>
    <row r="6871" spans="37:37" x14ac:dyDescent="0.35">
      <c r="AK6871" s="33" t="str">
        <f>IF(Dane!M6871&lt;&gt;"",Dane!M6871,"")</f>
        <v/>
      </c>
    </row>
    <row r="6872" spans="37:37" x14ac:dyDescent="0.35">
      <c r="AK6872" s="33" t="str">
        <f>IF(Dane!M6872&lt;&gt;"",Dane!M6872,"")</f>
        <v/>
      </c>
    </row>
    <row r="6873" spans="37:37" x14ac:dyDescent="0.35">
      <c r="AK6873" s="33" t="str">
        <f>IF(Dane!M6873&lt;&gt;"",Dane!M6873,"")</f>
        <v/>
      </c>
    </row>
    <row r="6874" spans="37:37" x14ac:dyDescent="0.35">
      <c r="AK6874" s="33" t="str">
        <f>IF(Dane!M6874&lt;&gt;"",Dane!M6874,"")</f>
        <v/>
      </c>
    </row>
    <row r="6875" spans="37:37" x14ac:dyDescent="0.35">
      <c r="AK6875" s="33" t="str">
        <f>IF(Dane!M6875&lt;&gt;"",Dane!M6875,"")</f>
        <v/>
      </c>
    </row>
    <row r="6876" spans="37:37" x14ac:dyDescent="0.35">
      <c r="AK6876" s="33" t="str">
        <f>IF(Dane!M6876&lt;&gt;"",Dane!M6876,"")</f>
        <v/>
      </c>
    </row>
    <row r="6877" spans="37:37" x14ac:dyDescent="0.35">
      <c r="AK6877" s="33" t="str">
        <f>IF(Dane!M6877&lt;&gt;"",Dane!M6877,"")</f>
        <v/>
      </c>
    </row>
    <row r="6878" spans="37:37" x14ac:dyDescent="0.35">
      <c r="AK6878" s="33" t="str">
        <f>IF(Dane!M6878&lt;&gt;"",Dane!M6878,"")</f>
        <v/>
      </c>
    </row>
    <row r="6879" spans="37:37" x14ac:dyDescent="0.35">
      <c r="AK6879" s="33" t="str">
        <f>IF(Dane!M6879&lt;&gt;"",Dane!M6879,"")</f>
        <v/>
      </c>
    </row>
    <row r="6880" spans="37:37" x14ac:dyDescent="0.35">
      <c r="AK6880" s="33" t="str">
        <f>IF(Dane!M6880&lt;&gt;"",Dane!M6880,"")</f>
        <v/>
      </c>
    </row>
    <row r="6881" spans="37:37" x14ac:dyDescent="0.35">
      <c r="AK6881" s="33" t="str">
        <f>IF(Dane!M6881&lt;&gt;"",Dane!M6881,"")</f>
        <v/>
      </c>
    </row>
    <row r="6882" spans="37:37" x14ac:dyDescent="0.35">
      <c r="AK6882" s="33" t="str">
        <f>IF(Dane!M6882&lt;&gt;"",Dane!M6882,"")</f>
        <v/>
      </c>
    </row>
    <row r="6883" spans="37:37" x14ac:dyDescent="0.35">
      <c r="AK6883" s="33" t="str">
        <f>IF(Dane!M6883&lt;&gt;"",Dane!M6883,"")</f>
        <v/>
      </c>
    </row>
    <row r="6884" spans="37:37" x14ac:dyDescent="0.35">
      <c r="AK6884" s="33" t="str">
        <f>IF(Dane!M6884&lt;&gt;"",Dane!M6884,"")</f>
        <v/>
      </c>
    </row>
    <row r="6885" spans="37:37" x14ac:dyDescent="0.35">
      <c r="AK6885" s="33" t="str">
        <f>IF(Dane!M6885&lt;&gt;"",Dane!M6885,"")</f>
        <v/>
      </c>
    </row>
    <row r="6886" spans="37:37" x14ac:dyDescent="0.35">
      <c r="AK6886" s="33" t="str">
        <f>IF(Dane!M6886&lt;&gt;"",Dane!M6886,"")</f>
        <v/>
      </c>
    </row>
    <row r="6887" spans="37:37" x14ac:dyDescent="0.35">
      <c r="AK6887" s="33" t="str">
        <f>IF(Dane!M6887&lt;&gt;"",Dane!M6887,"")</f>
        <v/>
      </c>
    </row>
    <row r="6888" spans="37:37" x14ac:dyDescent="0.35">
      <c r="AK6888" s="33" t="str">
        <f>IF(Dane!M6888&lt;&gt;"",Dane!M6888,"")</f>
        <v/>
      </c>
    </row>
    <row r="6889" spans="37:37" x14ac:dyDescent="0.35">
      <c r="AK6889" s="33" t="str">
        <f>IF(Dane!M6889&lt;&gt;"",Dane!M6889,"")</f>
        <v/>
      </c>
    </row>
    <row r="6890" spans="37:37" x14ac:dyDescent="0.35">
      <c r="AK6890" s="33" t="str">
        <f>IF(Dane!M6890&lt;&gt;"",Dane!M6890,"")</f>
        <v/>
      </c>
    </row>
    <row r="6891" spans="37:37" x14ac:dyDescent="0.35">
      <c r="AK6891" s="33" t="str">
        <f>IF(Dane!M6891&lt;&gt;"",Dane!M6891,"")</f>
        <v/>
      </c>
    </row>
    <row r="6892" spans="37:37" x14ac:dyDescent="0.35">
      <c r="AK6892" s="33" t="str">
        <f>IF(Dane!M6892&lt;&gt;"",Dane!M6892,"")</f>
        <v/>
      </c>
    </row>
    <row r="6893" spans="37:37" x14ac:dyDescent="0.35">
      <c r="AK6893" s="33" t="str">
        <f>IF(Dane!M6893&lt;&gt;"",Dane!M6893,"")</f>
        <v/>
      </c>
    </row>
    <row r="6894" spans="37:37" x14ac:dyDescent="0.35">
      <c r="AK6894" s="33" t="str">
        <f>IF(Dane!M6894&lt;&gt;"",Dane!M6894,"")</f>
        <v/>
      </c>
    </row>
    <row r="6895" spans="37:37" x14ac:dyDescent="0.35">
      <c r="AK6895" s="33" t="str">
        <f>IF(Dane!M6895&lt;&gt;"",Dane!M6895,"")</f>
        <v/>
      </c>
    </row>
    <row r="6896" spans="37:37" x14ac:dyDescent="0.35">
      <c r="AK6896" s="33" t="str">
        <f>IF(Dane!M6896&lt;&gt;"",Dane!M6896,"")</f>
        <v/>
      </c>
    </row>
    <row r="6897" spans="37:37" x14ac:dyDescent="0.35">
      <c r="AK6897" s="33" t="str">
        <f>IF(Dane!M6897&lt;&gt;"",Dane!M6897,"")</f>
        <v/>
      </c>
    </row>
    <row r="6898" spans="37:37" x14ac:dyDescent="0.35">
      <c r="AK6898" s="33" t="str">
        <f>IF(Dane!M6898&lt;&gt;"",Dane!M6898,"")</f>
        <v/>
      </c>
    </row>
    <row r="6899" spans="37:37" x14ac:dyDescent="0.35">
      <c r="AK6899" s="33" t="str">
        <f>IF(Dane!M6899&lt;&gt;"",Dane!M6899,"")</f>
        <v/>
      </c>
    </row>
    <row r="6900" spans="37:37" x14ac:dyDescent="0.35">
      <c r="AK6900" s="33" t="str">
        <f>IF(Dane!M6900&lt;&gt;"",Dane!M6900,"")</f>
        <v/>
      </c>
    </row>
    <row r="6901" spans="37:37" x14ac:dyDescent="0.35">
      <c r="AK6901" s="33" t="str">
        <f>IF(Dane!M6901&lt;&gt;"",Dane!M6901,"")</f>
        <v/>
      </c>
    </row>
    <row r="6902" spans="37:37" x14ac:dyDescent="0.35">
      <c r="AK6902" s="33" t="str">
        <f>IF(Dane!M6902&lt;&gt;"",Dane!M6902,"")</f>
        <v/>
      </c>
    </row>
    <row r="6903" spans="37:37" x14ac:dyDescent="0.35">
      <c r="AK6903" s="33" t="str">
        <f>IF(Dane!M6903&lt;&gt;"",Dane!M6903,"")</f>
        <v/>
      </c>
    </row>
    <row r="6904" spans="37:37" x14ac:dyDescent="0.35">
      <c r="AK6904" s="33" t="str">
        <f>IF(Dane!M6904&lt;&gt;"",Dane!M6904,"")</f>
        <v/>
      </c>
    </row>
    <row r="6905" spans="37:37" x14ac:dyDescent="0.35">
      <c r="AK6905" s="33" t="str">
        <f>IF(Dane!M6905&lt;&gt;"",Dane!M6905,"")</f>
        <v/>
      </c>
    </row>
    <row r="6906" spans="37:37" x14ac:dyDescent="0.35">
      <c r="AK6906" s="33" t="str">
        <f>IF(Dane!M6906&lt;&gt;"",Dane!M6906,"")</f>
        <v/>
      </c>
    </row>
    <row r="6907" spans="37:37" x14ac:dyDescent="0.35">
      <c r="AK6907" s="33" t="str">
        <f>IF(Dane!M6907&lt;&gt;"",Dane!M6907,"")</f>
        <v/>
      </c>
    </row>
    <row r="6908" spans="37:37" x14ac:dyDescent="0.35">
      <c r="AK6908" s="33" t="str">
        <f>IF(Dane!M6908&lt;&gt;"",Dane!M6908,"")</f>
        <v/>
      </c>
    </row>
    <row r="6909" spans="37:37" x14ac:dyDescent="0.35">
      <c r="AK6909" s="33" t="str">
        <f>IF(Dane!M6909&lt;&gt;"",Dane!M6909,"")</f>
        <v/>
      </c>
    </row>
    <row r="6910" spans="37:37" x14ac:dyDescent="0.35">
      <c r="AK6910" s="33" t="str">
        <f>IF(Dane!M6910&lt;&gt;"",Dane!M6910,"")</f>
        <v/>
      </c>
    </row>
    <row r="6911" spans="37:37" x14ac:dyDescent="0.35">
      <c r="AK6911" s="33" t="str">
        <f>IF(Dane!M6911&lt;&gt;"",Dane!M6911,"")</f>
        <v/>
      </c>
    </row>
    <row r="6912" spans="37:37" x14ac:dyDescent="0.35">
      <c r="AK6912" s="33" t="str">
        <f>IF(Dane!M6912&lt;&gt;"",Dane!M6912,"")</f>
        <v/>
      </c>
    </row>
    <row r="6913" spans="37:37" x14ac:dyDescent="0.35">
      <c r="AK6913" s="33" t="str">
        <f>IF(Dane!M6913&lt;&gt;"",Dane!M6913,"")</f>
        <v/>
      </c>
    </row>
    <row r="6914" spans="37:37" x14ac:dyDescent="0.35">
      <c r="AK6914" s="33" t="str">
        <f>IF(Dane!M6914&lt;&gt;"",Dane!M6914,"")</f>
        <v/>
      </c>
    </row>
    <row r="6915" spans="37:37" x14ac:dyDescent="0.35">
      <c r="AK6915" s="33" t="str">
        <f>IF(Dane!M6915&lt;&gt;"",Dane!M6915,"")</f>
        <v/>
      </c>
    </row>
    <row r="6916" spans="37:37" x14ac:dyDescent="0.35">
      <c r="AK6916" s="33" t="str">
        <f>IF(Dane!M6916&lt;&gt;"",Dane!M6916,"")</f>
        <v/>
      </c>
    </row>
    <row r="6917" spans="37:37" x14ac:dyDescent="0.35">
      <c r="AK6917" s="33" t="str">
        <f>IF(Dane!M6917&lt;&gt;"",Dane!M6917,"")</f>
        <v/>
      </c>
    </row>
    <row r="6918" spans="37:37" x14ac:dyDescent="0.35">
      <c r="AK6918" s="33" t="str">
        <f>IF(Dane!M6918&lt;&gt;"",Dane!M6918,"")</f>
        <v/>
      </c>
    </row>
    <row r="6919" spans="37:37" x14ac:dyDescent="0.35">
      <c r="AK6919" s="33" t="str">
        <f>IF(Dane!M6919&lt;&gt;"",Dane!M6919,"")</f>
        <v/>
      </c>
    </row>
    <row r="6920" spans="37:37" x14ac:dyDescent="0.35">
      <c r="AK6920" s="33" t="str">
        <f>IF(Dane!M6920&lt;&gt;"",Dane!M6920,"")</f>
        <v/>
      </c>
    </row>
    <row r="6921" spans="37:37" x14ac:dyDescent="0.35">
      <c r="AK6921" s="33" t="str">
        <f>IF(Dane!M6921&lt;&gt;"",Dane!M6921,"")</f>
        <v/>
      </c>
    </row>
    <row r="6922" spans="37:37" x14ac:dyDescent="0.35">
      <c r="AK6922" s="33" t="str">
        <f>IF(Dane!M6922&lt;&gt;"",Dane!M6922,"")</f>
        <v/>
      </c>
    </row>
    <row r="6923" spans="37:37" x14ac:dyDescent="0.35">
      <c r="AK6923" s="33" t="str">
        <f>IF(Dane!M6923&lt;&gt;"",Dane!M6923,"")</f>
        <v/>
      </c>
    </row>
    <row r="6924" spans="37:37" x14ac:dyDescent="0.35">
      <c r="AK6924" s="33" t="str">
        <f>IF(Dane!M6924&lt;&gt;"",Dane!M6924,"")</f>
        <v/>
      </c>
    </row>
    <row r="6925" spans="37:37" x14ac:dyDescent="0.35">
      <c r="AK6925" s="33" t="str">
        <f>IF(Dane!M6925&lt;&gt;"",Dane!M6925,"")</f>
        <v/>
      </c>
    </row>
    <row r="6926" spans="37:37" x14ac:dyDescent="0.35">
      <c r="AK6926" s="33" t="str">
        <f>IF(Dane!M6926&lt;&gt;"",Dane!M6926,"")</f>
        <v/>
      </c>
    </row>
    <row r="6927" spans="37:37" x14ac:dyDescent="0.35">
      <c r="AK6927" s="33" t="str">
        <f>IF(Dane!M6927&lt;&gt;"",Dane!M6927,"")</f>
        <v/>
      </c>
    </row>
    <row r="6928" spans="37:37" x14ac:dyDescent="0.35">
      <c r="AK6928" s="33" t="str">
        <f>IF(Dane!M6928&lt;&gt;"",Dane!M6928,"")</f>
        <v/>
      </c>
    </row>
    <row r="6929" spans="37:37" x14ac:dyDescent="0.35">
      <c r="AK6929" s="33" t="str">
        <f>IF(Dane!M6929&lt;&gt;"",Dane!M6929,"")</f>
        <v/>
      </c>
    </row>
    <row r="6930" spans="37:37" x14ac:dyDescent="0.35">
      <c r="AK6930" s="33" t="str">
        <f>IF(Dane!M6930&lt;&gt;"",Dane!M6930,"")</f>
        <v/>
      </c>
    </row>
    <row r="6931" spans="37:37" x14ac:dyDescent="0.35">
      <c r="AK6931" s="33" t="str">
        <f>IF(Dane!M6931&lt;&gt;"",Dane!M6931,"")</f>
        <v/>
      </c>
    </row>
    <row r="6932" spans="37:37" x14ac:dyDescent="0.35">
      <c r="AK6932" s="33" t="str">
        <f>IF(Dane!M6932&lt;&gt;"",Dane!M6932,"")</f>
        <v/>
      </c>
    </row>
    <row r="6933" spans="37:37" x14ac:dyDescent="0.35">
      <c r="AK6933" s="33" t="str">
        <f>IF(Dane!M6933&lt;&gt;"",Dane!M6933,"")</f>
        <v/>
      </c>
    </row>
    <row r="6934" spans="37:37" x14ac:dyDescent="0.35">
      <c r="AK6934" s="33" t="str">
        <f>IF(Dane!M6934&lt;&gt;"",Dane!M6934,"")</f>
        <v/>
      </c>
    </row>
    <row r="6935" spans="37:37" x14ac:dyDescent="0.35">
      <c r="AK6935" s="33" t="str">
        <f>IF(Dane!M6935&lt;&gt;"",Dane!M6935,"")</f>
        <v/>
      </c>
    </row>
    <row r="6936" spans="37:37" x14ac:dyDescent="0.35">
      <c r="AK6936" s="33" t="str">
        <f>IF(Dane!M6936&lt;&gt;"",Dane!M6936,"")</f>
        <v/>
      </c>
    </row>
    <row r="6937" spans="37:37" x14ac:dyDescent="0.35">
      <c r="AK6937" s="33" t="str">
        <f>IF(Dane!M6937&lt;&gt;"",Dane!M6937,"")</f>
        <v/>
      </c>
    </row>
    <row r="6938" spans="37:37" x14ac:dyDescent="0.35">
      <c r="AK6938" s="33" t="str">
        <f>IF(Dane!M6938&lt;&gt;"",Dane!M6938,"")</f>
        <v/>
      </c>
    </row>
    <row r="6939" spans="37:37" x14ac:dyDescent="0.35">
      <c r="AK6939" s="33" t="str">
        <f>IF(Dane!M6939&lt;&gt;"",Dane!M6939,"")</f>
        <v/>
      </c>
    </row>
    <row r="6940" spans="37:37" x14ac:dyDescent="0.35">
      <c r="AK6940" s="33" t="str">
        <f>IF(Dane!M6940&lt;&gt;"",Dane!M6940,"")</f>
        <v/>
      </c>
    </row>
    <row r="6941" spans="37:37" x14ac:dyDescent="0.35">
      <c r="AK6941" s="33" t="str">
        <f>IF(Dane!M6941&lt;&gt;"",Dane!M6941,"")</f>
        <v/>
      </c>
    </row>
    <row r="6942" spans="37:37" x14ac:dyDescent="0.35">
      <c r="AK6942" s="33" t="str">
        <f>IF(Dane!M6942&lt;&gt;"",Dane!M6942,"")</f>
        <v/>
      </c>
    </row>
    <row r="6943" spans="37:37" x14ac:dyDescent="0.35">
      <c r="AK6943" s="33" t="str">
        <f>IF(Dane!M6943&lt;&gt;"",Dane!M6943,"")</f>
        <v/>
      </c>
    </row>
    <row r="6944" spans="37:37" x14ac:dyDescent="0.35">
      <c r="AK6944" s="33" t="str">
        <f>IF(Dane!M6944&lt;&gt;"",Dane!M6944,"")</f>
        <v/>
      </c>
    </row>
    <row r="6945" spans="37:37" x14ac:dyDescent="0.35">
      <c r="AK6945" s="33" t="str">
        <f>IF(Dane!M6945&lt;&gt;"",Dane!M6945,"")</f>
        <v/>
      </c>
    </row>
    <row r="6946" spans="37:37" x14ac:dyDescent="0.35">
      <c r="AK6946" s="33" t="str">
        <f>IF(Dane!M6946&lt;&gt;"",Dane!M6946,"")</f>
        <v/>
      </c>
    </row>
    <row r="6947" spans="37:37" x14ac:dyDescent="0.35">
      <c r="AK6947" s="33" t="str">
        <f>IF(Dane!M6947&lt;&gt;"",Dane!M6947,"")</f>
        <v/>
      </c>
    </row>
    <row r="6948" spans="37:37" x14ac:dyDescent="0.35">
      <c r="AK6948" s="33" t="str">
        <f>IF(Dane!M6948&lt;&gt;"",Dane!M6948,"")</f>
        <v/>
      </c>
    </row>
    <row r="6949" spans="37:37" x14ac:dyDescent="0.35">
      <c r="AK6949" s="33" t="str">
        <f>IF(Dane!M6949&lt;&gt;"",Dane!M6949,"")</f>
        <v/>
      </c>
    </row>
    <row r="6950" spans="37:37" x14ac:dyDescent="0.35">
      <c r="AK6950" s="33" t="str">
        <f>IF(Dane!M6950&lt;&gt;"",Dane!M6950,"")</f>
        <v/>
      </c>
    </row>
    <row r="6951" spans="37:37" x14ac:dyDescent="0.35">
      <c r="AK6951" s="33" t="str">
        <f>IF(Dane!M6951&lt;&gt;"",Dane!M6951,"")</f>
        <v/>
      </c>
    </row>
    <row r="6952" spans="37:37" x14ac:dyDescent="0.35">
      <c r="AK6952" s="33" t="str">
        <f>IF(Dane!M6952&lt;&gt;"",Dane!M6952,"")</f>
        <v/>
      </c>
    </row>
    <row r="6953" spans="37:37" x14ac:dyDescent="0.35">
      <c r="AK6953" s="33" t="str">
        <f>IF(Dane!M6953&lt;&gt;"",Dane!M6953,"")</f>
        <v/>
      </c>
    </row>
    <row r="6954" spans="37:37" x14ac:dyDescent="0.35">
      <c r="AK6954" s="33" t="str">
        <f>IF(Dane!M6954&lt;&gt;"",Dane!M6954,"")</f>
        <v/>
      </c>
    </row>
    <row r="6955" spans="37:37" x14ac:dyDescent="0.35">
      <c r="AK6955" s="33" t="str">
        <f>IF(Dane!M6955&lt;&gt;"",Dane!M6955,"")</f>
        <v/>
      </c>
    </row>
    <row r="6956" spans="37:37" x14ac:dyDescent="0.35">
      <c r="AK6956" s="33" t="str">
        <f>IF(Dane!M6956&lt;&gt;"",Dane!M6956,"")</f>
        <v/>
      </c>
    </row>
    <row r="6957" spans="37:37" x14ac:dyDescent="0.35">
      <c r="AK6957" s="33" t="str">
        <f>IF(Dane!M6957&lt;&gt;"",Dane!M6957,"")</f>
        <v/>
      </c>
    </row>
    <row r="6958" spans="37:37" x14ac:dyDescent="0.35">
      <c r="AK6958" s="33" t="str">
        <f>IF(Dane!M6958&lt;&gt;"",Dane!M6958,"")</f>
        <v/>
      </c>
    </row>
    <row r="6959" spans="37:37" x14ac:dyDescent="0.35">
      <c r="AK6959" s="33" t="str">
        <f>IF(Dane!M6959&lt;&gt;"",Dane!M6959,"")</f>
        <v/>
      </c>
    </row>
    <row r="6960" spans="37:37" x14ac:dyDescent="0.35">
      <c r="AK6960" s="33" t="str">
        <f>IF(Dane!M6960&lt;&gt;"",Dane!M6960,"")</f>
        <v/>
      </c>
    </row>
    <row r="6961" spans="37:37" x14ac:dyDescent="0.35">
      <c r="AK6961" s="33" t="str">
        <f>IF(Dane!M6961&lt;&gt;"",Dane!M6961,"")</f>
        <v/>
      </c>
    </row>
    <row r="6962" spans="37:37" x14ac:dyDescent="0.35">
      <c r="AK6962" s="33" t="str">
        <f>IF(Dane!M6962&lt;&gt;"",Dane!M6962,"")</f>
        <v/>
      </c>
    </row>
    <row r="6963" spans="37:37" x14ac:dyDescent="0.35">
      <c r="AK6963" s="33" t="str">
        <f>IF(Dane!M6963&lt;&gt;"",Dane!M6963,"")</f>
        <v/>
      </c>
    </row>
    <row r="6964" spans="37:37" x14ac:dyDescent="0.35">
      <c r="AK6964" s="33" t="str">
        <f>IF(Dane!M6964&lt;&gt;"",Dane!M6964,"")</f>
        <v/>
      </c>
    </row>
    <row r="6965" spans="37:37" x14ac:dyDescent="0.35">
      <c r="AK6965" s="33" t="str">
        <f>IF(Dane!M6965&lt;&gt;"",Dane!M6965,"")</f>
        <v/>
      </c>
    </row>
    <row r="6966" spans="37:37" x14ac:dyDescent="0.35">
      <c r="AK6966" s="33" t="str">
        <f>IF(Dane!M6966&lt;&gt;"",Dane!M6966,"")</f>
        <v/>
      </c>
    </row>
    <row r="6967" spans="37:37" x14ac:dyDescent="0.35">
      <c r="AK6967" s="33" t="str">
        <f>IF(Dane!M6967&lt;&gt;"",Dane!M6967,"")</f>
        <v/>
      </c>
    </row>
    <row r="6968" spans="37:37" x14ac:dyDescent="0.35">
      <c r="AK6968" s="33" t="str">
        <f>IF(Dane!M6968&lt;&gt;"",Dane!M6968,"")</f>
        <v/>
      </c>
    </row>
    <row r="6969" spans="37:37" x14ac:dyDescent="0.35">
      <c r="AK6969" s="33" t="str">
        <f>IF(Dane!M6969&lt;&gt;"",Dane!M6969,"")</f>
        <v/>
      </c>
    </row>
    <row r="6970" spans="37:37" x14ac:dyDescent="0.35">
      <c r="AK6970" s="33" t="str">
        <f>IF(Dane!M6970&lt;&gt;"",Dane!M6970,"")</f>
        <v/>
      </c>
    </row>
    <row r="6971" spans="37:37" x14ac:dyDescent="0.35">
      <c r="AK6971" s="33" t="str">
        <f>IF(Dane!M6971&lt;&gt;"",Dane!M6971,"")</f>
        <v/>
      </c>
    </row>
    <row r="6972" spans="37:37" x14ac:dyDescent="0.35">
      <c r="AK6972" s="33" t="str">
        <f>IF(Dane!M6972&lt;&gt;"",Dane!M6972,"")</f>
        <v/>
      </c>
    </row>
    <row r="6973" spans="37:37" x14ac:dyDescent="0.35">
      <c r="AK6973" s="33" t="str">
        <f>IF(Dane!M6973&lt;&gt;"",Dane!M6973,"")</f>
        <v/>
      </c>
    </row>
    <row r="6974" spans="37:37" x14ac:dyDescent="0.35">
      <c r="AK6974" s="33" t="str">
        <f>IF(Dane!M6974&lt;&gt;"",Dane!M6974,"")</f>
        <v/>
      </c>
    </row>
    <row r="6975" spans="37:37" x14ac:dyDescent="0.35">
      <c r="AK6975" s="33" t="str">
        <f>IF(Dane!M6975&lt;&gt;"",Dane!M6975,"")</f>
        <v/>
      </c>
    </row>
    <row r="6976" spans="37:37" x14ac:dyDescent="0.35">
      <c r="AK6976" s="33" t="str">
        <f>IF(Dane!M6976&lt;&gt;"",Dane!M6976,"")</f>
        <v/>
      </c>
    </row>
    <row r="6977" spans="37:37" x14ac:dyDescent="0.35">
      <c r="AK6977" s="33" t="str">
        <f>IF(Dane!M6977&lt;&gt;"",Dane!M6977,"")</f>
        <v/>
      </c>
    </row>
    <row r="6978" spans="37:37" x14ac:dyDescent="0.35">
      <c r="AK6978" s="33" t="str">
        <f>IF(Dane!M6978&lt;&gt;"",Dane!M6978,"")</f>
        <v/>
      </c>
    </row>
    <row r="6979" spans="37:37" x14ac:dyDescent="0.35">
      <c r="AK6979" s="33" t="str">
        <f>IF(Dane!M6979&lt;&gt;"",Dane!M6979,"")</f>
        <v/>
      </c>
    </row>
    <row r="6980" spans="37:37" x14ac:dyDescent="0.35">
      <c r="AK6980" s="33" t="str">
        <f>IF(Dane!M6980&lt;&gt;"",Dane!M6980,"")</f>
        <v/>
      </c>
    </row>
    <row r="6981" spans="37:37" x14ac:dyDescent="0.35">
      <c r="AK6981" s="33" t="str">
        <f>IF(Dane!M6981&lt;&gt;"",Dane!M6981,"")</f>
        <v/>
      </c>
    </row>
    <row r="6982" spans="37:37" x14ac:dyDescent="0.35">
      <c r="AK6982" s="33" t="str">
        <f>IF(Dane!M6982&lt;&gt;"",Dane!M6982,"")</f>
        <v/>
      </c>
    </row>
    <row r="6983" spans="37:37" x14ac:dyDescent="0.35">
      <c r="AK6983" s="33" t="str">
        <f>IF(Dane!M6983&lt;&gt;"",Dane!M6983,"")</f>
        <v/>
      </c>
    </row>
    <row r="6984" spans="37:37" x14ac:dyDescent="0.35">
      <c r="AK6984" s="33" t="str">
        <f>IF(Dane!M6984&lt;&gt;"",Dane!M6984,"")</f>
        <v/>
      </c>
    </row>
    <row r="6985" spans="37:37" x14ac:dyDescent="0.35">
      <c r="AK6985" s="33" t="str">
        <f>IF(Dane!M6985&lt;&gt;"",Dane!M6985,"")</f>
        <v/>
      </c>
    </row>
    <row r="6986" spans="37:37" x14ac:dyDescent="0.35">
      <c r="AK6986" s="33" t="str">
        <f>IF(Dane!M6986&lt;&gt;"",Dane!M6986,"")</f>
        <v/>
      </c>
    </row>
    <row r="6987" spans="37:37" x14ac:dyDescent="0.35">
      <c r="AK6987" s="33" t="str">
        <f>IF(Dane!M6987&lt;&gt;"",Dane!M6987,"")</f>
        <v/>
      </c>
    </row>
    <row r="6988" spans="37:37" x14ac:dyDescent="0.35">
      <c r="AK6988" s="33" t="str">
        <f>IF(Dane!M6988&lt;&gt;"",Dane!M6988,"")</f>
        <v/>
      </c>
    </row>
    <row r="6989" spans="37:37" x14ac:dyDescent="0.35">
      <c r="AK6989" s="33" t="str">
        <f>IF(Dane!M6989&lt;&gt;"",Dane!M6989,"")</f>
        <v/>
      </c>
    </row>
    <row r="6990" spans="37:37" x14ac:dyDescent="0.35">
      <c r="AK6990" s="33" t="str">
        <f>IF(Dane!M6990&lt;&gt;"",Dane!M6990,"")</f>
        <v/>
      </c>
    </row>
    <row r="6991" spans="37:37" x14ac:dyDescent="0.35">
      <c r="AK6991" s="33" t="str">
        <f>IF(Dane!M6991&lt;&gt;"",Dane!M6991,"")</f>
        <v/>
      </c>
    </row>
    <row r="6992" spans="37:37" x14ac:dyDescent="0.35">
      <c r="AK6992" s="33" t="str">
        <f>IF(Dane!M6992&lt;&gt;"",Dane!M6992,"")</f>
        <v/>
      </c>
    </row>
    <row r="6993" spans="37:37" x14ac:dyDescent="0.35">
      <c r="AK6993" s="33" t="str">
        <f>IF(Dane!M6993&lt;&gt;"",Dane!M6993,"")</f>
        <v/>
      </c>
    </row>
    <row r="6994" spans="37:37" x14ac:dyDescent="0.35">
      <c r="AK6994" s="33" t="str">
        <f>IF(Dane!M6994&lt;&gt;"",Dane!M6994,"")</f>
        <v/>
      </c>
    </row>
    <row r="6995" spans="37:37" x14ac:dyDescent="0.35">
      <c r="AK6995" s="33" t="str">
        <f>IF(Dane!M6995&lt;&gt;"",Dane!M6995,"")</f>
        <v/>
      </c>
    </row>
    <row r="6996" spans="37:37" x14ac:dyDescent="0.35">
      <c r="AK6996" s="33" t="str">
        <f>IF(Dane!M6996&lt;&gt;"",Dane!M6996,"")</f>
        <v/>
      </c>
    </row>
    <row r="6997" spans="37:37" x14ac:dyDescent="0.35">
      <c r="AK6997" s="33" t="str">
        <f>IF(Dane!M6997&lt;&gt;"",Dane!M6997,"")</f>
        <v/>
      </c>
    </row>
    <row r="6998" spans="37:37" x14ac:dyDescent="0.35">
      <c r="AK6998" s="33" t="str">
        <f>IF(Dane!M6998&lt;&gt;"",Dane!M6998,"")</f>
        <v/>
      </c>
    </row>
    <row r="6999" spans="37:37" x14ac:dyDescent="0.35">
      <c r="AK6999" s="33" t="str">
        <f>IF(Dane!M6999&lt;&gt;"",Dane!M6999,"")</f>
        <v/>
      </c>
    </row>
    <row r="7000" spans="37:37" x14ac:dyDescent="0.35">
      <c r="AK7000" s="33" t="str">
        <f>IF(Dane!M7000&lt;&gt;"",Dane!M7000,"")</f>
        <v/>
      </c>
    </row>
    <row r="7001" spans="37:37" x14ac:dyDescent="0.35">
      <c r="AK7001" s="33" t="str">
        <f>IF(Dane!M7001&lt;&gt;"",Dane!M7001,"")</f>
        <v/>
      </c>
    </row>
    <row r="7002" spans="37:37" x14ac:dyDescent="0.35">
      <c r="AK7002" s="33" t="str">
        <f>IF(Dane!M7002&lt;&gt;"",Dane!M7002,"")</f>
        <v/>
      </c>
    </row>
    <row r="7003" spans="37:37" x14ac:dyDescent="0.35">
      <c r="AK7003" s="33" t="str">
        <f>IF(Dane!M7003&lt;&gt;"",Dane!M7003,"")</f>
        <v/>
      </c>
    </row>
    <row r="7004" spans="37:37" x14ac:dyDescent="0.35">
      <c r="AK7004" s="33" t="str">
        <f>IF(Dane!M7004&lt;&gt;"",Dane!M7004,"")</f>
        <v/>
      </c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"/>
  <sheetViews>
    <sheetView workbookViewId="0">
      <pane ySplit="5" topLeftCell="A6" activePane="bottomLeft" state="frozen"/>
      <selection pane="bottomLeft"/>
    </sheetView>
  </sheetViews>
  <sheetFormatPr defaultRowHeight="14.5" x14ac:dyDescent="0.35"/>
  <cols>
    <col min="1" max="2" width="18.26953125" bestFit="1" customWidth="1"/>
    <col min="3" max="3" width="17.453125" bestFit="1" customWidth="1"/>
    <col min="4" max="4" width="17.7265625" bestFit="1" customWidth="1"/>
    <col min="5" max="5" width="17.453125" bestFit="1" customWidth="1"/>
    <col min="6" max="6" width="17.7265625" bestFit="1" customWidth="1"/>
    <col min="7" max="7" width="17.453125" bestFit="1" customWidth="1"/>
    <col min="8" max="8" width="17.7265625" bestFit="1" customWidth="1"/>
    <col min="9" max="9" width="17.453125" bestFit="1" customWidth="1"/>
    <col min="10" max="10" width="17.7265625" bestFit="1" customWidth="1"/>
    <col min="11" max="11" width="17.453125" bestFit="1" customWidth="1"/>
    <col min="12" max="12" width="17.7265625" bestFit="1" customWidth="1"/>
    <col min="13" max="13" width="17.453125" bestFit="1" customWidth="1"/>
    <col min="14" max="14" width="17.7265625" bestFit="1" customWidth="1"/>
    <col min="15" max="15" width="17.453125" bestFit="1" customWidth="1"/>
    <col min="16" max="16" width="17.7265625" bestFit="1" customWidth="1"/>
    <col min="17" max="17" width="17.453125" bestFit="1" customWidth="1"/>
    <col min="18" max="18" width="17.7265625" bestFit="1" customWidth="1"/>
    <col min="19" max="19" width="17.453125" bestFit="1" customWidth="1"/>
    <col min="20" max="20" width="17.7265625" bestFit="1" customWidth="1"/>
    <col min="21" max="21" width="17.453125" bestFit="1" customWidth="1"/>
    <col min="22" max="22" width="17.7265625" bestFit="1" customWidth="1"/>
    <col min="23" max="23" width="17.453125" bestFit="1" customWidth="1"/>
    <col min="24" max="24" width="17.7265625" bestFit="1" customWidth="1"/>
    <col min="25" max="25" width="17.453125" bestFit="1" customWidth="1"/>
    <col min="26" max="26" width="17.7265625" bestFit="1" customWidth="1"/>
    <col min="27" max="27" width="17.453125" bestFit="1" customWidth="1"/>
    <col min="28" max="28" width="17.7265625" bestFit="1" customWidth="1"/>
    <col min="29" max="29" width="17.453125" bestFit="1" customWidth="1"/>
    <col min="30" max="30" width="17.7265625" bestFit="1" customWidth="1"/>
    <col min="31" max="31" width="17.453125" bestFit="1" customWidth="1"/>
    <col min="32" max="32" width="17.7265625" bestFit="1" customWidth="1"/>
    <col min="33" max="33" width="17.453125" bestFit="1" customWidth="1"/>
    <col min="34" max="34" width="17.7265625" bestFit="1" customWidth="1"/>
    <col min="35" max="35" width="17.453125" bestFit="1" customWidth="1"/>
    <col min="36" max="36" width="26.81640625" bestFit="1" customWidth="1"/>
    <col min="37" max="37" width="26.54296875" bestFit="1" customWidth="1"/>
  </cols>
  <sheetData>
    <row r="1" spans="1:37" x14ac:dyDescent="0.35">
      <c r="A1" t="s">
        <v>20</v>
      </c>
      <c r="B1" t="s">
        <v>83</v>
      </c>
    </row>
    <row r="3" spans="1:37" x14ac:dyDescent="0.35">
      <c r="B3" t="s">
        <v>84</v>
      </c>
    </row>
    <row r="4" spans="1:37" x14ac:dyDescent="0.35">
      <c r="B4" t="s">
        <v>27</v>
      </c>
      <c r="D4" t="s">
        <v>32</v>
      </c>
      <c r="F4" t="s">
        <v>36</v>
      </c>
      <c r="H4" t="s">
        <v>39</v>
      </c>
      <c r="J4" t="s">
        <v>43</v>
      </c>
      <c r="L4" t="s">
        <v>48</v>
      </c>
      <c r="N4" t="s">
        <v>52</v>
      </c>
      <c r="P4" t="s">
        <v>55</v>
      </c>
      <c r="R4" t="s">
        <v>58</v>
      </c>
      <c r="T4" t="s">
        <v>62</v>
      </c>
      <c r="V4" t="s">
        <v>65</v>
      </c>
      <c r="X4" t="s">
        <v>68</v>
      </c>
      <c r="Z4" t="s">
        <v>71</v>
      </c>
      <c r="AB4" t="s">
        <v>74</v>
      </c>
      <c r="AD4" t="s">
        <v>77</v>
      </c>
      <c r="AF4" t="s">
        <v>80</v>
      </c>
      <c r="AH4" t="s">
        <v>81</v>
      </c>
      <c r="AJ4" t="s">
        <v>85</v>
      </c>
      <c r="AK4" t="s">
        <v>86</v>
      </c>
    </row>
    <row r="5" spans="1:37" x14ac:dyDescent="0.35">
      <c r="A5" t="s">
        <v>87</v>
      </c>
      <c r="B5" t="s">
        <v>88</v>
      </c>
      <c r="C5" t="s">
        <v>89</v>
      </c>
      <c r="D5" t="s">
        <v>88</v>
      </c>
      <c r="E5" t="s">
        <v>89</v>
      </c>
      <c r="F5" t="s">
        <v>88</v>
      </c>
      <c r="G5" t="s">
        <v>89</v>
      </c>
      <c r="H5" t="s">
        <v>88</v>
      </c>
      <c r="I5" t="s">
        <v>89</v>
      </c>
      <c r="J5" t="s">
        <v>88</v>
      </c>
      <c r="K5" t="s">
        <v>89</v>
      </c>
      <c r="L5" t="s">
        <v>88</v>
      </c>
      <c r="M5" t="s">
        <v>89</v>
      </c>
      <c r="N5" t="s">
        <v>88</v>
      </c>
      <c r="O5" t="s">
        <v>89</v>
      </c>
      <c r="P5" t="s">
        <v>88</v>
      </c>
      <c r="Q5" t="s">
        <v>89</v>
      </c>
      <c r="R5" t="s">
        <v>88</v>
      </c>
      <c r="S5" t="s">
        <v>89</v>
      </c>
      <c r="T5" t="s">
        <v>88</v>
      </c>
      <c r="U5" t="s">
        <v>89</v>
      </c>
      <c r="V5" t="s">
        <v>88</v>
      </c>
      <c r="W5" t="s">
        <v>89</v>
      </c>
      <c r="X5" t="s">
        <v>88</v>
      </c>
      <c r="Y5" t="s">
        <v>89</v>
      </c>
      <c r="Z5" t="s">
        <v>88</v>
      </c>
      <c r="AA5" t="s">
        <v>89</v>
      </c>
      <c r="AB5" t="s">
        <v>88</v>
      </c>
      <c r="AC5" t="s">
        <v>89</v>
      </c>
      <c r="AD5" t="s">
        <v>88</v>
      </c>
      <c r="AE5" t="s">
        <v>89</v>
      </c>
      <c r="AF5" t="s">
        <v>88</v>
      </c>
      <c r="AG5" t="s">
        <v>89</v>
      </c>
      <c r="AH5" t="s">
        <v>88</v>
      </c>
      <c r="AI5" t="s">
        <v>89</v>
      </c>
    </row>
    <row r="6" spans="1:37" x14ac:dyDescent="0.35">
      <c r="A6" s="4">
        <v>2021</v>
      </c>
      <c r="B6" s="3">
        <v>5000</v>
      </c>
      <c r="C6" s="3">
        <v>0</v>
      </c>
      <c r="D6" s="3">
        <v>3970</v>
      </c>
      <c r="E6" s="3">
        <v>0</v>
      </c>
      <c r="F6" s="3">
        <v>190</v>
      </c>
      <c r="G6" s="3">
        <v>0</v>
      </c>
      <c r="H6" s="3">
        <v>176554.38</v>
      </c>
      <c r="I6" s="3">
        <v>0</v>
      </c>
      <c r="J6" s="3">
        <v>237465.62</v>
      </c>
      <c r="K6" s="3">
        <v>0</v>
      </c>
      <c r="L6" s="3">
        <v>100</v>
      </c>
      <c r="M6" s="3">
        <v>0</v>
      </c>
      <c r="N6" s="3">
        <v>88557</v>
      </c>
      <c r="O6" s="3">
        <v>0</v>
      </c>
      <c r="P6" s="3">
        <v>8000</v>
      </c>
      <c r="Q6" s="3">
        <v>0</v>
      </c>
      <c r="R6" s="3">
        <v>6900</v>
      </c>
      <c r="S6" s="3">
        <v>0</v>
      </c>
      <c r="T6" s="3">
        <v>5520</v>
      </c>
      <c r="U6" s="3">
        <v>0</v>
      </c>
      <c r="V6" s="3">
        <v>4230</v>
      </c>
      <c r="W6" s="3">
        <v>0</v>
      </c>
      <c r="X6" s="3">
        <v>4689</v>
      </c>
      <c r="Y6" s="3">
        <v>0</v>
      </c>
      <c r="Z6" s="3">
        <v>770</v>
      </c>
      <c r="AA6" s="3">
        <v>0</v>
      </c>
      <c r="AB6" s="3">
        <v>499</v>
      </c>
      <c r="AC6" s="3">
        <v>0</v>
      </c>
      <c r="AD6" s="3">
        <v>507</v>
      </c>
      <c r="AE6" s="3">
        <v>0</v>
      </c>
      <c r="AF6" s="3">
        <v>668</v>
      </c>
      <c r="AG6" s="3">
        <v>0</v>
      </c>
      <c r="AH6" s="3">
        <v>0</v>
      </c>
      <c r="AI6" s="3">
        <v>543620</v>
      </c>
      <c r="AJ6" s="3">
        <v>543620</v>
      </c>
      <c r="AK6" s="3">
        <v>543620</v>
      </c>
    </row>
    <row r="7" spans="1:37" x14ac:dyDescent="0.35">
      <c r="A7" s="5" t="s">
        <v>40</v>
      </c>
      <c r="B7" s="3"/>
      <c r="C7" s="3"/>
      <c r="D7" s="3"/>
      <c r="E7" s="3"/>
      <c r="F7" s="3"/>
      <c r="G7" s="3"/>
      <c r="H7" s="3">
        <v>38277.19</v>
      </c>
      <c r="I7" s="3">
        <v>0</v>
      </c>
      <c r="J7" s="3">
        <v>51482.81</v>
      </c>
      <c r="K7" s="3">
        <v>0</v>
      </c>
      <c r="L7" s="3"/>
      <c r="M7" s="3"/>
      <c r="N7" s="3">
        <v>76557</v>
      </c>
      <c r="O7" s="3">
        <v>0</v>
      </c>
      <c r="P7" s="3"/>
      <c r="Q7" s="3"/>
      <c r="R7" s="3">
        <v>3400</v>
      </c>
      <c r="S7" s="3">
        <v>0</v>
      </c>
      <c r="T7" s="3">
        <v>2720</v>
      </c>
      <c r="U7" s="3">
        <v>0</v>
      </c>
      <c r="V7" s="3">
        <v>2180</v>
      </c>
      <c r="W7" s="3">
        <v>0</v>
      </c>
      <c r="X7" s="3">
        <v>2340</v>
      </c>
      <c r="Y7" s="3">
        <v>0</v>
      </c>
      <c r="Z7" s="3">
        <v>410</v>
      </c>
      <c r="AA7" s="3">
        <v>0</v>
      </c>
      <c r="AB7" s="3">
        <v>319</v>
      </c>
      <c r="AC7" s="3">
        <v>0</v>
      </c>
      <c r="AD7" s="3">
        <v>229</v>
      </c>
      <c r="AE7" s="3">
        <v>0</v>
      </c>
      <c r="AF7" s="3">
        <v>180</v>
      </c>
      <c r="AG7" s="3">
        <v>0</v>
      </c>
      <c r="AH7" s="3">
        <v>0</v>
      </c>
      <c r="AI7" s="3">
        <v>178095</v>
      </c>
      <c r="AJ7" s="3">
        <v>178095</v>
      </c>
      <c r="AK7" s="3">
        <v>178095</v>
      </c>
    </row>
    <row r="8" spans="1:37" x14ac:dyDescent="0.35">
      <c r="A8" s="5" t="s">
        <v>35</v>
      </c>
      <c r="B8" s="3"/>
      <c r="C8" s="3"/>
      <c r="D8" s="3"/>
      <c r="E8" s="3"/>
      <c r="F8" s="3">
        <v>190</v>
      </c>
      <c r="G8" s="3">
        <v>0</v>
      </c>
      <c r="H8" s="3"/>
      <c r="I8" s="3"/>
      <c r="J8" s="3"/>
      <c r="K8" s="3"/>
      <c r="L8" s="3">
        <v>100</v>
      </c>
      <c r="M8" s="3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>
        <v>0</v>
      </c>
      <c r="AI8" s="3">
        <v>290</v>
      </c>
      <c r="AJ8" s="3">
        <v>290</v>
      </c>
      <c r="AK8" s="3">
        <v>290</v>
      </c>
    </row>
    <row r="9" spans="1:37" x14ac:dyDescent="0.35">
      <c r="A9" s="5" t="s">
        <v>26</v>
      </c>
      <c r="B9" s="3">
        <v>5000</v>
      </c>
      <c r="C9" s="3">
        <v>0</v>
      </c>
      <c r="D9" s="3">
        <v>3970</v>
      </c>
      <c r="E9" s="3">
        <v>0</v>
      </c>
      <c r="F9" s="3"/>
      <c r="G9" s="3"/>
      <c r="H9" s="3">
        <v>138277.19</v>
      </c>
      <c r="I9" s="3">
        <v>0</v>
      </c>
      <c r="J9" s="3">
        <v>185982.81</v>
      </c>
      <c r="K9" s="3">
        <v>0</v>
      </c>
      <c r="L9" s="3"/>
      <c r="M9" s="3"/>
      <c r="N9" s="3">
        <v>12000</v>
      </c>
      <c r="O9" s="3">
        <v>0</v>
      </c>
      <c r="P9" s="3">
        <v>8000</v>
      </c>
      <c r="Q9" s="3">
        <v>0</v>
      </c>
      <c r="R9" s="3">
        <v>3500</v>
      </c>
      <c r="S9" s="3">
        <v>0</v>
      </c>
      <c r="T9" s="3">
        <v>2800</v>
      </c>
      <c r="U9" s="3">
        <v>0</v>
      </c>
      <c r="V9" s="3">
        <v>2050</v>
      </c>
      <c r="W9" s="3">
        <v>0</v>
      </c>
      <c r="X9" s="3">
        <v>2349</v>
      </c>
      <c r="Y9" s="3">
        <v>0</v>
      </c>
      <c r="Z9" s="3">
        <v>360</v>
      </c>
      <c r="AA9" s="3">
        <v>0</v>
      </c>
      <c r="AB9" s="3">
        <v>180</v>
      </c>
      <c r="AC9" s="3">
        <v>0</v>
      </c>
      <c r="AD9" s="3">
        <v>278</v>
      </c>
      <c r="AE9" s="3">
        <v>0</v>
      </c>
      <c r="AF9" s="3">
        <v>488</v>
      </c>
      <c r="AG9" s="3">
        <v>0</v>
      </c>
      <c r="AH9" s="3">
        <v>0</v>
      </c>
      <c r="AI9" s="3">
        <v>365235</v>
      </c>
      <c r="AJ9" s="3">
        <v>365235</v>
      </c>
      <c r="AK9" s="3">
        <v>365235</v>
      </c>
    </row>
    <row r="10" spans="1:37" x14ac:dyDescent="0.35">
      <c r="A10" s="4" t="s">
        <v>90</v>
      </c>
      <c r="B10" s="3">
        <v>5000</v>
      </c>
      <c r="C10" s="3">
        <v>0</v>
      </c>
      <c r="D10" s="3">
        <v>3970</v>
      </c>
      <c r="E10" s="3">
        <v>0</v>
      </c>
      <c r="F10" s="3">
        <v>190</v>
      </c>
      <c r="G10" s="3">
        <v>0</v>
      </c>
      <c r="H10" s="3">
        <v>176554.38</v>
      </c>
      <c r="I10" s="3">
        <v>0</v>
      </c>
      <c r="J10" s="3">
        <v>237465.62</v>
      </c>
      <c r="K10" s="3">
        <v>0</v>
      </c>
      <c r="L10" s="3">
        <v>100</v>
      </c>
      <c r="M10" s="3">
        <v>0</v>
      </c>
      <c r="N10" s="3">
        <v>88557</v>
      </c>
      <c r="O10" s="3">
        <v>0</v>
      </c>
      <c r="P10" s="3">
        <v>8000</v>
      </c>
      <c r="Q10" s="3">
        <v>0</v>
      </c>
      <c r="R10" s="3">
        <v>6900</v>
      </c>
      <c r="S10" s="3">
        <v>0</v>
      </c>
      <c r="T10" s="3">
        <v>5520</v>
      </c>
      <c r="U10" s="3">
        <v>0</v>
      </c>
      <c r="V10" s="3">
        <v>4230</v>
      </c>
      <c r="W10" s="3">
        <v>0</v>
      </c>
      <c r="X10" s="3">
        <v>4689</v>
      </c>
      <c r="Y10" s="3">
        <v>0</v>
      </c>
      <c r="Z10" s="3">
        <v>770</v>
      </c>
      <c r="AA10" s="3">
        <v>0</v>
      </c>
      <c r="AB10" s="3">
        <v>499</v>
      </c>
      <c r="AC10" s="3">
        <v>0</v>
      </c>
      <c r="AD10" s="3">
        <v>507</v>
      </c>
      <c r="AE10" s="3">
        <v>0</v>
      </c>
      <c r="AF10" s="3">
        <v>668</v>
      </c>
      <c r="AG10" s="3">
        <v>0</v>
      </c>
      <c r="AH10" s="3">
        <v>0</v>
      </c>
      <c r="AI10" s="3">
        <v>543620</v>
      </c>
      <c r="AJ10" s="3">
        <v>543620</v>
      </c>
      <c r="AK10" s="3">
        <v>543620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170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9" sqref="E29"/>
    </sheetView>
  </sheetViews>
  <sheetFormatPr defaultRowHeight="13" x14ac:dyDescent="0.3"/>
  <cols>
    <col min="1" max="1" width="8.7265625" style="6"/>
    <col min="2" max="2" width="9.7265625" style="6" bestFit="1" customWidth="1"/>
    <col min="3" max="3" width="9.54296875" style="6" hidden="1" customWidth="1"/>
    <col min="4" max="4" width="16.453125" style="6" bestFit="1" customWidth="1"/>
    <col min="5" max="5" width="16.453125" style="6" customWidth="1"/>
    <col min="6" max="6" width="13.54296875" style="7" bestFit="1" customWidth="1"/>
    <col min="7" max="7" width="12.54296875" style="7" bestFit="1" customWidth="1"/>
    <col min="8" max="8" width="24.08984375" style="7" bestFit="1" customWidth="1"/>
    <col min="9" max="9" width="23.81640625" style="7" bestFit="1" customWidth="1"/>
    <col min="10" max="10" width="12.26953125" style="7" bestFit="1" customWidth="1"/>
    <col min="11" max="11" width="12.08984375" style="7" bestFit="1" customWidth="1"/>
    <col min="12" max="16384" width="8.7265625" style="6"/>
  </cols>
  <sheetData>
    <row r="1" spans="2:11" ht="13.5" thickBot="1" x14ac:dyDescent="0.35"/>
    <row r="2" spans="2:11" ht="13.5" thickBot="1" x14ac:dyDescent="0.35">
      <c r="B2" s="8" t="s">
        <v>91</v>
      </c>
      <c r="C2" s="9"/>
      <c r="D2" s="10" t="str">
        <f>IF(MAX(slowniki!AJ:AJ)=1,"styczeń",IF(MAX(slowniki!AJ:AJ)=2,"luty",IF(MAX(slowniki!AJ:AJ)=3,"marzec",IF(MAX(slowniki!AJ:AJ)=4,"kwiecień",IF(MAX(slowniki!AJ:AJ)=5,"maj",IF(MAX(slowniki!AJ:AJ)=6,"czerwiec",IF(MAX(slowniki!AJ:AJ)=7,"lipiec",IF(MAX(slowniki!AJ:AJ)=8,"sierpień",IF(MAX(slowniki!AJ:AJ)=9,"wrzesień",IF(MAX(slowniki!AJ:AJ)=10,"październik",IF(MAX(slowniki!AJ:AJ)=11,"listopad",IF(MAX(slowniki!AJ:AJ)=12,"grudzień",""))))))))))))</f>
        <v>marzec</v>
      </c>
      <c r="E2" s="11">
        <f>Dane!N2</f>
        <v>2021</v>
      </c>
    </row>
    <row r="5" spans="2:11" ht="13.5" thickBot="1" x14ac:dyDescent="0.35">
      <c r="B5" s="12" t="s">
        <v>92</v>
      </c>
      <c r="C5" s="13" t="s">
        <v>93</v>
      </c>
      <c r="D5" s="14" t="s">
        <v>94</v>
      </c>
      <c r="E5" s="14" t="s">
        <v>95</v>
      </c>
      <c r="F5" s="15" t="s">
        <v>16</v>
      </c>
      <c r="G5" s="15" t="s">
        <v>96</v>
      </c>
      <c r="H5" s="15" t="s">
        <v>97</v>
      </c>
      <c r="I5" s="15" t="s">
        <v>98</v>
      </c>
      <c r="J5" s="15" t="s">
        <v>99</v>
      </c>
      <c r="K5" s="15" t="s">
        <v>100</v>
      </c>
    </row>
    <row r="6" spans="2:11" x14ac:dyDescent="0.3">
      <c r="C6" s="6" t="str">
        <f>slowniki!A3</f>
        <v>400-10101</v>
      </c>
      <c r="D6" s="16" t="str">
        <f>IF($B$5="synt",LEFT(VLOOKUP('Obroty 4'!C6,slowniki!A:B,2,FALSE),3),IF($B$5="I-P",LEFT(VLOOKUP('Obroty 4'!C6,slowniki!A:B,2,FALSE),6),IF($B$5="II-P",LEFT(VLOOKUP('Obroty 4'!C6,slowniki!A:B,2,FALSE),9),VLOOKUP('Obroty 4'!C6,slowniki!A:B,2,FALSE))))</f>
        <v>400</v>
      </c>
      <c r="E6" s="16" t="str">
        <f>VLOOKUP('Obroty 4'!C6,slowniki!A:B,2,FALSE)</f>
        <v>400-01-01-01</v>
      </c>
      <c r="F6" s="17">
        <f>SUMIFS(Dane!Q:Q,Dane!O:O,'Obroty 4'!C6,Dane!M:M,'Obroty 4'!$D$2)</f>
        <v>0</v>
      </c>
      <c r="G6" s="17">
        <f>SUMIFS(Dane!Q:Q,Dane!P:P,'Obroty 4'!C6,Dane!M:M,'Obroty 4'!$D$2)</f>
        <v>0</v>
      </c>
      <c r="H6" s="17">
        <f>SUMIFS(Dane!Q:Q,Dane!O:O,'Obroty 4'!C6)</f>
        <v>0</v>
      </c>
      <c r="I6" s="17">
        <f>SUMIFS(Dane!P:P,Dane!O:O,'Obroty 4'!C6)</f>
        <v>0</v>
      </c>
      <c r="J6" s="17">
        <f t="shared" ref="J6" si="0">IF(H6&gt;I6,H6-I6,0)</f>
        <v>0</v>
      </c>
      <c r="K6" s="17">
        <f t="shared" ref="K6" si="1">IF(I6&gt;H6,I6-H6,0)</f>
        <v>0</v>
      </c>
    </row>
    <row r="7" spans="2:11" x14ac:dyDescent="0.3">
      <c r="C7" s="6" t="str">
        <f>slowniki!A4</f>
        <v>400-10102</v>
      </c>
      <c r="D7" s="16" t="str">
        <f>IF($B$5="synt",LEFT(VLOOKUP('Obroty 4'!C7,slowniki!A:B,2,FALSE),3),IF($B$5="I-P",LEFT(VLOOKUP('Obroty 4'!C7,slowniki!A:B,2,FALSE),6),IF($B$5="II-P",LEFT(VLOOKUP('Obroty 4'!C7,slowniki!A:B,2,FALSE),9),VLOOKUP('Obroty 4'!C7,slowniki!A:B,2,FALSE))))</f>
        <v>400</v>
      </c>
      <c r="E7" s="16" t="str">
        <f>VLOOKUP('Obroty 4'!C7,slowniki!A:B,2,FALSE)</f>
        <v>400-01-01-02</v>
      </c>
      <c r="F7" s="17">
        <f>SUMIFS(Dane!Q:Q,Dane!O:O,'Obroty 4'!C7,Dane!M:M,'Obroty 4'!$D$2)</f>
        <v>0</v>
      </c>
      <c r="G7" s="17">
        <f>SUMIFS(Dane!Q:Q,Dane!P:P,'Obroty 4'!C7,Dane!M:M,'Obroty 4'!$D$2)</f>
        <v>0</v>
      </c>
      <c r="H7" s="17">
        <f>SUMIFS(Dane!Q:Q,Dane!O:O,'Obroty 4'!C7)</f>
        <v>0</v>
      </c>
      <c r="I7" s="17">
        <f>SUMIFS(Dane!P:P,Dane!O:O,'Obroty 4'!C7)</f>
        <v>0</v>
      </c>
      <c r="J7" s="17">
        <f t="shared" ref="J7:J70" si="2">IF(H7&gt;I7,H7-I7,0)</f>
        <v>0</v>
      </c>
      <c r="K7" s="17">
        <f t="shared" ref="K7:K70" si="3">IF(I7&gt;H7,I7-H7,0)</f>
        <v>0</v>
      </c>
    </row>
    <row r="8" spans="2:11" x14ac:dyDescent="0.3">
      <c r="C8" s="6" t="str">
        <f>slowniki!A5</f>
        <v>400-10103</v>
      </c>
      <c r="D8" s="16" t="str">
        <f>IF($B$5="synt",LEFT(VLOOKUP('Obroty 4'!C8,slowniki!A:B,2,FALSE),3),IF($B$5="I-P",LEFT(VLOOKUP('Obroty 4'!C8,slowniki!A:B,2,FALSE),6),IF($B$5="II-P",LEFT(VLOOKUP('Obroty 4'!C8,slowniki!A:B,2,FALSE),9),VLOOKUP('Obroty 4'!C8,slowniki!A:B,2,FALSE))))</f>
        <v>400</v>
      </c>
      <c r="E8" s="16" t="str">
        <f>VLOOKUP('Obroty 4'!C8,slowniki!A:B,2,FALSE)</f>
        <v>400-01-01-03</v>
      </c>
      <c r="F8" s="17">
        <f>SUMIFS(Dane!Q:Q,Dane!O:O,'Obroty 4'!C8,Dane!M:M,'Obroty 4'!$D$2)</f>
        <v>0</v>
      </c>
      <c r="G8" s="17">
        <f>SUMIFS(Dane!Q:Q,Dane!P:P,'Obroty 4'!C8,Dane!M:M,'Obroty 4'!$D$2)</f>
        <v>0</v>
      </c>
      <c r="H8" s="17">
        <f>SUMIFS(Dane!Q:Q,Dane!O:O,'Obroty 4'!C8)</f>
        <v>0</v>
      </c>
      <c r="I8" s="17">
        <f>SUMIFS(Dane!P:P,Dane!O:O,'Obroty 4'!C8)</f>
        <v>0</v>
      </c>
      <c r="J8" s="17">
        <f t="shared" si="2"/>
        <v>0</v>
      </c>
      <c r="K8" s="17">
        <f t="shared" si="3"/>
        <v>0</v>
      </c>
    </row>
    <row r="9" spans="2:11" x14ac:dyDescent="0.3">
      <c r="C9" s="6" t="str">
        <f>slowniki!A6</f>
        <v>400-10104</v>
      </c>
      <c r="D9" s="16" t="str">
        <f>IF($B$5="synt",LEFT(VLOOKUP('Obroty 4'!C9,slowniki!A:B,2,FALSE),3),IF($B$5="I-P",LEFT(VLOOKUP('Obroty 4'!C9,slowniki!A:B,2,FALSE),6),IF($B$5="II-P",LEFT(VLOOKUP('Obroty 4'!C9,slowniki!A:B,2,FALSE),9),VLOOKUP('Obroty 4'!C9,slowniki!A:B,2,FALSE))))</f>
        <v>400</v>
      </c>
      <c r="E9" s="16" t="str">
        <f>VLOOKUP('Obroty 4'!C9,slowniki!A:B,2,FALSE)</f>
        <v>400-01-01-04</v>
      </c>
      <c r="F9" s="17">
        <f>SUMIFS(Dane!Q:Q,Dane!O:O,'Obroty 4'!C9,Dane!M:M,'Obroty 4'!$D$2)</f>
        <v>0</v>
      </c>
      <c r="G9" s="17">
        <f>SUMIFS(Dane!Q:Q,Dane!P:P,'Obroty 4'!C9,Dane!M:M,'Obroty 4'!$D$2)</f>
        <v>0</v>
      </c>
      <c r="H9" s="17">
        <f>SUMIFS(Dane!Q:Q,Dane!O:O,'Obroty 4'!C9)</f>
        <v>0</v>
      </c>
      <c r="I9" s="17">
        <f>SUMIFS(Dane!P:P,Dane!O:O,'Obroty 4'!C9)</f>
        <v>0</v>
      </c>
      <c r="J9" s="17">
        <f t="shared" si="2"/>
        <v>0</v>
      </c>
      <c r="K9" s="17">
        <f t="shared" si="3"/>
        <v>0</v>
      </c>
    </row>
    <row r="10" spans="2:11" x14ac:dyDescent="0.3">
      <c r="C10" s="6" t="str">
        <f>slowniki!A7</f>
        <v>400-10105</v>
      </c>
      <c r="D10" s="16" t="str">
        <f>IF($B$5="synt",LEFT(VLOOKUP('Obroty 4'!C10,slowniki!A:B,2,FALSE),3),IF($B$5="I-P",LEFT(VLOOKUP('Obroty 4'!C10,slowniki!A:B,2,FALSE),6),IF($B$5="II-P",LEFT(VLOOKUP('Obroty 4'!C10,slowniki!A:B,2,FALSE),9),VLOOKUP('Obroty 4'!C10,slowniki!A:B,2,FALSE))))</f>
        <v>400</v>
      </c>
      <c r="E10" s="16" t="str">
        <f>VLOOKUP('Obroty 4'!C10,slowniki!A:B,2,FALSE)</f>
        <v>400-01-01-05</v>
      </c>
      <c r="F10" s="17">
        <f>SUMIFS(Dane!Q:Q,Dane!O:O,'Obroty 4'!C10,Dane!M:M,'Obroty 4'!$D$2)</f>
        <v>0</v>
      </c>
      <c r="G10" s="17">
        <f>SUMIFS(Dane!Q:Q,Dane!P:P,'Obroty 4'!C10,Dane!M:M,'Obroty 4'!$D$2)</f>
        <v>0</v>
      </c>
      <c r="H10" s="17">
        <f>SUMIFS(Dane!Q:Q,Dane!O:O,'Obroty 4'!C10)</f>
        <v>0</v>
      </c>
      <c r="I10" s="17">
        <f>SUMIFS(Dane!P:P,Dane!O:O,'Obroty 4'!C10)</f>
        <v>0</v>
      </c>
      <c r="J10" s="17">
        <f t="shared" si="2"/>
        <v>0</v>
      </c>
      <c r="K10" s="17">
        <f t="shared" si="3"/>
        <v>0</v>
      </c>
    </row>
    <row r="11" spans="2:11" x14ac:dyDescent="0.3">
      <c r="C11" s="6" t="str">
        <f>slowniki!A8</f>
        <v>400-10106</v>
      </c>
      <c r="D11" s="16" t="str">
        <f>IF($B$5="synt",LEFT(VLOOKUP('Obroty 4'!C11,slowniki!A:B,2,FALSE),3),IF($B$5="I-P",LEFT(VLOOKUP('Obroty 4'!C11,slowniki!A:B,2,FALSE),6),IF($B$5="II-P",LEFT(VLOOKUP('Obroty 4'!C11,slowniki!A:B,2,FALSE),9),VLOOKUP('Obroty 4'!C11,slowniki!A:B,2,FALSE))))</f>
        <v>400</v>
      </c>
      <c r="E11" s="16" t="str">
        <f>VLOOKUP('Obroty 4'!C11,slowniki!A:B,2,FALSE)</f>
        <v>400-01-01-06</v>
      </c>
      <c r="F11" s="17">
        <f>SUMIFS(Dane!Q:Q,Dane!O:O,'Obroty 4'!C11,Dane!M:M,'Obroty 4'!$D$2)</f>
        <v>0</v>
      </c>
      <c r="G11" s="17">
        <f>SUMIFS(Dane!Q:Q,Dane!P:P,'Obroty 4'!C11,Dane!M:M,'Obroty 4'!$D$2)</f>
        <v>0</v>
      </c>
      <c r="H11" s="17">
        <f>SUMIFS(Dane!Q:Q,Dane!O:O,'Obroty 4'!C11)</f>
        <v>0</v>
      </c>
      <c r="I11" s="17">
        <f>SUMIFS(Dane!P:P,Dane!O:O,'Obroty 4'!C11)</f>
        <v>0</v>
      </c>
      <c r="J11" s="17">
        <f t="shared" si="2"/>
        <v>0</v>
      </c>
      <c r="K11" s="17">
        <f t="shared" si="3"/>
        <v>0</v>
      </c>
    </row>
    <row r="12" spans="2:11" x14ac:dyDescent="0.3">
      <c r="C12" s="6" t="str">
        <f>slowniki!A9</f>
        <v>400-10107</v>
      </c>
      <c r="D12" s="16" t="str">
        <f>IF($B$5="synt",LEFT(VLOOKUP('Obroty 4'!C12,slowniki!A:B,2,FALSE),3),IF($B$5="I-P",LEFT(VLOOKUP('Obroty 4'!C12,slowniki!A:B,2,FALSE),6),IF($B$5="II-P",LEFT(VLOOKUP('Obroty 4'!C12,slowniki!A:B,2,FALSE),9),VLOOKUP('Obroty 4'!C12,slowniki!A:B,2,FALSE))))</f>
        <v>400</v>
      </c>
      <c r="E12" s="16" t="str">
        <f>VLOOKUP('Obroty 4'!C12,slowniki!A:B,2,FALSE)</f>
        <v>400-01-01-07</v>
      </c>
      <c r="F12" s="17">
        <f>SUMIFS(Dane!Q:Q,Dane!O:O,'Obroty 4'!C12,Dane!M:M,'Obroty 4'!$D$2)</f>
        <v>0</v>
      </c>
      <c r="G12" s="17">
        <f>SUMIFS(Dane!Q:Q,Dane!P:P,'Obroty 4'!C12,Dane!M:M,'Obroty 4'!$D$2)</f>
        <v>0</v>
      </c>
      <c r="H12" s="17">
        <f>SUMIFS(Dane!Q:Q,Dane!O:O,'Obroty 4'!C12)</f>
        <v>0</v>
      </c>
      <c r="I12" s="17">
        <f>SUMIFS(Dane!P:P,Dane!O:O,'Obroty 4'!C12)</f>
        <v>0</v>
      </c>
      <c r="J12" s="17">
        <f t="shared" si="2"/>
        <v>0</v>
      </c>
      <c r="K12" s="17">
        <f t="shared" si="3"/>
        <v>0</v>
      </c>
    </row>
    <row r="13" spans="2:11" x14ac:dyDescent="0.3">
      <c r="C13" s="6" t="str">
        <f>slowniki!A10</f>
        <v>400-10108</v>
      </c>
      <c r="D13" s="16" t="str">
        <f>IF($B$5="synt",LEFT(VLOOKUP('Obroty 4'!C13,slowniki!A:B,2,FALSE),3),IF($B$5="I-P",LEFT(VLOOKUP('Obroty 4'!C13,slowniki!A:B,2,FALSE),6),IF($B$5="II-P",LEFT(VLOOKUP('Obroty 4'!C13,slowniki!A:B,2,FALSE),9),VLOOKUP('Obroty 4'!C13,slowniki!A:B,2,FALSE))))</f>
        <v>400</v>
      </c>
      <c r="E13" s="16" t="str">
        <f>VLOOKUP('Obroty 4'!C13,slowniki!A:B,2,FALSE)</f>
        <v>400-01-01-08</v>
      </c>
      <c r="F13" s="17">
        <f>SUMIFS(Dane!Q:Q,Dane!O:O,'Obroty 4'!C13,Dane!M:M,'Obroty 4'!$D$2)</f>
        <v>0</v>
      </c>
      <c r="G13" s="17">
        <f>SUMIFS(Dane!Q:Q,Dane!P:P,'Obroty 4'!C13,Dane!M:M,'Obroty 4'!$D$2)</f>
        <v>0</v>
      </c>
      <c r="H13" s="17">
        <f>SUMIFS(Dane!Q:Q,Dane!O:O,'Obroty 4'!C13)</f>
        <v>0</v>
      </c>
      <c r="I13" s="17">
        <f>SUMIFS(Dane!P:P,Dane!O:O,'Obroty 4'!C13)</f>
        <v>0</v>
      </c>
      <c r="J13" s="17">
        <f t="shared" si="2"/>
        <v>0</v>
      </c>
      <c r="K13" s="17">
        <f t="shared" si="3"/>
        <v>0</v>
      </c>
    </row>
    <row r="14" spans="2:11" x14ac:dyDescent="0.3">
      <c r="C14" s="6" t="str">
        <f>slowniki!A11</f>
        <v>400-10200</v>
      </c>
      <c r="D14" s="16" t="str">
        <f>IF($B$5="synt",LEFT(VLOOKUP('Obroty 4'!C14,slowniki!A:B,2,FALSE),3),IF($B$5="I-P",LEFT(VLOOKUP('Obroty 4'!C14,slowniki!A:B,2,FALSE),6),IF($B$5="II-P",LEFT(VLOOKUP('Obroty 4'!C14,slowniki!A:B,2,FALSE),9),VLOOKUP('Obroty 4'!C14,slowniki!A:B,2,FALSE))))</f>
        <v>400</v>
      </c>
      <c r="E14" s="16" t="str">
        <f>VLOOKUP('Obroty 4'!C14,slowniki!A:B,2,FALSE)</f>
        <v>400-01-02-00</v>
      </c>
      <c r="F14" s="17">
        <f>SUMIFS(Dane!Q:Q,Dane!O:O,'Obroty 4'!C14,Dane!M:M,'Obroty 4'!$D$2)</f>
        <v>0</v>
      </c>
      <c r="G14" s="17">
        <f>SUMIFS(Dane!Q:Q,Dane!P:P,'Obroty 4'!C14,Dane!M:M,'Obroty 4'!$D$2)</f>
        <v>0</v>
      </c>
      <c r="H14" s="17">
        <f>SUMIFS(Dane!Q:Q,Dane!O:O,'Obroty 4'!C14)</f>
        <v>0</v>
      </c>
      <c r="I14" s="17">
        <f>SUMIFS(Dane!P:P,Dane!O:O,'Obroty 4'!C14)</f>
        <v>0</v>
      </c>
      <c r="J14" s="17">
        <f t="shared" si="2"/>
        <v>0</v>
      </c>
      <c r="K14" s="17">
        <f t="shared" si="3"/>
        <v>0</v>
      </c>
    </row>
    <row r="15" spans="2:11" x14ac:dyDescent="0.3">
      <c r="C15" s="6" t="str">
        <f>slowniki!A12</f>
        <v>400-10201</v>
      </c>
      <c r="D15" s="16" t="str">
        <f>IF($B$5="synt",LEFT(VLOOKUP('Obroty 4'!C15,slowniki!A:B,2,FALSE),3),IF($B$5="I-P",LEFT(VLOOKUP('Obroty 4'!C15,slowniki!A:B,2,FALSE),6),IF($B$5="II-P",LEFT(VLOOKUP('Obroty 4'!C15,slowniki!A:B,2,FALSE),9),VLOOKUP('Obroty 4'!C15,slowniki!A:B,2,FALSE))))</f>
        <v>400</v>
      </c>
      <c r="E15" s="16" t="str">
        <f>VLOOKUP('Obroty 4'!C15,slowniki!A:B,2,FALSE)</f>
        <v>400-01-02-01</v>
      </c>
      <c r="F15" s="17">
        <f>SUMIFS(Dane!Q:Q,Dane!O:O,'Obroty 4'!C15,Dane!M:M,'Obroty 4'!$D$2)</f>
        <v>0</v>
      </c>
      <c r="G15" s="17">
        <f>SUMIFS(Dane!Q:Q,Dane!P:P,'Obroty 4'!C15,Dane!M:M,'Obroty 4'!$D$2)</f>
        <v>0</v>
      </c>
      <c r="H15" s="17">
        <f>SUMIFS(Dane!Q:Q,Dane!O:O,'Obroty 4'!C15)</f>
        <v>0</v>
      </c>
      <c r="I15" s="17">
        <f>SUMIFS(Dane!P:P,Dane!O:O,'Obroty 4'!C15)</f>
        <v>0</v>
      </c>
      <c r="J15" s="17">
        <f t="shared" si="2"/>
        <v>0</v>
      </c>
      <c r="K15" s="17">
        <f t="shared" si="3"/>
        <v>0</v>
      </c>
    </row>
    <row r="16" spans="2:11" x14ac:dyDescent="0.3">
      <c r="C16" s="6" t="str">
        <f>slowniki!A13</f>
        <v>400-10202</v>
      </c>
      <c r="D16" s="16" t="str">
        <f>IF($B$5="synt",LEFT(VLOOKUP('Obroty 4'!C16,slowniki!A:B,2,FALSE),3),IF($B$5="I-P",LEFT(VLOOKUP('Obroty 4'!C16,slowniki!A:B,2,FALSE),6),IF($B$5="II-P",LEFT(VLOOKUP('Obroty 4'!C16,slowniki!A:B,2,FALSE),9),VLOOKUP('Obroty 4'!C16,slowniki!A:B,2,FALSE))))</f>
        <v>400</v>
      </c>
      <c r="E16" s="16" t="str">
        <f>VLOOKUP('Obroty 4'!C16,slowniki!A:B,2,FALSE)</f>
        <v>400-01-02-02</v>
      </c>
      <c r="F16" s="17">
        <f>SUMIFS(Dane!Q:Q,Dane!O:O,'Obroty 4'!C16,Dane!M:M,'Obroty 4'!$D$2)</f>
        <v>0</v>
      </c>
      <c r="G16" s="17">
        <f>SUMIFS(Dane!Q:Q,Dane!P:P,'Obroty 4'!C16,Dane!M:M,'Obroty 4'!$D$2)</f>
        <v>0</v>
      </c>
      <c r="H16" s="17">
        <f>SUMIFS(Dane!Q:Q,Dane!O:O,'Obroty 4'!C16)</f>
        <v>0</v>
      </c>
      <c r="I16" s="17">
        <f>SUMIFS(Dane!P:P,Dane!O:O,'Obroty 4'!C16)</f>
        <v>0</v>
      </c>
      <c r="J16" s="17">
        <f t="shared" si="2"/>
        <v>0</v>
      </c>
      <c r="K16" s="17">
        <f t="shared" si="3"/>
        <v>0</v>
      </c>
    </row>
    <row r="17" spans="3:11" x14ac:dyDescent="0.3">
      <c r="C17" s="6" t="str">
        <f>slowniki!A14</f>
        <v>400-10203</v>
      </c>
      <c r="D17" s="16" t="str">
        <f>IF($B$5="synt",LEFT(VLOOKUP('Obroty 4'!C17,slowniki!A:B,2,FALSE),3),IF($B$5="I-P",LEFT(VLOOKUP('Obroty 4'!C17,slowniki!A:B,2,FALSE),6),IF($B$5="II-P",LEFT(VLOOKUP('Obroty 4'!C17,slowniki!A:B,2,FALSE),9),VLOOKUP('Obroty 4'!C17,slowniki!A:B,2,FALSE))))</f>
        <v>400</v>
      </c>
      <c r="E17" s="16" t="str">
        <f>VLOOKUP('Obroty 4'!C17,slowniki!A:B,2,FALSE)</f>
        <v>400-01-02-03</v>
      </c>
      <c r="F17" s="17">
        <f>SUMIFS(Dane!Q:Q,Dane!O:O,'Obroty 4'!C17,Dane!M:M,'Obroty 4'!$D$2)</f>
        <v>0</v>
      </c>
      <c r="G17" s="17">
        <f>SUMIFS(Dane!Q:Q,Dane!P:P,'Obroty 4'!C17,Dane!M:M,'Obroty 4'!$D$2)</f>
        <v>0</v>
      </c>
      <c r="H17" s="17">
        <f>SUMIFS(Dane!Q:Q,Dane!O:O,'Obroty 4'!C17)</f>
        <v>0</v>
      </c>
      <c r="I17" s="17">
        <f>SUMIFS(Dane!P:P,Dane!O:O,'Obroty 4'!C17)</f>
        <v>0</v>
      </c>
      <c r="J17" s="17">
        <f t="shared" si="2"/>
        <v>0</v>
      </c>
      <c r="K17" s="17">
        <f t="shared" si="3"/>
        <v>0</v>
      </c>
    </row>
    <row r="18" spans="3:11" x14ac:dyDescent="0.3">
      <c r="C18" s="6" t="str">
        <f>slowniki!A15</f>
        <v>400-10204</v>
      </c>
      <c r="D18" s="16" t="str">
        <f>IF($B$5="synt",LEFT(VLOOKUP('Obroty 4'!C18,slowniki!A:B,2,FALSE),3),IF($B$5="I-P",LEFT(VLOOKUP('Obroty 4'!C18,slowniki!A:B,2,FALSE),6),IF($B$5="II-P",LEFT(VLOOKUP('Obroty 4'!C18,slowniki!A:B,2,FALSE),9),VLOOKUP('Obroty 4'!C18,slowniki!A:B,2,FALSE))))</f>
        <v>400</v>
      </c>
      <c r="E18" s="16" t="str">
        <f>VLOOKUP('Obroty 4'!C18,slowniki!A:B,2,FALSE)</f>
        <v>400-01-02-04</v>
      </c>
      <c r="F18" s="17">
        <f>SUMIFS(Dane!Q:Q,Dane!O:O,'Obroty 4'!C18,Dane!M:M,'Obroty 4'!$D$2)</f>
        <v>0</v>
      </c>
      <c r="G18" s="17">
        <f>SUMIFS(Dane!Q:Q,Dane!P:P,'Obroty 4'!C18,Dane!M:M,'Obroty 4'!$D$2)</f>
        <v>0</v>
      </c>
      <c r="H18" s="17">
        <f>SUMIFS(Dane!Q:Q,Dane!O:O,'Obroty 4'!C18)</f>
        <v>0</v>
      </c>
      <c r="I18" s="17">
        <f>SUMIFS(Dane!P:P,Dane!O:O,'Obroty 4'!C18)</f>
        <v>0</v>
      </c>
      <c r="J18" s="17">
        <f t="shared" si="2"/>
        <v>0</v>
      </c>
      <c r="K18" s="17">
        <f t="shared" si="3"/>
        <v>0</v>
      </c>
    </row>
    <row r="19" spans="3:11" x14ac:dyDescent="0.3">
      <c r="C19" s="6" t="str">
        <f>slowniki!A16</f>
        <v>400-10205</v>
      </c>
      <c r="D19" s="16" t="str">
        <f>IF($B$5="synt",LEFT(VLOOKUP('Obroty 4'!C19,slowniki!A:B,2,FALSE),3),IF($B$5="I-P",LEFT(VLOOKUP('Obroty 4'!C19,slowniki!A:B,2,FALSE),6),IF($B$5="II-P",LEFT(VLOOKUP('Obroty 4'!C19,slowniki!A:B,2,FALSE),9),VLOOKUP('Obroty 4'!C19,slowniki!A:B,2,FALSE))))</f>
        <v>400</v>
      </c>
      <c r="E19" s="16" t="str">
        <f>VLOOKUP('Obroty 4'!C19,slowniki!A:B,2,FALSE)</f>
        <v>400-01-02-05</v>
      </c>
      <c r="F19" s="17">
        <f>SUMIFS(Dane!Q:Q,Dane!O:O,'Obroty 4'!C19,Dane!M:M,'Obroty 4'!$D$2)</f>
        <v>0</v>
      </c>
      <c r="G19" s="17">
        <f>SUMIFS(Dane!Q:Q,Dane!P:P,'Obroty 4'!C19,Dane!M:M,'Obroty 4'!$D$2)</f>
        <v>0</v>
      </c>
      <c r="H19" s="17">
        <f>SUMIFS(Dane!Q:Q,Dane!O:O,'Obroty 4'!C19)</f>
        <v>0</v>
      </c>
      <c r="I19" s="17">
        <f>SUMIFS(Dane!P:P,Dane!O:O,'Obroty 4'!C19)</f>
        <v>0</v>
      </c>
      <c r="J19" s="17">
        <f t="shared" si="2"/>
        <v>0</v>
      </c>
      <c r="K19" s="17">
        <f t="shared" si="3"/>
        <v>0</v>
      </c>
    </row>
    <row r="20" spans="3:11" x14ac:dyDescent="0.3">
      <c r="C20" s="6" t="str">
        <f>slowniki!A17</f>
        <v>400-10206</v>
      </c>
      <c r="D20" s="16" t="str">
        <f>IF($B$5="synt",LEFT(VLOOKUP('Obroty 4'!C20,slowniki!A:B,2,FALSE),3),IF($B$5="I-P",LEFT(VLOOKUP('Obroty 4'!C20,slowniki!A:B,2,FALSE),6),IF($B$5="II-P",LEFT(VLOOKUP('Obroty 4'!C20,slowniki!A:B,2,FALSE),9),VLOOKUP('Obroty 4'!C20,slowniki!A:B,2,FALSE))))</f>
        <v>400</v>
      </c>
      <c r="E20" s="16" t="str">
        <f>VLOOKUP('Obroty 4'!C20,slowniki!A:B,2,FALSE)</f>
        <v>400-01-02-06</v>
      </c>
      <c r="F20" s="17">
        <f>SUMIFS(Dane!Q:Q,Dane!O:O,'Obroty 4'!C20,Dane!M:M,'Obroty 4'!$D$2)</f>
        <v>0</v>
      </c>
      <c r="G20" s="17">
        <f>SUMIFS(Dane!Q:Q,Dane!P:P,'Obroty 4'!C20,Dane!M:M,'Obroty 4'!$D$2)</f>
        <v>0</v>
      </c>
      <c r="H20" s="17">
        <f>SUMIFS(Dane!Q:Q,Dane!O:O,'Obroty 4'!C20)</f>
        <v>0</v>
      </c>
      <c r="I20" s="17">
        <f>SUMIFS(Dane!P:P,Dane!O:O,'Obroty 4'!C20)</f>
        <v>0</v>
      </c>
      <c r="J20" s="17">
        <f t="shared" si="2"/>
        <v>0</v>
      </c>
      <c r="K20" s="17">
        <f t="shared" si="3"/>
        <v>0</v>
      </c>
    </row>
    <row r="21" spans="3:11" x14ac:dyDescent="0.3">
      <c r="C21" s="6" t="str">
        <f>slowniki!A18</f>
        <v>400-10207</v>
      </c>
      <c r="D21" s="16" t="str">
        <f>IF($B$5="synt",LEFT(VLOOKUP('Obroty 4'!C21,slowniki!A:B,2,FALSE),3),IF($B$5="I-P",LEFT(VLOOKUP('Obroty 4'!C21,slowniki!A:B,2,FALSE),6),IF($B$5="II-P",LEFT(VLOOKUP('Obroty 4'!C21,slowniki!A:B,2,FALSE),9),VLOOKUP('Obroty 4'!C21,slowniki!A:B,2,FALSE))))</f>
        <v>400</v>
      </c>
      <c r="E21" s="16" t="str">
        <f>VLOOKUP('Obroty 4'!C21,slowniki!A:B,2,FALSE)</f>
        <v>400-01-02-07</v>
      </c>
      <c r="F21" s="17">
        <f>SUMIFS(Dane!Q:Q,Dane!O:O,'Obroty 4'!C21,Dane!M:M,'Obroty 4'!$D$2)</f>
        <v>0</v>
      </c>
      <c r="G21" s="17">
        <f>SUMIFS(Dane!Q:Q,Dane!P:P,'Obroty 4'!C21,Dane!M:M,'Obroty 4'!$D$2)</f>
        <v>0</v>
      </c>
      <c r="H21" s="17">
        <f>SUMIFS(Dane!Q:Q,Dane!O:O,'Obroty 4'!C21)</f>
        <v>0</v>
      </c>
      <c r="I21" s="17">
        <f>SUMIFS(Dane!P:P,Dane!O:O,'Obroty 4'!C21)</f>
        <v>0</v>
      </c>
      <c r="J21" s="17">
        <f t="shared" si="2"/>
        <v>0</v>
      </c>
      <c r="K21" s="17">
        <f t="shared" si="3"/>
        <v>0</v>
      </c>
    </row>
    <row r="22" spans="3:11" x14ac:dyDescent="0.3">
      <c r="C22" s="6" t="str">
        <f>slowniki!A19</f>
        <v>400-10208</v>
      </c>
      <c r="D22" s="16" t="str">
        <f>IF($B$5="synt",LEFT(VLOOKUP('Obroty 4'!C22,slowniki!A:B,2,FALSE),3),IF($B$5="I-P",LEFT(VLOOKUP('Obroty 4'!C22,slowniki!A:B,2,FALSE),6),IF($B$5="II-P",LEFT(VLOOKUP('Obroty 4'!C22,slowniki!A:B,2,FALSE),9),VLOOKUP('Obroty 4'!C22,slowniki!A:B,2,FALSE))))</f>
        <v>400</v>
      </c>
      <c r="E22" s="16" t="str">
        <f>VLOOKUP('Obroty 4'!C22,slowniki!A:B,2,FALSE)</f>
        <v>400-01-02-08</v>
      </c>
      <c r="F22" s="17">
        <f>SUMIFS(Dane!Q:Q,Dane!O:O,'Obroty 4'!C22,Dane!M:M,'Obroty 4'!$D$2)</f>
        <v>0</v>
      </c>
      <c r="G22" s="17">
        <f>SUMIFS(Dane!Q:Q,Dane!P:P,'Obroty 4'!C22,Dane!M:M,'Obroty 4'!$D$2)</f>
        <v>0</v>
      </c>
      <c r="H22" s="17">
        <f>SUMIFS(Dane!Q:Q,Dane!O:O,'Obroty 4'!C22)</f>
        <v>0</v>
      </c>
      <c r="I22" s="17">
        <f>SUMIFS(Dane!P:P,Dane!O:O,'Obroty 4'!C22)</f>
        <v>0</v>
      </c>
      <c r="J22" s="17">
        <f t="shared" si="2"/>
        <v>0</v>
      </c>
      <c r="K22" s="17">
        <f t="shared" si="3"/>
        <v>0</v>
      </c>
    </row>
    <row r="23" spans="3:11" x14ac:dyDescent="0.3">
      <c r="C23" s="6" t="str">
        <f>slowniki!A20</f>
        <v>400-20101</v>
      </c>
      <c r="D23" s="16" t="str">
        <f>IF($B$5="synt",LEFT(VLOOKUP('Obroty 4'!C23,slowniki!A:B,2,FALSE),3),IF($B$5="I-P",LEFT(VLOOKUP('Obroty 4'!C23,slowniki!A:B,2,FALSE),6),IF($B$5="II-P",LEFT(VLOOKUP('Obroty 4'!C23,slowniki!A:B,2,FALSE),9),VLOOKUP('Obroty 4'!C23,slowniki!A:B,2,FALSE))))</f>
        <v>400</v>
      </c>
      <c r="E23" s="16" t="str">
        <f>VLOOKUP('Obroty 4'!C23,slowniki!A:B,2,FALSE)</f>
        <v>400-02-01-01</v>
      </c>
      <c r="F23" s="17">
        <f>SUMIFS(Dane!Q:Q,Dane!O:O,'Obroty 4'!C23,Dane!M:M,'Obroty 4'!$D$2)</f>
        <v>0</v>
      </c>
      <c r="G23" s="17">
        <f>SUMIFS(Dane!Q:Q,Dane!P:P,'Obroty 4'!C23,Dane!M:M,'Obroty 4'!$D$2)</f>
        <v>0</v>
      </c>
      <c r="H23" s="17">
        <f>SUMIFS(Dane!Q:Q,Dane!O:O,'Obroty 4'!C23)</f>
        <v>0</v>
      </c>
      <c r="I23" s="17">
        <f>SUMIFS(Dane!P:P,Dane!O:O,'Obroty 4'!C23)</f>
        <v>0</v>
      </c>
      <c r="J23" s="17">
        <f t="shared" si="2"/>
        <v>0</v>
      </c>
      <c r="K23" s="17">
        <f t="shared" si="3"/>
        <v>0</v>
      </c>
    </row>
    <row r="24" spans="3:11" x14ac:dyDescent="0.3">
      <c r="C24" s="6" t="str">
        <f>slowniki!A21</f>
        <v>400-20102</v>
      </c>
      <c r="D24" s="16" t="str">
        <f>IF($B$5="synt",LEFT(VLOOKUP('Obroty 4'!C24,slowniki!A:B,2,FALSE),3),IF($B$5="I-P",LEFT(VLOOKUP('Obroty 4'!C24,slowniki!A:B,2,FALSE),6),IF($B$5="II-P",LEFT(VLOOKUP('Obroty 4'!C24,slowniki!A:B,2,FALSE),9),VLOOKUP('Obroty 4'!C24,slowniki!A:B,2,FALSE))))</f>
        <v>400</v>
      </c>
      <c r="E24" s="16" t="str">
        <f>VLOOKUP('Obroty 4'!C24,slowniki!A:B,2,FALSE)</f>
        <v>400-02-01-02</v>
      </c>
      <c r="F24" s="17">
        <f>SUMIFS(Dane!Q:Q,Dane!O:O,'Obroty 4'!C24,Dane!M:M,'Obroty 4'!$D$2)</f>
        <v>0</v>
      </c>
      <c r="G24" s="17">
        <f>SUMIFS(Dane!Q:Q,Dane!P:P,'Obroty 4'!C24,Dane!M:M,'Obroty 4'!$D$2)</f>
        <v>0</v>
      </c>
      <c r="H24" s="17">
        <f>SUMIFS(Dane!Q:Q,Dane!O:O,'Obroty 4'!C24)</f>
        <v>0</v>
      </c>
      <c r="I24" s="17">
        <f>SUMIFS(Dane!P:P,Dane!O:O,'Obroty 4'!C24)</f>
        <v>0</v>
      </c>
      <c r="J24" s="17">
        <f t="shared" si="2"/>
        <v>0</v>
      </c>
      <c r="K24" s="17">
        <f t="shared" si="3"/>
        <v>0</v>
      </c>
    </row>
    <row r="25" spans="3:11" x14ac:dyDescent="0.3">
      <c r="C25" s="6" t="str">
        <f>slowniki!A22</f>
        <v>400-20103</v>
      </c>
      <c r="D25" s="16" t="str">
        <f>IF($B$5="synt",LEFT(VLOOKUP('Obroty 4'!C25,slowniki!A:B,2,FALSE),3),IF($B$5="I-P",LEFT(VLOOKUP('Obroty 4'!C25,slowniki!A:B,2,FALSE),6),IF($B$5="II-P",LEFT(VLOOKUP('Obroty 4'!C25,slowniki!A:B,2,FALSE),9),VLOOKUP('Obroty 4'!C25,slowniki!A:B,2,FALSE))))</f>
        <v>400</v>
      </c>
      <c r="E25" s="16" t="str">
        <f>VLOOKUP('Obroty 4'!C25,slowniki!A:B,2,FALSE)</f>
        <v>400-02-01-03</v>
      </c>
      <c r="F25" s="17">
        <f>SUMIFS(Dane!Q:Q,Dane!O:O,'Obroty 4'!C25,Dane!M:M,'Obroty 4'!$D$2)</f>
        <v>0</v>
      </c>
      <c r="G25" s="17">
        <f>SUMIFS(Dane!Q:Q,Dane!P:P,'Obroty 4'!C25,Dane!M:M,'Obroty 4'!$D$2)</f>
        <v>0</v>
      </c>
      <c r="H25" s="17">
        <f>SUMIFS(Dane!Q:Q,Dane!O:O,'Obroty 4'!C25)</f>
        <v>0</v>
      </c>
      <c r="I25" s="17">
        <f>SUMIFS(Dane!P:P,Dane!O:O,'Obroty 4'!C25)</f>
        <v>0</v>
      </c>
      <c r="J25" s="17">
        <f t="shared" si="2"/>
        <v>0</v>
      </c>
      <c r="K25" s="17">
        <f t="shared" si="3"/>
        <v>0</v>
      </c>
    </row>
    <row r="26" spans="3:11" x14ac:dyDescent="0.3">
      <c r="C26" s="6" t="str">
        <f>slowniki!A23</f>
        <v>400-20201</v>
      </c>
      <c r="D26" s="16" t="str">
        <f>IF($B$5="synt",LEFT(VLOOKUP('Obroty 4'!C26,slowniki!A:B,2,FALSE),3),IF($B$5="I-P",LEFT(VLOOKUP('Obroty 4'!C26,slowniki!A:B,2,FALSE),6),IF($B$5="II-P",LEFT(VLOOKUP('Obroty 4'!C26,slowniki!A:B,2,FALSE),9),VLOOKUP('Obroty 4'!C26,slowniki!A:B,2,FALSE))))</f>
        <v>400</v>
      </c>
      <c r="E26" s="16" t="str">
        <f>VLOOKUP('Obroty 4'!C26,slowniki!A:B,2,FALSE)</f>
        <v>400-02-02-01</v>
      </c>
      <c r="F26" s="17">
        <f>SUMIFS(Dane!Q:Q,Dane!O:O,'Obroty 4'!C26,Dane!M:M,'Obroty 4'!$D$2)</f>
        <v>0</v>
      </c>
      <c r="G26" s="17">
        <f>SUMIFS(Dane!Q:Q,Dane!P:P,'Obroty 4'!C26,Dane!M:M,'Obroty 4'!$D$2)</f>
        <v>0</v>
      </c>
      <c r="H26" s="17">
        <f>SUMIFS(Dane!Q:Q,Dane!O:O,'Obroty 4'!C26)</f>
        <v>0</v>
      </c>
      <c r="I26" s="17">
        <f>SUMIFS(Dane!P:P,Dane!O:O,'Obroty 4'!C26)</f>
        <v>0</v>
      </c>
      <c r="J26" s="17">
        <f t="shared" si="2"/>
        <v>0</v>
      </c>
      <c r="K26" s="17">
        <f t="shared" si="3"/>
        <v>0</v>
      </c>
    </row>
    <row r="27" spans="3:11" x14ac:dyDescent="0.3">
      <c r="C27" s="6" t="str">
        <f>slowniki!A24</f>
        <v>400-20202</v>
      </c>
      <c r="D27" s="16" t="str">
        <f>IF($B$5="synt",LEFT(VLOOKUP('Obroty 4'!C27,slowniki!A:B,2,FALSE),3),IF($B$5="I-P",LEFT(VLOOKUP('Obroty 4'!C27,slowniki!A:B,2,FALSE),6),IF($B$5="II-P",LEFT(VLOOKUP('Obroty 4'!C27,slowniki!A:B,2,FALSE),9),VLOOKUP('Obroty 4'!C27,slowniki!A:B,2,FALSE))))</f>
        <v>400</v>
      </c>
      <c r="E27" s="16" t="str">
        <f>VLOOKUP('Obroty 4'!C27,slowniki!A:B,2,FALSE)</f>
        <v>400-02-02-02</v>
      </c>
      <c r="F27" s="17">
        <f>SUMIFS(Dane!Q:Q,Dane!O:O,'Obroty 4'!C27,Dane!M:M,'Obroty 4'!$D$2)</f>
        <v>0</v>
      </c>
      <c r="G27" s="17">
        <f>SUMIFS(Dane!Q:Q,Dane!P:P,'Obroty 4'!C27,Dane!M:M,'Obroty 4'!$D$2)</f>
        <v>0</v>
      </c>
      <c r="H27" s="17">
        <f>SUMIFS(Dane!Q:Q,Dane!O:O,'Obroty 4'!C27)</f>
        <v>0</v>
      </c>
      <c r="I27" s="17">
        <f>SUMIFS(Dane!P:P,Dane!O:O,'Obroty 4'!C27)</f>
        <v>0</v>
      </c>
      <c r="J27" s="17">
        <f t="shared" si="2"/>
        <v>0</v>
      </c>
      <c r="K27" s="17">
        <f t="shared" si="3"/>
        <v>0</v>
      </c>
    </row>
    <row r="28" spans="3:11" x14ac:dyDescent="0.3">
      <c r="C28" s="6" t="str">
        <f>slowniki!A25</f>
        <v>400-20203</v>
      </c>
      <c r="D28" s="16" t="str">
        <f>IF($B$5="synt",LEFT(VLOOKUP('Obroty 4'!C28,slowniki!A:B,2,FALSE),3),IF($B$5="I-P",LEFT(VLOOKUP('Obroty 4'!C28,slowniki!A:B,2,FALSE),6),IF($B$5="II-P",LEFT(VLOOKUP('Obroty 4'!C28,slowniki!A:B,2,FALSE),9),VLOOKUP('Obroty 4'!C28,slowniki!A:B,2,FALSE))))</f>
        <v>400</v>
      </c>
      <c r="E28" s="16" t="str">
        <f>VLOOKUP('Obroty 4'!C28,slowniki!A:B,2,FALSE)</f>
        <v>400-02-02-03</v>
      </c>
      <c r="F28" s="17">
        <f>SUMIFS(Dane!Q:Q,Dane!O:O,'Obroty 4'!C28,Dane!M:M,'Obroty 4'!$D$2)</f>
        <v>0</v>
      </c>
      <c r="G28" s="17">
        <f>SUMIFS(Dane!Q:Q,Dane!P:P,'Obroty 4'!C28,Dane!M:M,'Obroty 4'!$D$2)</f>
        <v>0</v>
      </c>
      <c r="H28" s="17">
        <f>SUMIFS(Dane!Q:Q,Dane!O:O,'Obroty 4'!C28)</f>
        <v>0</v>
      </c>
      <c r="I28" s="17">
        <f>SUMIFS(Dane!P:P,Dane!O:O,'Obroty 4'!C28)</f>
        <v>0</v>
      </c>
      <c r="J28" s="17">
        <f t="shared" si="2"/>
        <v>0</v>
      </c>
      <c r="K28" s="17">
        <f t="shared" si="3"/>
        <v>0</v>
      </c>
    </row>
    <row r="29" spans="3:11" x14ac:dyDescent="0.3">
      <c r="C29" s="6" t="str">
        <f>slowniki!D3&amp;"*"</f>
        <v>401-10100*</v>
      </c>
      <c r="D29" s="16" t="str">
        <f>IF($B$5="synt",LEFT(VLOOKUP('Obroty 4'!C29,slowniki!D:E,2,FALSE),3),IF($B$5="I-P",LEFT(VLOOKUP('Obroty 4'!C29,slowniki!D:E,2,FALSE),6),IF($B$5="II-P",LEFT(VLOOKUP('Obroty 4'!C29,slowniki!D:E,2,FALSE),9),VLOOKUP('Obroty 4'!C29,slowniki!D:E,2,FALSE))))</f>
        <v>401</v>
      </c>
      <c r="E29" s="16" t="str">
        <f>VLOOKUP('Obroty 4'!C29,slowniki!D:E,2,FALSE)</f>
        <v>401-01-01-00</v>
      </c>
      <c r="F29" s="17">
        <f>SUMIFS(Dane!Q:Q,Dane!O:O,'Obroty 4'!C29,Dane!M:M,'Obroty 4'!$D$2)</f>
        <v>0</v>
      </c>
      <c r="G29" s="17">
        <f>SUMIFS(Dane!Q:Q,Dane!P:P,'Obroty 4'!C29,Dane!M:M,'Obroty 4'!$D$2)</f>
        <v>0</v>
      </c>
      <c r="H29" s="17">
        <f>SUMIFS(Dane!Q:Q,Dane!O:O,'Obroty 4'!C29)</f>
        <v>0</v>
      </c>
      <c r="I29" s="17">
        <f>SUMIFS(Dane!P:P,Dane!O:O,'Obroty 4'!C29)</f>
        <v>0</v>
      </c>
      <c r="J29" s="17">
        <f t="shared" si="2"/>
        <v>0</v>
      </c>
      <c r="K29" s="17">
        <f t="shared" si="3"/>
        <v>0</v>
      </c>
    </row>
    <row r="30" spans="3:11" x14ac:dyDescent="0.3">
      <c r="C30" s="6" t="str">
        <f>slowniki!D4&amp;"*"</f>
        <v>401-10101*</v>
      </c>
      <c r="D30" s="16" t="str">
        <f>IF($B$5="synt",LEFT(VLOOKUP('Obroty 4'!C30,slowniki!D:E,2,FALSE),3),IF($B$5="I-P",LEFT(VLOOKUP('Obroty 4'!C30,slowniki!D:E,2,FALSE),6),IF($B$5="II-P",LEFT(VLOOKUP('Obroty 4'!C30,slowniki!D:E,2,FALSE),9),VLOOKUP('Obroty 4'!C30,slowniki!D:E,2,FALSE))))</f>
        <v>401</v>
      </c>
      <c r="E30" s="16" t="str">
        <f>VLOOKUP('Obroty 4'!C30,slowniki!D:E,2,FALSE)</f>
        <v>401-01-01-01</v>
      </c>
      <c r="F30" s="17">
        <f>SUMIFS(Dane!Q:Q,Dane!O:O,'Obroty 4'!C30,Dane!M:M,'Obroty 4'!$D$2)</f>
        <v>0</v>
      </c>
      <c r="G30" s="17">
        <f>SUMIFS(Dane!Q:Q,Dane!P:P,'Obroty 4'!C30,Dane!M:M,'Obroty 4'!$D$2)</f>
        <v>0</v>
      </c>
      <c r="H30" s="17">
        <f>SUMIFS(Dane!Q:Q,Dane!O:O,'Obroty 4'!C30)</f>
        <v>0</v>
      </c>
      <c r="I30" s="17">
        <f>SUMIFS(Dane!P:P,Dane!O:O,'Obroty 4'!C30)</f>
        <v>0</v>
      </c>
      <c r="J30" s="17">
        <f t="shared" si="2"/>
        <v>0</v>
      </c>
      <c r="K30" s="17">
        <f t="shared" si="3"/>
        <v>0</v>
      </c>
    </row>
    <row r="31" spans="3:11" x14ac:dyDescent="0.3">
      <c r="C31" s="6" t="str">
        <f>slowniki!D5&amp;"*"</f>
        <v>401-10102*</v>
      </c>
      <c r="D31" s="16" t="str">
        <f>IF($B$5="synt",LEFT(VLOOKUP('Obroty 4'!C31,slowniki!D:E,2,FALSE),3),IF($B$5="I-P",LEFT(VLOOKUP('Obroty 4'!C31,slowniki!D:E,2,FALSE),6),IF($B$5="II-P",LEFT(VLOOKUP('Obroty 4'!C31,slowniki!D:E,2,FALSE),9),VLOOKUP('Obroty 4'!C31,slowniki!D:E,2,FALSE))))</f>
        <v>401</v>
      </c>
      <c r="E31" s="16" t="str">
        <f>VLOOKUP('Obroty 4'!C31,slowniki!D:E,2,FALSE)</f>
        <v>401-01-01-02</v>
      </c>
      <c r="F31" s="17">
        <f>SUMIFS(Dane!Q:Q,Dane!O:O,'Obroty 4'!C31,Dane!M:M,'Obroty 4'!$D$2)</f>
        <v>0</v>
      </c>
      <c r="G31" s="17">
        <f>SUMIFS(Dane!Q:Q,Dane!P:P,'Obroty 4'!C31,Dane!M:M,'Obroty 4'!$D$2)</f>
        <v>0</v>
      </c>
      <c r="H31" s="17">
        <f>SUMIFS(Dane!Q:Q,Dane!O:O,'Obroty 4'!C31)</f>
        <v>0</v>
      </c>
      <c r="I31" s="17">
        <f>SUMIFS(Dane!P:P,Dane!O:O,'Obroty 4'!C31)</f>
        <v>0</v>
      </c>
      <c r="J31" s="17">
        <f t="shared" si="2"/>
        <v>0</v>
      </c>
      <c r="K31" s="17">
        <f t="shared" si="3"/>
        <v>0</v>
      </c>
    </row>
    <row r="32" spans="3:11" x14ac:dyDescent="0.3">
      <c r="C32" s="6" t="str">
        <f>slowniki!D6&amp;"*"</f>
        <v>401-10103*</v>
      </c>
      <c r="D32" s="16" t="str">
        <f>IF($B$5="synt",LEFT(VLOOKUP('Obroty 4'!C32,slowniki!D:E,2,FALSE),3),IF($B$5="I-P",LEFT(VLOOKUP('Obroty 4'!C32,slowniki!D:E,2,FALSE),6),IF($B$5="II-P",LEFT(VLOOKUP('Obroty 4'!C32,slowniki!D:E,2,FALSE),9),VLOOKUP('Obroty 4'!C32,slowniki!D:E,2,FALSE))))</f>
        <v>401</v>
      </c>
      <c r="E32" s="16" t="str">
        <f>VLOOKUP('Obroty 4'!C32,slowniki!D:E,2,FALSE)</f>
        <v>401-01-01-03</v>
      </c>
      <c r="F32" s="17">
        <f>SUMIFS(Dane!Q:Q,Dane!O:O,'Obroty 4'!C32,Dane!M:M,'Obroty 4'!$D$2)</f>
        <v>0</v>
      </c>
      <c r="G32" s="17">
        <f>SUMIFS(Dane!Q:Q,Dane!P:P,'Obroty 4'!C32,Dane!M:M,'Obroty 4'!$D$2)</f>
        <v>0</v>
      </c>
      <c r="H32" s="17">
        <f>SUMIFS(Dane!Q:Q,Dane!O:O,'Obroty 4'!C32)</f>
        <v>0</v>
      </c>
      <c r="I32" s="17">
        <f>SUMIFS(Dane!P:P,Dane!O:O,'Obroty 4'!C32)</f>
        <v>0</v>
      </c>
      <c r="J32" s="17">
        <f t="shared" si="2"/>
        <v>0</v>
      </c>
      <c r="K32" s="17">
        <f t="shared" si="3"/>
        <v>0</v>
      </c>
    </row>
    <row r="33" spans="3:11" x14ac:dyDescent="0.3">
      <c r="C33" s="6" t="str">
        <f>slowniki!D7&amp;"*"</f>
        <v>401-10104*</v>
      </c>
      <c r="D33" s="16" t="str">
        <f>IF($B$5="synt",LEFT(VLOOKUP('Obroty 4'!C33,slowniki!D:E,2,FALSE),3),IF($B$5="I-P",LEFT(VLOOKUP('Obroty 4'!C33,slowniki!D:E,2,FALSE),6),IF($B$5="II-P",LEFT(VLOOKUP('Obroty 4'!C33,slowniki!D:E,2,FALSE),9),VLOOKUP('Obroty 4'!C33,slowniki!D:E,2,FALSE))))</f>
        <v>401</v>
      </c>
      <c r="E33" s="16" t="str">
        <f>VLOOKUP('Obroty 4'!C33,slowniki!D:E,2,FALSE)</f>
        <v>401-01-01-04</v>
      </c>
      <c r="F33" s="17">
        <f>SUMIFS(Dane!Q:Q,Dane!O:O,'Obroty 4'!C33,Dane!M:M,'Obroty 4'!$D$2)</f>
        <v>0</v>
      </c>
      <c r="G33" s="17">
        <f>SUMIFS(Dane!Q:Q,Dane!P:P,'Obroty 4'!C33,Dane!M:M,'Obroty 4'!$D$2)</f>
        <v>0</v>
      </c>
      <c r="H33" s="17">
        <f>SUMIFS(Dane!Q:Q,Dane!O:O,'Obroty 4'!C33)</f>
        <v>0</v>
      </c>
      <c r="I33" s="17">
        <f>SUMIFS(Dane!P:P,Dane!O:O,'Obroty 4'!C33)</f>
        <v>0</v>
      </c>
      <c r="J33" s="17">
        <f t="shared" si="2"/>
        <v>0</v>
      </c>
      <c r="K33" s="17">
        <f t="shared" si="3"/>
        <v>0</v>
      </c>
    </row>
    <row r="34" spans="3:11" x14ac:dyDescent="0.3">
      <c r="C34" s="6" t="str">
        <f>slowniki!D8&amp;"*"</f>
        <v>401-10105*</v>
      </c>
      <c r="D34" s="16" t="str">
        <f>IF($B$5="synt",LEFT(VLOOKUP('Obroty 4'!C34,slowniki!D:E,2,FALSE),3),IF($B$5="I-P",LEFT(VLOOKUP('Obroty 4'!C34,slowniki!D:E,2,FALSE),6),IF($B$5="II-P",LEFT(VLOOKUP('Obroty 4'!C34,slowniki!D:E,2,FALSE),9),VLOOKUP('Obroty 4'!C34,slowniki!D:E,2,FALSE))))</f>
        <v>401</v>
      </c>
      <c r="E34" s="16" t="str">
        <f>VLOOKUP('Obroty 4'!C34,slowniki!D:E,2,FALSE)</f>
        <v>401-01-01-05</v>
      </c>
      <c r="F34" s="17">
        <f>SUMIFS(Dane!Q:Q,Dane!O:O,'Obroty 4'!C34,Dane!M:M,'Obroty 4'!$D$2)</f>
        <v>0</v>
      </c>
      <c r="G34" s="17">
        <f>SUMIFS(Dane!Q:Q,Dane!P:P,'Obroty 4'!C34,Dane!M:M,'Obroty 4'!$D$2)</f>
        <v>0</v>
      </c>
      <c r="H34" s="17">
        <f>SUMIFS(Dane!Q:Q,Dane!O:O,'Obroty 4'!C34)</f>
        <v>0</v>
      </c>
      <c r="I34" s="17">
        <f>SUMIFS(Dane!P:P,Dane!O:O,'Obroty 4'!C34)</f>
        <v>0</v>
      </c>
      <c r="J34" s="17">
        <f t="shared" si="2"/>
        <v>0</v>
      </c>
      <c r="K34" s="17">
        <f t="shared" si="3"/>
        <v>0</v>
      </c>
    </row>
    <row r="35" spans="3:11" x14ac:dyDescent="0.3">
      <c r="C35" s="6" t="str">
        <f>slowniki!D9&amp;"*"</f>
        <v>401-10106*</v>
      </c>
      <c r="D35" s="16" t="str">
        <f>IF($B$5="synt",LEFT(VLOOKUP('Obroty 4'!C35,slowniki!D:E,2,FALSE),3),IF($B$5="I-P",LEFT(VLOOKUP('Obroty 4'!C35,slowniki!D:E,2,FALSE),6),IF($B$5="II-P",LEFT(VLOOKUP('Obroty 4'!C35,slowniki!D:E,2,FALSE),9),VLOOKUP('Obroty 4'!C35,slowniki!D:E,2,FALSE))))</f>
        <v>401</v>
      </c>
      <c r="E35" s="16" t="str">
        <f>VLOOKUP('Obroty 4'!C35,slowniki!D:E,2,FALSE)</f>
        <v>401-01-01-06</v>
      </c>
      <c r="F35" s="17">
        <f>SUMIFS(Dane!Q:Q,Dane!O:O,'Obroty 4'!C35,Dane!M:M,'Obroty 4'!$D$2)</f>
        <v>0</v>
      </c>
      <c r="G35" s="17">
        <f>SUMIFS(Dane!Q:Q,Dane!P:P,'Obroty 4'!C35,Dane!M:M,'Obroty 4'!$D$2)</f>
        <v>0</v>
      </c>
      <c r="H35" s="17">
        <f>SUMIFS(Dane!Q:Q,Dane!O:O,'Obroty 4'!C35)</f>
        <v>0</v>
      </c>
      <c r="I35" s="17">
        <f>SUMIFS(Dane!P:P,Dane!O:O,'Obroty 4'!C35)</f>
        <v>0</v>
      </c>
      <c r="J35" s="17">
        <f t="shared" si="2"/>
        <v>0</v>
      </c>
      <c r="K35" s="17">
        <f t="shared" si="3"/>
        <v>0</v>
      </c>
    </row>
    <row r="36" spans="3:11" x14ac:dyDescent="0.3">
      <c r="C36" s="6" t="str">
        <f>slowniki!D10&amp;"*"</f>
        <v>401-10107*</v>
      </c>
      <c r="D36" s="16" t="str">
        <f>IF($B$5="synt",LEFT(VLOOKUP('Obroty 4'!C36,slowniki!D:E,2,FALSE),3),IF($B$5="I-P",LEFT(VLOOKUP('Obroty 4'!C36,slowniki!D:E,2,FALSE),6),IF($B$5="II-P",LEFT(VLOOKUP('Obroty 4'!C36,slowniki!D:E,2,FALSE),9),VLOOKUP('Obroty 4'!C36,slowniki!D:E,2,FALSE))))</f>
        <v>401</v>
      </c>
      <c r="E36" s="16" t="str">
        <f>VLOOKUP('Obroty 4'!C36,slowniki!D:E,2,FALSE)</f>
        <v>401-01-01-07</v>
      </c>
      <c r="F36" s="17">
        <f>SUMIFS(Dane!Q:Q,Dane!O:O,'Obroty 4'!C36,Dane!M:M,'Obroty 4'!$D$2)</f>
        <v>0</v>
      </c>
      <c r="G36" s="17">
        <f>SUMIFS(Dane!Q:Q,Dane!P:P,'Obroty 4'!C36,Dane!M:M,'Obroty 4'!$D$2)</f>
        <v>0</v>
      </c>
      <c r="H36" s="17">
        <f>SUMIFS(Dane!Q:Q,Dane!O:O,'Obroty 4'!C36)</f>
        <v>0</v>
      </c>
      <c r="I36" s="17">
        <f>SUMIFS(Dane!P:P,Dane!O:O,'Obroty 4'!C36)</f>
        <v>0</v>
      </c>
      <c r="J36" s="17">
        <f t="shared" si="2"/>
        <v>0</v>
      </c>
      <c r="K36" s="17">
        <f t="shared" si="3"/>
        <v>0</v>
      </c>
    </row>
    <row r="37" spans="3:11" x14ac:dyDescent="0.3">
      <c r="C37" s="6" t="str">
        <f>slowniki!D11&amp;"*"</f>
        <v>401-10108*</v>
      </c>
      <c r="D37" s="16" t="str">
        <f>IF($B$5="synt",LEFT(VLOOKUP('Obroty 4'!C37,slowniki!D:E,2,FALSE),3),IF($B$5="I-P",LEFT(VLOOKUP('Obroty 4'!C37,slowniki!D:E,2,FALSE),6),IF($B$5="II-P",LEFT(VLOOKUP('Obroty 4'!C37,slowniki!D:E,2,FALSE),9),VLOOKUP('Obroty 4'!C37,slowniki!D:E,2,FALSE))))</f>
        <v>401</v>
      </c>
      <c r="E37" s="16" t="str">
        <f>VLOOKUP('Obroty 4'!C37,slowniki!D:E,2,FALSE)</f>
        <v>401-01-01-08</v>
      </c>
      <c r="F37" s="17">
        <f>SUMIFS(Dane!Q:Q,Dane!O:O,'Obroty 4'!C37,Dane!M:M,'Obroty 4'!$D$2)</f>
        <v>0</v>
      </c>
      <c r="G37" s="17">
        <f>SUMIFS(Dane!Q:Q,Dane!P:P,'Obroty 4'!C37,Dane!M:M,'Obroty 4'!$D$2)</f>
        <v>0</v>
      </c>
      <c r="H37" s="17">
        <f>SUMIFS(Dane!Q:Q,Dane!O:O,'Obroty 4'!C37)</f>
        <v>5000</v>
      </c>
      <c r="I37" s="17">
        <f>SUMIFS(Dane!P:P,Dane!O:O,'Obroty 4'!C37)</f>
        <v>0</v>
      </c>
      <c r="J37" s="17">
        <f t="shared" si="2"/>
        <v>5000</v>
      </c>
      <c r="K37" s="17">
        <f t="shared" si="3"/>
        <v>0</v>
      </c>
    </row>
    <row r="38" spans="3:11" x14ac:dyDescent="0.3">
      <c r="C38" s="6" t="str">
        <f>slowniki!D12&amp;"*"</f>
        <v>401-10109*</v>
      </c>
      <c r="D38" s="16" t="str">
        <f>IF($B$5="synt",LEFT(VLOOKUP('Obroty 4'!C38,slowniki!D:E,2,FALSE),3),IF($B$5="I-P",LEFT(VLOOKUP('Obroty 4'!C38,slowniki!D:E,2,FALSE),6),IF($B$5="II-P",LEFT(VLOOKUP('Obroty 4'!C38,slowniki!D:E,2,FALSE),9),VLOOKUP('Obroty 4'!C38,slowniki!D:E,2,FALSE))))</f>
        <v>401</v>
      </c>
      <c r="E38" s="16" t="str">
        <f>VLOOKUP('Obroty 4'!C38,slowniki!D:E,2,FALSE)</f>
        <v>401-01-01-09</v>
      </c>
      <c r="F38" s="17">
        <f>SUMIFS(Dane!Q:Q,Dane!O:O,'Obroty 4'!C38,Dane!M:M,'Obroty 4'!$D$2)</f>
        <v>0</v>
      </c>
      <c r="G38" s="17">
        <f>SUMIFS(Dane!Q:Q,Dane!P:P,'Obroty 4'!C38,Dane!M:M,'Obroty 4'!$D$2)</f>
        <v>0</v>
      </c>
      <c r="H38" s="17">
        <f>SUMIFS(Dane!Q:Q,Dane!O:O,'Obroty 4'!C38)</f>
        <v>3970</v>
      </c>
      <c r="I38" s="17">
        <f>SUMIFS(Dane!P:P,Dane!O:O,'Obroty 4'!C38)</f>
        <v>0</v>
      </c>
      <c r="J38" s="17">
        <f t="shared" si="2"/>
        <v>3970</v>
      </c>
      <c r="K38" s="17">
        <f t="shared" si="3"/>
        <v>0</v>
      </c>
    </row>
    <row r="39" spans="3:11" x14ac:dyDescent="0.3">
      <c r="C39" s="6" t="str">
        <f>slowniki!D13&amp;"*"</f>
        <v>401-10110*</v>
      </c>
      <c r="D39" s="16" t="str">
        <f>IF($B$5="synt",LEFT(VLOOKUP('Obroty 4'!C39,slowniki!D:E,2,FALSE),3),IF($B$5="I-P",LEFT(VLOOKUP('Obroty 4'!C39,slowniki!D:E,2,FALSE),6),IF($B$5="II-P",LEFT(VLOOKUP('Obroty 4'!C39,slowniki!D:E,2,FALSE),9),VLOOKUP('Obroty 4'!C39,slowniki!D:E,2,FALSE))))</f>
        <v>401</v>
      </c>
      <c r="E39" s="16" t="str">
        <f>VLOOKUP('Obroty 4'!C39,slowniki!D:E,2,FALSE)</f>
        <v>401-01-01-10</v>
      </c>
      <c r="F39" s="17">
        <f>SUMIFS(Dane!Q:Q,Dane!O:O,'Obroty 4'!C39,Dane!M:M,'Obroty 4'!$D$2)</f>
        <v>0</v>
      </c>
      <c r="G39" s="17">
        <f>SUMIFS(Dane!Q:Q,Dane!P:P,'Obroty 4'!C39,Dane!M:M,'Obroty 4'!$D$2)</f>
        <v>0</v>
      </c>
      <c r="H39" s="17">
        <f>SUMIFS(Dane!Q:Q,Dane!O:O,'Obroty 4'!C39)</f>
        <v>0</v>
      </c>
      <c r="I39" s="17">
        <f>SUMIFS(Dane!P:P,Dane!O:O,'Obroty 4'!C39)</f>
        <v>0</v>
      </c>
      <c r="J39" s="17">
        <f t="shared" si="2"/>
        <v>0</v>
      </c>
      <c r="K39" s="17">
        <f t="shared" si="3"/>
        <v>0</v>
      </c>
    </row>
    <row r="40" spans="3:11" x14ac:dyDescent="0.3">
      <c r="C40" s="6" t="str">
        <f>slowniki!D14&amp;"*"</f>
        <v>401-10111*</v>
      </c>
      <c r="D40" s="16" t="str">
        <f>IF($B$5="synt",LEFT(VLOOKUP('Obroty 4'!C40,slowniki!D:E,2,FALSE),3),IF($B$5="I-P",LEFT(VLOOKUP('Obroty 4'!C40,slowniki!D:E,2,FALSE),6),IF($B$5="II-P",LEFT(VLOOKUP('Obroty 4'!C40,slowniki!D:E,2,FALSE),9),VLOOKUP('Obroty 4'!C40,slowniki!D:E,2,FALSE))))</f>
        <v>401</v>
      </c>
      <c r="E40" s="16" t="str">
        <f>VLOOKUP('Obroty 4'!C40,slowniki!D:E,2,FALSE)</f>
        <v>401-01-01-11</v>
      </c>
      <c r="F40" s="17">
        <f>SUMIFS(Dane!Q:Q,Dane!O:O,'Obroty 4'!C40,Dane!M:M,'Obroty 4'!$D$2)</f>
        <v>0</v>
      </c>
      <c r="G40" s="17">
        <f>SUMIFS(Dane!Q:Q,Dane!P:P,'Obroty 4'!C40,Dane!M:M,'Obroty 4'!$D$2)</f>
        <v>0</v>
      </c>
      <c r="H40" s="17">
        <f>SUMIFS(Dane!Q:Q,Dane!O:O,'Obroty 4'!C40)</f>
        <v>0</v>
      </c>
      <c r="I40" s="17">
        <f>SUMIFS(Dane!P:P,Dane!O:O,'Obroty 4'!C40)</f>
        <v>0</v>
      </c>
      <c r="J40" s="17">
        <f t="shared" si="2"/>
        <v>0</v>
      </c>
      <c r="K40" s="17">
        <f t="shared" si="3"/>
        <v>0</v>
      </c>
    </row>
    <row r="41" spans="3:11" x14ac:dyDescent="0.3">
      <c r="C41" s="6" t="str">
        <f>slowniki!D15&amp;"*"</f>
        <v>401-10112*</v>
      </c>
      <c r="D41" s="16" t="str">
        <f>IF($B$5="synt",LEFT(VLOOKUP('Obroty 4'!C41,slowniki!D:E,2,FALSE),3),IF($B$5="I-P",LEFT(VLOOKUP('Obroty 4'!C41,slowniki!D:E,2,FALSE),6),IF($B$5="II-P",LEFT(VLOOKUP('Obroty 4'!C41,slowniki!D:E,2,FALSE),9),VLOOKUP('Obroty 4'!C41,slowniki!D:E,2,FALSE))))</f>
        <v>401</v>
      </c>
      <c r="E41" s="16" t="str">
        <f>VLOOKUP('Obroty 4'!C41,slowniki!D:E,2,FALSE)</f>
        <v>401-01-01-12</v>
      </c>
      <c r="F41" s="17">
        <f>SUMIFS(Dane!Q:Q,Dane!O:O,'Obroty 4'!C41,Dane!M:M,'Obroty 4'!$D$2)</f>
        <v>0</v>
      </c>
      <c r="G41" s="17">
        <f>SUMIFS(Dane!Q:Q,Dane!P:P,'Obroty 4'!C41,Dane!M:M,'Obroty 4'!$D$2)</f>
        <v>0</v>
      </c>
      <c r="H41" s="17">
        <f>SUMIFS(Dane!Q:Q,Dane!O:O,'Obroty 4'!C41)</f>
        <v>0</v>
      </c>
      <c r="I41" s="17">
        <f>SUMIFS(Dane!P:P,Dane!O:O,'Obroty 4'!C41)</f>
        <v>0</v>
      </c>
      <c r="J41" s="17">
        <f t="shared" si="2"/>
        <v>0</v>
      </c>
      <c r="K41" s="17">
        <f t="shared" si="3"/>
        <v>0</v>
      </c>
    </row>
    <row r="42" spans="3:11" x14ac:dyDescent="0.3">
      <c r="C42" s="6" t="str">
        <f>slowniki!D16&amp;"*"</f>
        <v>401-10113*</v>
      </c>
      <c r="D42" s="16" t="str">
        <f>IF($B$5="synt",LEFT(VLOOKUP('Obroty 4'!C42,slowniki!D:E,2,FALSE),3),IF($B$5="I-P",LEFT(VLOOKUP('Obroty 4'!C42,slowniki!D:E,2,FALSE),6),IF($B$5="II-P",LEFT(VLOOKUP('Obroty 4'!C42,slowniki!D:E,2,FALSE),9),VLOOKUP('Obroty 4'!C42,slowniki!D:E,2,FALSE))))</f>
        <v>401</v>
      </c>
      <c r="E42" s="16" t="str">
        <f>VLOOKUP('Obroty 4'!C42,slowniki!D:E,2,FALSE)</f>
        <v>401-01-01-13</v>
      </c>
      <c r="F42" s="17">
        <f>SUMIFS(Dane!Q:Q,Dane!O:O,'Obroty 4'!C42,Dane!M:M,'Obroty 4'!$D$2)</f>
        <v>0</v>
      </c>
      <c r="G42" s="17">
        <f>SUMIFS(Dane!Q:Q,Dane!P:P,'Obroty 4'!C42,Dane!M:M,'Obroty 4'!$D$2)</f>
        <v>0</v>
      </c>
      <c r="H42" s="17">
        <f>SUMIFS(Dane!Q:Q,Dane!O:O,'Obroty 4'!C42)</f>
        <v>0</v>
      </c>
      <c r="I42" s="17">
        <f>SUMIFS(Dane!P:P,Dane!O:O,'Obroty 4'!C42)</f>
        <v>0</v>
      </c>
      <c r="J42" s="17">
        <f t="shared" si="2"/>
        <v>0</v>
      </c>
      <c r="K42" s="17">
        <f t="shared" si="3"/>
        <v>0</v>
      </c>
    </row>
    <row r="43" spans="3:11" x14ac:dyDescent="0.3">
      <c r="C43" s="6" t="str">
        <f>slowniki!D17&amp;"*"</f>
        <v>401-10114*</v>
      </c>
      <c r="D43" s="16" t="str">
        <f>IF($B$5="synt",LEFT(VLOOKUP('Obroty 4'!C43,slowniki!D:E,2,FALSE),3),IF($B$5="I-P",LEFT(VLOOKUP('Obroty 4'!C43,slowniki!D:E,2,FALSE),6),IF($B$5="II-P",LEFT(VLOOKUP('Obroty 4'!C43,slowniki!D:E,2,FALSE),9),VLOOKUP('Obroty 4'!C43,slowniki!D:E,2,FALSE))))</f>
        <v>401</v>
      </c>
      <c r="E43" s="16" t="str">
        <f>VLOOKUP('Obroty 4'!C43,slowniki!D:E,2,FALSE)</f>
        <v>401-01-01-14</v>
      </c>
      <c r="F43" s="17">
        <f>SUMIFS(Dane!Q:Q,Dane!O:O,'Obroty 4'!C43,Dane!M:M,'Obroty 4'!$D$2)</f>
        <v>0</v>
      </c>
      <c r="G43" s="17">
        <f>SUMIFS(Dane!Q:Q,Dane!P:P,'Obroty 4'!C43,Dane!M:M,'Obroty 4'!$D$2)</f>
        <v>0</v>
      </c>
      <c r="H43" s="17">
        <f>SUMIFS(Dane!Q:Q,Dane!O:O,'Obroty 4'!C43)</f>
        <v>0</v>
      </c>
      <c r="I43" s="17">
        <f>SUMIFS(Dane!P:P,Dane!O:O,'Obroty 4'!C43)</f>
        <v>0</v>
      </c>
      <c r="J43" s="17">
        <f t="shared" si="2"/>
        <v>0</v>
      </c>
      <c r="K43" s="17">
        <f t="shared" si="3"/>
        <v>0</v>
      </c>
    </row>
    <row r="44" spans="3:11" x14ac:dyDescent="0.3">
      <c r="C44" s="6" t="str">
        <f>slowniki!D18&amp;"*"</f>
        <v>401-10115*</v>
      </c>
      <c r="D44" s="16" t="str">
        <f>IF($B$5="synt",LEFT(VLOOKUP('Obroty 4'!C44,slowniki!D:E,2,FALSE),3),IF($B$5="I-P",LEFT(VLOOKUP('Obroty 4'!C44,slowniki!D:E,2,FALSE),6),IF($B$5="II-P",LEFT(VLOOKUP('Obroty 4'!C44,slowniki!D:E,2,FALSE),9),VLOOKUP('Obroty 4'!C44,slowniki!D:E,2,FALSE))))</f>
        <v>401</v>
      </c>
      <c r="E44" s="16" t="str">
        <f>VLOOKUP('Obroty 4'!C44,slowniki!D:E,2,FALSE)</f>
        <v>401-01-01-15</v>
      </c>
      <c r="F44" s="17">
        <f>SUMIFS(Dane!Q:Q,Dane!O:O,'Obroty 4'!C44,Dane!M:M,'Obroty 4'!$D$2)</f>
        <v>0</v>
      </c>
      <c r="G44" s="17">
        <f>SUMIFS(Dane!Q:Q,Dane!P:P,'Obroty 4'!C44,Dane!M:M,'Obroty 4'!$D$2)</f>
        <v>0</v>
      </c>
      <c r="H44" s="17">
        <f>SUMIFS(Dane!Q:Q,Dane!O:O,'Obroty 4'!C44)</f>
        <v>0</v>
      </c>
      <c r="I44" s="17">
        <f>SUMIFS(Dane!P:P,Dane!O:O,'Obroty 4'!C44)</f>
        <v>0</v>
      </c>
      <c r="J44" s="17">
        <f t="shared" si="2"/>
        <v>0</v>
      </c>
      <c r="K44" s="17">
        <f t="shared" si="3"/>
        <v>0</v>
      </c>
    </row>
    <row r="45" spans="3:11" x14ac:dyDescent="0.3">
      <c r="C45" s="6" t="str">
        <f>slowniki!D19&amp;"*"</f>
        <v>401-10116*</v>
      </c>
      <c r="D45" s="16" t="str">
        <f>IF($B$5="synt",LEFT(VLOOKUP('Obroty 4'!C45,slowniki!D:E,2,FALSE),3),IF($B$5="I-P",LEFT(VLOOKUP('Obroty 4'!C45,slowniki!D:E,2,FALSE),6),IF($B$5="II-P",LEFT(VLOOKUP('Obroty 4'!C45,slowniki!D:E,2,FALSE),9),VLOOKUP('Obroty 4'!C45,slowniki!D:E,2,FALSE))))</f>
        <v>401</v>
      </c>
      <c r="E45" s="16" t="str">
        <f>VLOOKUP('Obroty 4'!C45,slowniki!D:E,2,FALSE)</f>
        <v>401-01-01-16</v>
      </c>
      <c r="F45" s="17">
        <f>SUMIFS(Dane!Q:Q,Dane!O:O,'Obroty 4'!C45,Dane!M:M,'Obroty 4'!$D$2)</f>
        <v>0</v>
      </c>
      <c r="G45" s="17">
        <f>SUMIFS(Dane!Q:Q,Dane!P:P,'Obroty 4'!C45,Dane!M:M,'Obroty 4'!$D$2)</f>
        <v>0</v>
      </c>
      <c r="H45" s="17">
        <f>SUMIFS(Dane!Q:Q,Dane!O:O,'Obroty 4'!C45)</f>
        <v>0</v>
      </c>
      <c r="I45" s="17">
        <f>SUMIFS(Dane!P:P,Dane!O:O,'Obroty 4'!C45)</f>
        <v>0</v>
      </c>
      <c r="J45" s="17">
        <f t="shared" si="2"/>
        <v>0</v>
      </c>
      <c r="K45" s="17">
        <f t="shared" si="3"/>
        <v>0</v>
      </c>
    </row>
    <row r="46" spans="3:11" x14ac:dyDescent="0.3">
      <c r="C46" s="6" t="str">
        <f>slowniki!D20&amp;"*"</f>
        <v>401-10117*</v>
      </c>
      <c r="D46" s="16" t="str">
        <f>IF($B$5="synt",LEFT(VLOOKUP('Obroty 4'!C46,slowniki!D:E,2,FALSE),3),IF($B$5="I-P",LEFT(VLOOKUP('Obroty 4'!C46,slowniki!D:E,2,FALSE),6),IF($B$5="II-P",LEFT(VLOOKUP('Obroty 4'!C46,slowniki!D:E,2,FALSE),9),VLOOKUP('Obroty 4'!C46,slowniki!D:E,2,FALSE))))</f>
        <v>401</v>
      </c>
      <c r="E46" s="16" t="str">
        <f>VLOOKUP('Obroty 4'!C46,slowniki!D:E,2,FALSE)</f>
        <v>401-01-01-17</v>
      </c>
      <c r="F46" s="17">
        <f>SUMIFS(Dane!Q:Q,Dane!O:O,'Obroty 4'!C46,Dane!M:M,'Obroty 4'!$D$2)</f>
        <v>0</v>
      </c>
      <c r="G46" s="17">
        <f>SUMIFS(Dane!Q:Q,Dane!P:P,'Obroty 4'!C46,Dane!M:M,'Obroty 4'!$D$2)</f>
        <v>0</v>
      </c>
      <c r="H46" s="17">
        <f>SUMIFS(Dane!Q:Q,Dane!O:O,'Obroty 4'!C46)</f>
        <v>0</v>
      </c>
      <c r="I46" s="17">
        <f>SUMIFS(Dane!P:P,Dane!O:O,'Obroty 4'!C46)</f>
        <v>0</v>
      </c>
      <c r="J46" s="17">
        <f t="shared" si="2"/>
        <v>0</v>
      </c>
      <c r="K46" s="17">
        <f t="shared" si="3"/>
        <v>0</v>
      </c>
    </row>
    <row r="47" spans="3:11" x14ac:dyDescent="0.3">
      <c r="C47" s="6" t="str">
        <f>slowniki!D21&amp;"*"</f>
        <v>401-10118*</v>
      </c>
      <c r="D47" s="16" t="str">
        <f>IF($B$5="synt",LEFT(VLOOKUP('Obroty 4'!C47,slowniki!D:E,2,FALSE),3),IF($B$5="I-P",LEFT(VLOOKUP('Obroty 4'!C47,slowniki!D:E,2,FALSE),6),IF($B$5="II-P",LEFT(VLOOKUP('Obroty 4'!C47,slowniki!D:E,2,FALSE),9),VLOOKUP('Obroty 4'!C47,slowniki!D:E,2,FALSE))))</f>
        <v>401</v>
      </c>
      <c r="E47" s="16" t="str">
        <f>VLOOKUP('Obroty 4'!C47,slowniki!D:E,2,FALSE)</f>
        <v>401-01-01-18</v>
      </c>
      <c r="F47" s="17">
        <f>SUMIFS(Dane!Q:Q,Dane!O:O,'Obroty 4'!C47,Dane!M:M,'Obroty 4'!$D$2)</f>
        <v>0</v>
      </c>
      <c r="G47" s="17">
        <f>SUMIFS(Dane!Q:Q,Dane!P:P,'Obroty 4'!C47,Dane!M:M,'Obroty 4'!$D$2)</f>
        <v>0</v>
      </c>
      <c r="H47" s="17">
        <f>SUMIFS(Dane!Q:Q,Dane!O:O,'Obroty 4'!C47)</f>
        <v>0</v>
      </c>
      <c r="I47" s="17">
        <f>SUMIFS(Dane!P:P,Dane!O:O,'Obroty 4'!C47)</f>
        <v>0</v>
      </c>
      <c r="J47" s="17">
        <f t="shared" si="2"/>
        <v>0</v>
      </c>
      <c r="K47" s="17">
        <f t="shared" si="3"/>
        <v>0</v>
      </c>
    </row>
    <row r="48" spans="3:11" x14ac:dyDescent="0.3">
      <c r="C48" s="6" t="str">
        <f>slowniki!D22&amp;"*"</f>
        <v>401-10119*</v>
      </c>
      <c r="D48" s="16" t="str">
        <f>IF($B$5="synt",LEFT(VLOOKUP('Obroty 4'!C48,slowniki!D:E,2,FALSE),3),IF($B$5="I-P",LEFT(VLOOKUP('Obroty 4'!C48,slowniki!D:E,2,FALSE),6),IF($B$5="II-P",LEFT(VLOOKUP('Obroty 4'!C48,slowniki!D:E,2,FALSE),9),VLOOKUP('Obroty 4'!C48,slowniki!D:E,2,FALSE))))</f>
        <v>401</v>
      </c>
      <c r="E48" s="16" t="str">
        <f>VLOOKUP('Obroty 4'!C48,slowniki!D:E,2,FALSE)</f>
        <v>401-01-01-19</v>
      </c>
      <c r="F48" s="17">
        <f>SUMIFS(Dane!Q:Q,Dane!O:O,'Obroty 4'!C48,Dane!M:M,'Obroty 4'!$D$2)</f>
        <v>0</v>
      </c>
      <c r="G48" s="17">
        <f>SUMIFS(Dane!Q:Q,Dane!P:P,'Obroty 4'!C48,Dane!M:M,'Obroty 4'!$D$2)</f>
        <v>0</v>
      </c>
      <c r="H48" s="17">
        <f>SUMIFS(Dane!Q:Q,Dane!O:O,'Obroty 4'!C48)</f>
        <v>0</v>
      </c>
      <c r="I48" s="17">
        <f>SUMIFS(Dane!P:P,Dane!O:O,'Obroty 4'!C48)</f>
        <v>0</v>
      </c>
      <c r="J48" s="17">
        <f t="shared" si="2"/>
        <v>0</v>
      </c>
      <c r="K48" s="17">
        <f t="shared" si="3"/>
        <v>0</v>
      </c>
    </row>
    <row r="49" spans="3:11" x14ac:dyDescent="0.3">
      <c r="C49" s="6" t="str">
        <f>slowniki!D23&amp;"*"</f>
        <v>401-10120*</v>
      </c>
      <c r="D49" s="16" t="str">
        <f>IF($B$5="synt",LEFT(VLOOKUP('Obroty 4'!C49,slowniki!D:E,2,FALSE),3),IF($B$5="I-P",LEFT(VLOOKUP('Obroty 4'!C49,slowniki!D:E,2,FALSE),6),IF($B$5="II-P",LEFT(VLOOKUP('Obroty 4'!C49,slowniki!D:E,2,FALSE),9),VLOOKUP('Obroty 4'!C49,slowniki!D:E,2,FALSE))))</f>
        <v>401</v>
      </c>
      <c r="E49" s="16" t="str">
        <f>VLOOKUP('Obroty 4'!C49,slowniki!D:E,2,FALSE)</f>
        <v>401-01-01-20</v>
      </c>
      <c r="F49" s="17">
        <f>SUMIFS(Dane!Q:Q,Dane!O:O,'Obroty 4'!C49,Dane!M:M,'Obroty 4'!$D$2)</f>
        <v>0</v>
      </c>
      <c r="G49" s="17">
        <f>SUMIFS(Dane!Q:Q,Dane!P:P,'Obroty 4'!C49,Dane!M:M,'Obroty 4'!$D$2)</f>
        <v>0</v>
      </c>
      <c r="H49" s="17">
        <f>SUMIFS(Dane!Q:Q,Dane!O:O,'Obroty 4'!C49)</f>
        <v>0</v>
      </c>
      <c r="I49" s="17">
        <f>SUMIFS(Dane!P:P,Dane!O:O,'Obroty 4'!C49)</f>
        <v>0</v>
      </c>
      <c r="J49" s="17">
        <f t="shared" si="2"/>
        <v>0</v>
      </c>
      <c r="K49" s="17">
        <f t="shared" si="3"/>
        <v>0</v>
      </c>
    </row>
    <row r="50" spans="3:11" x14ac:dyDescent="0.3">
      <c r="C50" s="6" t="str">
        <f>slowniki!D24&amp;"*"</f>
        <v>401-10121*</v>
      </c>
      <c r="D50" s="16" t="str">
        <f>IF($B$5="synt",LEFT(VLOOKUP('Obroty 4'!C50,slowniki!D:E,2,FALSE),3),IF($B$5="I-P",LEFT(VLOOKUP('Obroty 4'!C50,slowniki!D:E,2,FALSE),6),IF($B$5="II-P",LEFT(VLOOKUP('Obroty 4'!C50,slowniki!D:E,2,FALSE),9),VLOOKUP('Obroty 4'!C50,slowniki!D:E,2,FALSE))))</f>
        <v>401</v>
      </c>
      <c r="E50" s="16" t="str">
        <f>VLOOKUP('Obroty 4'!C50,slowniki!D:E,2,FALSE)</f>
        <v>401-01-01-21</v>
      </c>
      <c r="F50" s="17">
        <f>SUMIFS(Dane!Q:Q,Dane!O:O,'Obroty 4'!C50,Dane!M:M,'Obroty 4'!$D$2)</f>
        <v>0</v>
      </c>
      <c r="G50" s="17">
        <f>SUMIFS(Dane!Q:Q,Dane!P:P,'Obroty 4'!C50,Dane!M:M,'Obroty 4'!$D$2)</f>
        <v>0</v>
      </c>
      <c r="H50" s="17">
        <f>SUMIFS(Dane!Q:Q,Dane!O:O,'Obroty 4'!C50)</f>
        <v>0</v>
      </c>
      <c r="I50" s="17">
        <f>SUMIFS(Dane!P:P,Dane!O:O,'Obroty 4'!C50)</f>
        <v>0</v>
      </c>
      <c r="J50" s="17">
        <f t="shared" si="2"/>
        <v>0</v>
      </c>
      <c r="K50" s="17">
        <f t="shared" si="3"/>
        <v>0</v>
      </c>
    </row>
    <row r="51" spans="3:11" x14ac:dyDescent="0.3">
      <c r="C51" s="6" t="str">
        <f>slowniki!D25&amp;"*"</f>
        <v>401-20101*</v>
      </c>
      <c r="D51" s="16" t="str">
        <f>IF($B$5="synt",LEFT(VLOOKUP('Obroty 4'!C51,slowniki!D:E,2,FALSE),3),IF($B$5="I-P",LEFT(VLOOKUP('Obroty 4'!C51,slowniki!D:E,2,FALSE),6),IF($B$5="II-P",LEFT(VLOOKUP('Obroty 4'!C51,slowniki!D:E,2,FALSE),9),VLOOKUP('Obroty 4'!C51,slowniki!D:E,2,FALSE))))</f>
        <v>401</v>
      </c>
      <c r="E51" s="16" t="str">
        <f>VLOOKUP('Obroty 4'!C51,slowniki!D:E,2,FALSE)</f>
        <v>401-02-01-01</v>
      </c>
      <c r="F51" s="17">
        <f>SUMIFS(Dane!Q:Q,Dane!O:O,'Obroty 4'!C51,Dane!M:M,'Obroty 4'!$D$2)</f>
        <v>0</v>
      </c>
      <c r="G51" s="17">
        <f>SUMIFS(Dane!Q:Q,Dane!P:P,'Obroty 4'!C51,Dane!M:M,'Obroty 4'!$D$2)</f>
        <v>0</v>
      </c>
      <c r="H51" s="17">
        <f>SUMIFS(Dane!Q:Q,Dane!O:O,'Obroty 4'!C51)</f>
        <v>0</v>
      </c>
      <c r="I51" s="17">
        <f>SUMIFS(Dane!P:P,Dane!O:O,'Obroty 4'!C51)</f>
        <v>0</v>
      </c>
      <c r="J51" s="17">
        <f t="shared" si="2"/>
        <v>0</v>
      </c>
      <c r="K51" s="17">
        <f t="shared" si="3"/>
        <v>0</v>
      </c>
    </row>
    <row r="52" spans="3:11" x14ac:dyDescent="0.3">
      <c r="C52" s="6" t="str">
        <f>slowniki!D26&amp;"*"</f>
        <v>401-20201*</v>
      </c>
      <c r="D52" s="16" t="str">
        <f>IF($B$5="synt",LEFT(VLOOKUP('Obroty 4'!C52,slowniki!D:E,2,FALSE),3),IF($B$5="I-P",LEFT(VLOOKUP('Obroty 4'!C52,slowniki!D:E,2,FALSE),6),IF($B$5="II-P",LEFT(VLOOKUP('Obroty 4'!C52,slowniki!D:E,2,FALSE),9),VLOOKUP('Obroty 4'!C52,slowniki!D:E,2,FALSE))))</f>
        <v>401</v>
      </c>
      <c r="E52" s="16" t="str">
        <f>VLOOKUP('Obroty 4'!C52,slowniki!D:E,2,FALSE)</f>
        <v>401-02-02-01</v>
      </c>
      <c r="F52" s="17">
        <f>SUMIFS(Dane!Q:Q,Dane!O:O,'Obroty 4'!C52,Dane!M:M,'Obroty 4'!$D$2)</f>
        <v>0</v>
      </c>
      <c r="G52" s="17">
        <f>SUMIFS(Dane!Q:Q,Dane!P:P,'Obroty 4'!C52,Dane!M:M,'Obroty 4'!$D$2)</f>
        <v>0</v>
      </c>
      <c r="H52" s="17">
        <f>SUMIFS(Dane!Q:Q,Dane!O:O,'Obroty 4'!C52)</f>
        <v>0</v>
      </c>
      <c r="I52" s="17">
        <f>SUMIFS(Dane!P:P,Dane!O:O,'Obroty 4'!C52)</f>
        <v>0</v>
      </c>
      <c r="J52" s="17">
        <f t="shared" si="2"/>
        <v>0</v>
      </c>
      <c r="K52" s="17">
        <f t="shared" si="3"/>
        <v>0</v>
      </c>
    </row>
    <row r="53" spans="3:11" x14ac:dyDescent="0.3">
      <c r="C53" s="6" t="str">
        <f>slowniki!D27&amp;"*"</f>
        <v>401-20301*</v>
      </c>
      <c r="D53" s="16" t="str">
        <f>IF($B$5="synt",LEFT(VLOOKUP('Obroty 4'!C53,slowniki!D:E,2,FALSE),3),IF($B$5="I-P",LEFT(VLOOKUP('Obroty 4'!C53,slowniki!D:E,2,FALSE),6),IF($B$5="II-P",LEFT(VLOOKUP('Obroty 4'!C53,slowniki!D:E,2,FALSE),9),VLOOKUP('Obroty 4'!C53,slowniki!D:E,2,FALSE))))</f>
        <v>401</v>
      </c>
      <c r="E53" s="16" t="str">
        <f>VLOOKUP('Obroty 4'!C53,slowniki!D:E,2,FALSE)</f>
        <v>401-02-03-01</v>
      </c>
      <c r="F53" s="17">
        <f>SUMIFS(Dane!Q:Q,Dane!O:O,'Obroty 4'!C53,Dane!M:M,'Obroty 4'!$D$2)</f>
        <v>0</v>
      </c>
      <c r="G53" s="17">
        <f>SUMIFS(Dane!Q:Q,Dane!P:P,'Obroty 4'!C53,Dane!M:M,'Obroty 4'!$D$2)</f>
        <v>0</v>
      </c>
      <c r="H53" s="17">
        <f>SUMIFS(Dane!Q:Q,Dane!O:O,'Obroty 4'!C53)</f>
        <v>0</v>
      </c>
      <c r="I53" s="17">
        <f>SUMIFS(Dane!P:P,Dane!O:O,'Obroty 4'!C53)</f>
        <v>0</v>
      </c>
      <c r="J53" s="17">
        <f t="shared" si="2"/>
        <v>0</v>
      </c>
      <c r="K53" s="17">
        <f t="shared" si="3"/>
        <v>0</v>
      </c>
    </row>
    <row r="54" spans="3:11" x14ac:dyDescent="0.3">
      <c r="C54" s="6" t="str">
        <f>slowniki!D28&amp;"*"</f>
        <v>401-20302*</v>
      </c>
      <c r="D54" s="16" t="str">
        <f>IF($B$5="synt",LEFT(VLOOKUP('Obroty 4'!C54,slowniki!D:E,2,FALSE),3),IF($B$5="I-P",LEFT(VLOOKUP('Obroty 4'!C54,slowniki!D:E,2,FALSE),6),IF($B$5="II-P",LEFT(VLOOKUP('Obroty 4'!C54,slowniki!D:E,2,FALSE),9),VLOOKUP('Obroty 4'!C54,slowniki!D:E,2,FALSE))))</f>
        <v>401</v>
      </c>
      <c r="E54" s="16" t="str">
        <f>VLOOKUP('Obroty 4'!C54,slowniki!D:E,2,FALSE)</f>
        <v>401-02-03-02</v>
      </c>
      <c r="F54" s="17">
        <f>SUMIFS(Dane!Q:Q,Dane!O:O,'Obroty 4'!C54,Dane!M:M,'Obroty 4'!$D$2)</f>
        <v>0</v>
      </c>
      <c r="G54" s="17">
        <f>SUMIFS(Dane!Q:Q,Dane!P:P,'Obroty 4'!C54,Dane!M:M,'Obroty 4'!$D$2)</f>
        <v>0</v>
      </c>
      <c r="H54" s="17">
        <f>SUMIFS(Dane!Q:Q,Dane!O:O,'Obroty 4'!C54)</f>
        <v>0</v>
      </c>
      <c r="I54" s="17">
        <f>SUMIFS(Dane!P:P,Dane!O:O,'Obroty 4'!C54)</f>
        <v>0</v>
      </c>
      <c r="J54" s="17">
        <f t="shared" si="2"/>
        <v>0</v>
      </c>
      <c r="K54" s="17">
        <f t="shared" si="3"/>
        <v>0</v>
      </c>
    </row>
    <row r="55" spans="3:11" x14ac:dyDescent="0.3">
      <c r="C55" s="6" t="str">
        <f>slowniki!D29&amp;"*"</f>
        <v>401-20303*</v>
      </c>
      <c r="D55" s="16" t="str">
        <f>IF($B$5="synt",LEFT(VLOOKUP('Obroty 4'!C55,slowniki!D:E,2,FALSE),3),IF($B$5="I-P",LEFT(VLOOKUP('Obroty 4'!C55,slowniki!D:E,2,FALSE),6),IF($B$5="II-P",LEFT(VLOOKUP('Obroty 4'!C55,slowniki!D:E,2,FALSE),9),VLOOKUP('Obroty 4'!C55,slowniki!D:E,2,FALSE))))</f>
        <v>401</v>
      </c>
      <c r="E55" s="16" t="str">
        <f>VLOOKUP('Obroty 4'!C55,slowniki!D:E,2,FALSE)</f>
        <v>401-02-03-03</v>
      </c>
      <c r="F55" s="17">
        <f>SUMIFS(Dane!Q:Q,Dane!O:O,'Obroty 4'!C55,Dane!M:M,'Obroty 4'!$D$2)</f>
        <v>0</v>
      </c>
      <c r="G55" s="17">
        <f>SUMIFS(Dane!Q:Q,Dane!P:P,'Obroty 4'!C55,Dane!M:M,'Obroty 4'!$D$2)</f>
        <v>0</v>
      </c>
      <c r="H55" s="17">
        <f>SUMIFS(Dane!Q:Q,Dane!O:O,'Obroty 4'!C55)</f>
        <v>0</v>
      </c>
      <c r="I55" s="17">
        <f>SUMIFS(Dane!P:P,Dane!O:O,'Obroty 4'!C55)</f>
        <v>0</v>
      </c>
      <c r="J55" s="17">
        <f t="shared" si="2"/>
        <v>0</v>
      </c>
      <c r="K55" s="17">
        <f t="shared" si="3"/>
        <v>0</v>
      </c>
    </row>
    <row r="56" spans="3:11" x14ac:dyDescent="0.3">
      <c r="C56" s="6" t="str">
        <f>slowniki!D30&amp;"*"</f>
        <v>401-20304*</v>
      </c>
      <c r="D56" s="16" t="str">
        <f>IF($B$5="synt",LEFT(VLOOKUP('Obroty 4'!C56,slowniki!D:E,2,FALSE),3),IF($B$5="I-P",LEFT(VLOOKUP('Obroty 4'!C56,slowniki!D:E,2,FALSE),6),IF($B$5="II-P",LEFT(VLOOKUP('Obroty 4'!C56,slowniki!D:E,2,FALSE),9),VLOOKUP('Obroty 4'!C56,slowniki!D:E,2,FALSE))))</f>
        <v>401</v>
      </c>
      <c r="E56" s="16" t="str">
        <f>VLOOKUP('Obroty 4'!C56,slowniki!D:E,2,FALSE)</f>
        <v>401-02-03-04</v>
      </c>
      <c r="F56" s="17">
        <f>SUMIFS(Dane!Q:Q,Dane!O:O,'Obroty 4'!C56,Dane!M:M,'Obroty 4'!$D$2)</f>
        <v>0</v>
      </c>
      <c r="G56" s="17">
        <f>SUMIFS(Dane!Q:Q,Dane!P:P,'Obroty 4'!C56,Dane!M:M,'Obroty 4'!$D$2)</f>
        <v>0</v>
      </c>
      <c r="H56" s="17">
        <f>SUMIFS(Dane!Q:Q,Dane!O:O,'Obroty 4'!C56)</f>
        <v>0</v>
      </c>
      <c r="I56" s="17">
        <f>SUMIFS(Dane!P:P,Dane!O:O,'Obroty 4'!C56)</f>
        <v>0</v>
      </c>
      <c r="J56" s="17">
        <f t="shared" si="2"/>
        <v>0</v>
      </c>
      <c r="K56" s="17">
        <f t="shared" si="3"/>
        <v>0</v>
      </c>
    </row>
    <row r="57" spans="3:11" x14ac:dyDescent="0.3">
      <c r="C57" s="6" t="str">
        <f>slowniki!D31&amp;"*"</f>
        <v>401-20305*</v>
      </c>
      <c r="D57" s="16" t="str">
        <f>IF($B$5="synt",LEFT(VLOOKUP('Obroty 4'!C57,slowniki!D:E,2,FALSE),3),IF($B$5="I-P",LEFT(VLOOKUP('Obroty 4'!C57,slowniki!D:E,2,FALSE),6),IF($B$5="II-P",LEFT(VLOOKUP('Obroty 4'!C57,slowniki!D:E,2,FALSE),9),VLOOKUP('Obroty 4'!C57,slowniki!D:E,2,FALSE))))</f>
        <v>401</v>
      </c>
      <c r="E57" s="16" t="str">
        <f>VLOOKUP('Obroty 4'!C57,slowniki!D:E,2,FALSE)</f>
        <v>401-02-03-05</v>
      </c>
      <c r="F57" s="17">
        <f>SUMIFS(Dane!Q:Q,Dane!O:O,'Obroty 4'!C57,Dane!M:M,'Obroty 4'!$D$2)</f>
        <v>0</v>
      </c>
      <c r="G57" s="17">
        <f>SUMIFS(Dane!Q:Q,Dane!P:P,'Obroty 4'!C57,Dane!M:M,'Obroty 4'!$D$2)</f>
        <v>0</v>
      </c>
      <c r="H57" s="17">
        <f>SUMIFS(Dane!Q:Q,Dane!O:O,'Obroty 4'!C57)</f>
        <v>0</v>
      </c>
      <c r="I57" s="17">
        <f>SUMIFS(Dane!P:P,Dane!O:O,'Obroty 4'!C57)</f>
        <v>0</v>
      </c>
      <c r="J57" s="17">
        <f t="shared" si="2"/>
        <v>0</v>
      </c>
      <c r="K57" s="17">
        <f t="shared" si="3"/>
        <v>0</v>
      </c>
    </row>
    <row r="58" spans="3:11" x14ac:dyDescent="0.3">
      <c r="C58" s="6" t="str">
        <f>slowniki!D32&amp;"*"</f>
        <v>401-20306*</v>
      </c>
      <c r="D58" s="16" t="str">
        <f>IF($B$5="synt",LEFT(VLOOKUP('Obroty 4'!C58,slowniki!D:E,2,FALSE),3),IF($B$5="I-P",LEFT(VLOOKUP('Obroty 4'!C58,slowniki!D:E,2,FALSE),6),IF($B$5="II-P",LEFT(VLOOKUP('Obroty 4'!C58,slowniki!D:E,2,FALSE),9),VLOOKUP('Obroty 4'!C58,slowniki!D:E,2,FALSE))))</f>
        <v>401</v>
      </c>
      <c r="E58" s="16" t="str">
        <f>VLOOKUP('Obroty 4'!C58,slowniki!D:E,2,FALSE)</f>
        <v>401-02-03-06</v>
      </c>
      <c r="F58" s="17">
        <f>SUMIFS(Dane!Q:Q,Dane!O:O,'Obroty 4'!C58,Dane!M:M,'Obroty 4'!$D$2)</f>
        <v>0</v>
      </c>
      <c r="G58" s="17">
        <f>SUMIFS(Dane!Q:Q,Dane!P:P,'Obroty 4'!C58,Dane!M:M,'Obroty 4'!$D$2)</f>
        <v>0</v>
      </c>
      <c r="H58" s="17">
        <f>SUMIFS(Dane!Q:Q,Dane!O:O,'Obroty 4'!C58)</f>
        <v>0</v>
      </c>
      <c r="I58" s="17">
        <f>SUMIFS(Dane!P:P,Dane!O:O,'Obroty 4'!C58)</f>
        <v>0</v>
      </c>
      <c r="J58" s="17">
        <f t="shared" si="2"/>
        <v>0</v>
      </c>
      <c r="K58" s="17">
        <f t="shared" si="3"/>
        <v>0</v>
      </c>
    </row>
    <row r="59" spans="3:11" x14ac:dyDescent="0.3">
      <c r="C59" s="6" t="str">
        <f>slowniki!D33&amp;"*"</f>
        <v>401-20307*</v>
      </c>
      <c r="D59" s="16" t="str">
        <f>IF($B$5="synt",LEFT(VLOOKUP('Obroty 4'!C59,slowniki!D:E,2,FALSE),3),IF($B$5="I-P",LEFT(VLOOKUP('Obroty 4'!C59,slowniki!D:E,2,FALSE),6),IF($B$5="II-P",LEFT(VLOOKUP('Obroty 4'!C59,slowniki!D:E,2,FALSE),9),VLOOKUP('Obroty 4'!C59,slowniki!D:E,2,FALSE))))</f>
        <v>401</v>
      </c>
      <c r="E59" s="16" t="str">
        <f>VLOOKUP('Obroty 4'!C59,slowniki!D:E,2,FALSE)</f>
        <v>401-02-03-07</v>
      </c>
      <c r="F59" s="17">
        <f>SUMIFS(Dane!Q:Q,Dane!O:O,'Obroty 4'!C59,Dane!M:M,'Obroty 4'!$D$2)</f>
        <v>0</v>
      </c>
      <c r="G59" s="17">
        <f>SUMIFS(Dane!Q:Q,Dane!P:P,'Obroty 4'!C59,Dane!M:M,'Obroty 4'!$D$2)</f>
        <v>0</v>
      </c>
      <c r="H59" s="17">
        <f>SUMIFS(Dane!Q:Q,Dane!O:O,'Obroty 4'!C59)</f>
        <v>0</v>
      </c>
      <c r="I59" s="17">
        <f>SUMIFS(Dane!P:P,Dane!O:O,'Obroty 4'!C59)</f>
        <v>0</v>
      </c>
      <c r="J59" s="17">
        <f t="shared" si="2"/>
        <v>0</v>
      </c>
      <c r="K59" s="17">
        <f t="shared" si="3"/>
        <v>0</v>
      </c>
    </row>
    <row r="60" spans="3:11" x14ac:dyDescent="0.3">
      <c r="C60" s="6" t="str">
        <f>slowniki!D34&amp;"*"</f>
        <v>401-20401*</v>
      </c>
      <c r="D60" s="16" t="str">
        <f>IF($B$5="synt",LEFT(VLOOKUP('Obroty 4'!C60,slowniki!D:E,2,FALSE),3),IF($B$5="I-P",LEFT(VLOOKUP('Obroty 4'!C60,slowniki!D:E,2,FALSE),6),IF($B$5="II-P",LEFT(VLOOKUP('Obroty 4'!C60,slowniki!D:E,2,FALSE),9),VLOOKUP('Obroty 4'!C60,slowniki!D:E,2,FALSE))))</f>
        <v>401</v>
      </c>
      <c r="E60" s="16" t="str">
        <f>VLOOKUP('Obroty 4'!C60,slowniki!D:E,2,FALSE)</f>
        <v>401-02-04-01</v>
      </c>
      <c r="F60" s="17">
        <f>SUMIFS(Dane!Q:Q,Dane!O:O,'Obroty 4'!C60,Dane!M:M,'Obroty 4'!$D$2)</f>
        <v>0</v>
      </c>
      <c r="G60" s="17">
        <f>SUMIFS(Dane!Q:Q,Dane!P:P,'Obroty 4'!C60,Dane!M:M,'Obroty 4'!$D$2)</f>
        <v>0</v>
      </c>
      <c r="H60" s="17">
        <f>SUMIFS(Dane!Q:Q,Dane!O:O,'Obroty 4'!C60)</f>
        <v>0</v>
      </c>
      <c r="I60" s="17">
        <f>SUMIFS(Dane!P:P,Dane!O:O,'Obroty 4'!C60)</f>
        <v>0</v>
      </c>
      <c r="J60" s="17">
        <f t="shared" si="2"/>
        <v>0</v>
      </c>
      <c r="K60" s="17">
        <f t="shared" si="3"/>
        <v>0</v>
      </c>
    </row>
    <row r="61" spans="3:11" x14ac:dyDescent="0.3">
      <c r="C61" s="6" t="str">
        <f>slowniki!D35&amp;"*"</f>
        <v>401-20402*</v>
      </c>
      <c r="D61" s="16" t="str">
        <f>IF($B$5="synt",LEFT(VLOOKUP('Obroty 4'!C61,slowniki!D:E,2,FALSE),3),IF($B$5="I-P",LEFT(VLOOKUP('Obroty 4'!C61,slowniki!D:E,2,FALSE),6),IF($B$5="II-P",LEFT(VLOOKUP('Obroty 4'!C61,slowniki!D:E,2,FALSE),9),VLOOKUP('Obroty 4'!C61,slowniki!D:E,2,FALSE))))</f>
        <v>401</v>
      </c>
      <c r="E61" s="16" t="str">
        <f>VLOOKUP('Obroty 4'!C61,slowniki!D:E,2,FALSE)</f>
        <v>401-02-04-02</v>
      </c>
      <c r="F61" s="17">
        <f>SUMIFS(Dane!Q:Q,Dane!O:O,'Obroty 4'!C61,Dane!M:M,'Obroty 4'!$D$2)</f>
        <v>0</v>
      </c>
      <c r="G61" s="17">
        <f>SUMIFS(Dane!Q:Q,Dane!P:P,'Obroty 4'!C61,Dane!M:M,'Obroty 4'!$D$2)</f>
        <v>0</v>
      </c>
      <c r="H61" s="17">
        <f>SUMIFS(Dane!Q:Q,Dane!O:O,'Obroty 4'!C61)</f>
        <v>0</v>
      </c>
      <c r="I61" s="17">
        <f>SUMIFS(Dane!P:P,Dane!O:O,'Obroty 4'!C61)</f>
        <v>0</v>
      </c>
      <c r="J61" s="17">
        <f t="shared" si="2"/>
        <v>0</v>
      </c>
      <c r="K61" s="17">
        <f t="shared" si="3"/>
        <v>0</v>
      </c>
    </row>
    <row r="62" spans="3:11" x14ac:dyDescent="0.3">
      <c r="C62" s="6" t="str">
        <f>slowniki!D36&amp;"*"</f>
        <v>401-20403*</v>
      </c>
      <c r="D62" s="16" t="str">
        <f>IF($B$5="synt",LEFT(VLOOKUP('Obroty 4'!C62,slowniki!D:E,2,FALSE),3),IF($B$5="I-P",LEFT(VLOOKUP('Obroty 4'!C62,slowniki!D:E,2,FALSE),6),IF($B$5="II-P",LEFT(VLOOKUP('Obroty 4'!C62,slowniki!D:E,2,FALSE),9),VLOOKUP('Obroty 4'!C62,slowniki!D:E,2,FALSE))))</f>
        <v>401</v>
      </c>
      <c r="E62" s="16" t="str">
        <f>VLOOKUP('Obroty 4'!C62,slowniki!D:E,2,FALSE)</f>
        <v>401-02-04-03</v>
      </c>
      <c r="F62" s="17">
        <f>SUMIFS(Dane!Q:Q,Dane!O:O,'Obroty 4'!C62,Dane!M:M,'Obroty 4'!$D$2)</f>
        <v>0</v>
      </c>
      <c r="G62" s="17">
        <f>SUMIFS(Dane!Q:Q,Dane!P:P,'Obroty 4'!C62,Dane!M:M,'Obroty 4'!$D$2)</f>
        <v>0</v>
      </c>
      <c r="H62" s="17">
        <f>SUMIFS(Dane!Q:Q,Dane!O:O,'Obroty 4'!C62)</f>
        <v>0</v>
      </c>
      <c r="I62" s="17">
        <f>SUMIFS(Dane!P:P,Dane!O:O,'Obroty 4'!C62)</f>
        <v>0</v>
      </c>
      <c r="J62" s="17">
        <f t="shared" si="2"/>
        <v>0</v>
      </c>
      <c r="K62" s="17">
        <f t="shared" si="3"/>
        <v>0</v>
      </c>
    </row>
    <row r="63" spans="3:11" x14ac:dyDescent="0.3">
      <c r="C63" s="6" t="str">
        <f>slowniki!D37&amp;"*"</f>
        <v>401-20404*</v>
      </c>
      <c r="D63" s="16" t="str">
        <f>IF($B$5="synt",LEFT(VLOOKUP('Obroty 4'!C63,slowniki!D:E,2,FALSE),3),IF($B$5="I-P",LEFT(VLOOKUP('Obroty 4'!C63,slowniki!D:E,2,FALSE),6),IF($B$5="II-P",LEFT(VLOOKUP('Obroty 4'!C63,slowniki!D:E,2,FALSE),9),VLOOKUP('Obroty 4'!C63,slowniki!D:E,2,FALSE))))</f>
        <v>401</v>
      </c>
      <c r="E63" s="16" t="str">
        <f>VLOOKUP('Obroty 4'!C63,slowniki!D:E,2,FALSE)</f>
        <v>401-02-04-04</v>
      </c>
      <c r="F63" s="17">
        <f>SUMIFS(Dane!Q:Q,Dane!O:O,'Obroty 4'!C63,Dane!M:M,'Obroty 4'!$D$2)</f>
        <v>0</v>
      </c>
      <c r="G63" s="17">
        <f>SUMIFS(Dane!Q:Q,Dane!P:P,'Obroty 4'!C63,Dane!M:M,'Obroty 4'!$D$2)</f>
        <v>0</v>
      </c>
      <c r="H63" s="17">
        <f>SUMIFS(Dane!Q:Q,Dane!O:O,'Obroty 4'!C63)</f>
        <v>0</v>
      </c>
      <c r="I63" s="17">
        <f>SUMIFS(Dane!P:P,Dane!O:O,'Obroty 4'!C63)</f>
        <v>0</v>
      </c>
      <c r="J63" s="17">
        <f t="shared" si="2"/>
        <v>0</v>
      </c>
      <c r="K63" s="17">
        <f t="shared" si="3"/>
        <v>0</v>
      </c>
    </row>
    <row r="64" spans="3:11" x14ac:dyDescent="0.3">
      <c r="C64" s="6" t="str">
        <f>slowniki!D38&amp;"*"</f>
        <v>401-20405*</v>
      </c>
      <c r="D64" s="16" t="str">
        <f>IF($B$5="synt",LEFT(VLOOKUP('Obroty 4'!C64,slowniki!D:E,2,FALSE),3),IF($B$5="I-P",LEFT(VLOOKUP('Obroty 4'!C64,slowniki!D:E,2,FALSE),6),IF($B$5="II-P",LEFT(VLOOKUP('Obroty 4'!C64,slowniki!D:E,2,FALSE),9),VLOOKUP('Obroty 4'!C64,slowniki!D:E,2,FALSE))))</f>
        <v>401</v>
      </c>
      <c r="E64" s="16" t="str">
        <f>VLOOKUP('Obroty 4'!C64,slowniki!D:E,2,FALSE)</f>
        <v>401-02-04-05</v>
      </c>
      <c r="F64" s="17">
        <f>SUMIFS(Dane!Q:Q,Dane!O:O,'Obroty 4'!C64,Dane!M:M,'Obroty 4'!$D$2)</f>
        <v>0</v>
      </c>
      <c r="G64" s="17">
        <f>SUMIFS(Dane!Q:Q,Dane!P:P,'Obroty 4'!C64,Dane!M:M,'Obroty 4'!$D$2)</f>
        <v>0</v>
      </c>
      <c r="H64" s="17">
        <f>SUMIFS(Dane!Q:Q,Dane!O:O,'Obroty 4'!C64)</f>
        <v>0</v>
      </c>
      <c r="I64" s="17">
        <f>SUMIFS(Dane!P:P,Dane!O:O,'Obroty 4'!C64)</f>
        <v>0</v>
      </c>
      <c r="J64" s="17">
        <f t="shared" si="2"/>
        <v>0</v>
      </c>
      <c r="K64" s="17">
        <f t="shared" si="3"/>
        <v>0</v>
      </c>
    </row>
    <row r="65" spans="3:11" x14ac:dyDescent="0.3">
      <c r="C65" s="6" t="str">
        <f>slowniki!D39&amp;"*"</f>
        <v>401-20406*</v>
      </c>
      <c r="D65" s="16" t="str">
        <f>IF($B$5="synt",LEFT(VLOOKUP('Obroty 4'!C65,slowniki!D:E,2,FALSE),3),IF($B$5="I-P",LEFT(VLOOKUP('Obroty 4'!C65,slowniki!D:E,2,FALSE),6),IF($B$5="II-P",LEFT(VLOOKUP('Obroty 4'!C65,slowniki!D:E,2,FALSE),9),VLOOKUP('Obroty 4'!C65,slowniki!D:E,2,FALSE))))</f>
        <v>401</v>
      </c>
      <c r="E65" s="16" t="str">
        <f>VLOOKUP('Obroty 4'!C65,slowniki!D:E,2,FALSE)</f>
        <v>401-02-04-06</v>
      </c>
      <c r="F65" s="17">
        <f>SUMIFS(Dane!Q:Q,Dane!O:O,'Obroty 4'!C65,Dane!M:M,'Obroty 4'!$D$2)</f>
        <v>0</v>
      </c>
      <c r="G65" s="17">
        <f>SUMIFS(Dane!Q:Q,Dane!P:P,'Obroty 4'!C65,Dane!M:M,'Obroty 4'!$D$2)</f>
        <v>0</v>
      </c>
      <c r="H65" s="17">
        <f>SUMIFS(Dane!Q:Q,Dane!O:O,'Obroty 4'!C65)</f>
        <v>0</v>
      </c>
      <c r="I65" s="17">
        <f>SUMIFS(Dane!P:P,Dane!O:O,'Obroty 4'!C65)</f>
        <v>0</v>
      </c>
      <c r="J65" s="17">
        <f t="shared" si="2"/>
        <v>0</v>
      </c>
      <c r="K65" s="17">
        <f t="shared" si="3"/>
        <v>0</v>
      </c>
    </row>
    <row r="66" spans="3:11" x14ac:dyDescent="0.3">
      <c r="C66" s="6" t="str">
        <f>slowniki!D40&amp;"*"</f>
        <v>401-20407*</v>
      </c>
      <c r="D66" s="16" t="str">
        <f>IF($B$5="synt",LEFT(VLOOKUP('Obroty 4'!C66,slowniki!D:E,2,FALSE),3),IF($B$5="I-P",LEFT(VLOOKUP('Obroty 4'!C66,slowniki!D:E,2,FALSE),6),IF($B$5="II-P",LEFT(VLOOKUP('Obroty 4'!C66,slowniki!D:E,2,FALSE),9),VLOOKUP('Obroty 4'!C66,slowniki!D:E,2,FALSE))))</f>
        <v>401</v>
      </c>
      <c r="E66" s="16" t="str">
        <f>VLOOKUP('Obroty 4'!C66,slowniki!D:E,2,FALSE)</f>
        <v>401-02-04-07</v>
      </c>
      <c r="F66" s="17">
        <f>SUMIFS(Dane!Q:Q,Dane!O:O,'Obroty 4'!C66,Dane!M:M,'Obroty 4'!$D$2)</f>
        <v>0</v>
      </c>
      <c r="G66" s="17">
        <f>SUMIFS(Dane!Q:Q,Dane!P:P,'Obroty 4'!C66,Dane!M:M,'Obroty 4'!$D$2)</f>
        <v>0</v>
      </c>
      <c r="H66" s="17">
        <f>SUMIFS(Dane!Q:Q,Dane!O:O,'Obroty 4'!C66)</f>
        <v>0</v>
      </c>
      <c r="I66" s="17">
        <f>SUMIFS(Dane!P:P,Dane!O:O,'Obroty 4'!C66)</f>
        <v>0</v>
      </c>
      <c r="J66" s="17">
        <f t="shared" si="2"/>
        <v>0</v>
      </c>
      <c r="K66" s="17">
        <f t="shared" si="3"/>
        <v>0</v>
      </c>
    </row>
    <row r="67" spans="3:11" x14ac:dyDescent="0.3">
      <c r="C67" s="6" t="str">
        <f>slowniki!D41&amp;"*"</f>
        <v>401-20408*</v>
      </c>
      <c r="D67" s="16" t="str">
        <f>IF($B$5="synt",LEFT(VLOOKUP('Obroty 4'!C67,slowniki!D:E,2,FALSE),3),IF($B$5="I-P",LEFT(VLOOKUP('Obroty 4'!C67,slowniki!D:E,2,FALSE),6),IF($B$5="II-P",LEFT(VLOOKUP('Obroty 4'!C67,slowniki!D:E,2,FALSE),9),VLOOKUP('Obroty 4'!C67,slowniki!D:E,2,FALSE))))</f>
        <v>401</v>
      </c>
      <c r="E67" s="16" t="str">
        <f>VLOOKUP('Obroty 4'!C67,slowniki!D:E,2,FALSE)</f>
        <v>401-02-04-08</v>
      </c>
      <c r="F67" s="17">
        <f>SUMIFS(Dane!Q:Q,Dane!O:O,'Obroty 4'!C67,Dane!M:M,'Obroty 4'!$D$2)</f>
        <v>190</v>
      </c>
      <c r="G67" s="17">
        <f>SUMIFS(Dane!Q:Q,Dane!P:P,'Obroty 4'!C67,Dane!M:M,'Obroty 4'!$D$2)</f>
        <v>0</v>
      </c>
      <c r="H67" s="17">
        <f>SUMIFS(Dane!Q:Q,Dane!O:O,'Obroty 4'!C67)</f>
        <v>190</v>
      </c>
      <c r="I67" s="17">
        <f>SUMIFS(Dane!P:P,Dane!O:O,'Obroty 4'!C67)</f>
        <v>0</v>
      </c>
      <c r="J67" s="17">
        <f t="shared" si="2"/>
        <v>190</v>
      </c>
      <c r="K67" s="17">
        <f t="shared" si="3"/>
        <v>0</v>
      </c>
    </row>
    <row r="68" spans="3:11" x14ac:dyDescent="0.3">
      <c r="C68" s="6" t="str">
        <f>slowniki!D42&amp;"*"</f>
        <v>401-20409*</v>
      </c>
      <c r="D68" s="16" t="str">
        <f>IF($B$5="synt",LEFT(VLOOKUP('Obroty 4'!C68,slowniki!D:E,2,FALSE),3),IF($B$5="I-P",LEFT(VLOOKUP('Obroty 4'!C68,slowniki!D:E,2,FALSE),6),IF($B$5="II-P",LEFT(VLOOKUP('Obroty 4'!C68,slowniki!D:E,2,FALSE),9),VLOOKUP('Obroty 4'!C68,slowniki!D:E,2,FALSE))))</f>
        <v>401</v>
      </c>
      <c r="E68" s="16" t="str">
        <f>VLOOKUP('Obroty 4'!C68,slowniki!D:E,2,FALSE)</f>
        <v>401-02-04-09</v>
      </c>
      <c r="F68" s="17">
        <f>SUMIFS(Dane!Q:Q,Dane!O:O,'Obroty 4'!C68,Dane!M:M,'Obroty 4'!$D$2)</f>
        <v>0</v>
      </c>
      <c r="G68" s="17">
        <f>SUMIFS(Dane!Q:Q,Dane!P:P,'Obroty 4'!C68,Dane!M:M,'Obroty 4'!$D$2)</f>
        <v>0</v>
      </c>
      <c r="H68" s="17">
        <f>SUMIFS(Dane!Q:Q,Dane!O:O,'Obroty 4'!C68)</f>
        <v>0</v>
      </c>
      <c r="I68" s="17">
        <f>SUMIFS(Dane!P:P,Dane!O:O,'Obroty 4'!C68)</f>
        <v>0</v>
      </c>
      <c r="J68" s="17">
        <f t="shared" si="2"/>
        <v>0</v>
      </c>
      <c r="K68" s="17">
        <f t="shared" si="3"/>
        <v>0</v>
      </c>
    </row>
    <row r="69" spans="3:11" x14ac:dyDescent="0.3">
      <c r="C69" s="6" t="str">
        <f>slowniki!D43&amp;"*"</f>
        <v>401-20410*</v>
      </c>
      <c r="D69" s="16" t="str">
        <f>IF($B$5="synt",LEFT(VLOOKUP('Obroty 4'!C69,slowniki!D:E,2,FALSE),3),IF($B$5="I-P",LEFT(VLOOKUP('Obroty 4'!C69,slowniki!D:E,2,FALSE),6),IF($B$5="II-P",LEFT(VLOOKUP('Obroty 4'!C69,slowniki!D:E,2,FALSE),9),VLOOKUP('Obroty 4'!C69,slowniki!D:E,2,FALSE))))</f>
        <v>401</v>
      </c>
      <c r="E69" s="16" t="str">
        <f>VLOOKUP('Obroty 4'!C69,slowniki!D:E,2,FALSE)</f>
        <v>401-02-04-10</v>
      </c>
      <c r="F69" s="17">
        <f>SUMIFS(Dane!Q:Q,Dane!O:O,'Obroty 4'!C69,Dane!M:M,'Obroty 4'!$D$2)</f>
        <v>0</v>
      </c>
      <c r="G69" s="17">
        <f>SUMIFS(Dane!Q:Q,Dane!P:P,'Obroty 4'!C69,Dane!M:M,'Obroty 4'!$D$2)</f>
        <v>0</v>
      </c>
      <c r="H69" s="17">
        <f>SUMIFS(Dane!Q:Q,Dane!O:O,'Obroty 4'!C69)</f>
        <v>0</v>
      </c>
      <c r="I69" s="17">
        <f>SUMIFS(Dane!P:P,Dane!O:O,'Obroty 4'!C69)</f>
        <v>0</v>
      </c>
      <c r="J69" s="17">
        <f t="shared" si="2"/>
        <v>0</v>
      </c>
      <c r="K69" s="17">
        <f t="shared" si="3"/>
        <v>0</v>
      </c>
    </row>
    <row r="70" spans="3:11" x14ac:dyDescent="0.3">
      <c r="C70" s="6" t="str">
        <f>slowniki!D44&amp;"*"</f>
        <v>401-20411*</v>
      </c>
      <c r="D70" s="16" t="str">
        <f>IF($B$5="synt",LEFT(VLOOKUP('Obroty 4'!C70,slowniki!D:E,2,FALSE),3),IF($B$5="I-P",LEFT(VLOOKUP('Obroty 4'!C70,slowniki!D:E,2,FALSE),6),IF($B$5="II-P",LEFT(VLOOKUP('Obroty 4'!C70,slowniki!D:E,2,FALSE),9),VLOOKUP('Obroty 4'!C70,slowniki!D:E,2,FALSE))))</f>
        <v>401</v>
      </c>
      <c r="E70" s="16" t="str">
        <f>VLOOKUP('Obroty 4'!C70,slowniki!D:E,2,FALSE)</f>
        <v>401-02-04-11</v>
      </c>
      <c r="F70" s="17">
        <f>SUMIFS(Dane!Q:Q,Dane!O:O,'Obroty 4'!C70,Dane!M:M,'Obroty 4'!$D$2)</f>
        <v>0</v>
      </c>
      <c r="G70" s="17">
        <f>SUMIFS(Dane!Q:Q,Dane!P:P,'Obroty 4'!C70,Dane!M:M,'Obroty 4'!$D$2)</f>
        <v>0</v>
      </c>
      <c r="H70" s="17">
        <f>SUMIFS(Dane!Q:Q,Dane!O:O,'Obroty 4'!C70)</f>
        <v>0</v>
      </c>
      <c r="I70" s="17">
        <f>SUMIFS(Dane!P:P,Dane!O:O,'Obroty 4'!C70)</f>
        <v>0</v>
      </c>
      <c r="J70" s="17">
        <f t="shared" si="2"/>
        <v>0</v>
      </c>
      <c r="K70" s="17">
        <f t="shared" si="3"/>
        <v>0</v>
      </c>
    </row>
    <row r="71" spans="3:11" x14ac:dyDescent="0.3">
      <c r="C71" s="6" t="str">
        <f>slowniki!D45&amp;"*"</f>
        <v>401-20412*</v>
      </c>
      <c r="D71" s="16" t="str">
        <f>IF($B$5="synt",LEFT(VLOOKUP('Obroty 4'!C71,slowniki!D:E,2,FALSE),3),IF($B$5="I-P",LEFT(VLOOKUP('Obroty 4'!C71,slowniki!D:E,2,FALSE),6),IF($B$5="II-P",LEFT(VLOOKUP('Obroty 4'!C71,slowniki!D:E,2,FALSE),9),VLOOKUP('Obroty 4'!C71,slowniki!D:E,2,FALSE))))</f>
        <v>401</v>
      </c>
      <c r="E71" s="16" t="str">
        <f>VLOOKUP('Obroty 4'!C71,slowniki!D:E,2,FALSE)</f>
        <v>401-02-04-12</v>
      </c>
      <c r="F71" s="17">
        <f>SUMIFS(Dane!Q:Q,Dane!O:O,'Obroty 4'!C71,Dane!M:M,'Obroty 4'!$D$2)</f>
        <v>0</v>
      </c>
      <c r="G71" s="17">
        <f>SUMIFS(Dane!Q:Q,Dane!P:P,'Obroty 4'!C71,Dane!M:M,'Obroty 4'!$D$2)</f>
        <v>0</v>
      </c>
      <c r="H71" s="17">
        <f>SUMIFS(Dane!Q:Q,Dane!O:O,'Obroty 4'!C71)</f>
        <v>0</v>
      </c>
      <c r="I71" s="17">
        <f>SUMIFS(Dane!P:P,Dane!O:O,'Obroty 4'!C71)</f>
        <v>0</v>
      </c>
      <c r="J71" s="17">
        <f t="shared" ref="J71:J134" si="4">IF(H71&gt;I71,H71-I71,0)</f>
        <v>0</v>
      </c>
      <c r="K71" s="17">
        <f t="shared" ref="K71:K134" si="5">IF(I71&gt;H71,I71-H71,0)</f>
        <v>0</v>
      </c>
    </row>
    <row r="72" spans="3:11" x14ac:dyDescent="0.3">
      <c r="C72" s="6" t="str">
        <f>slowniki!D46&amp;"*"</f>
        <v>401-20413*</v>
      </c>
      <c r="D72" s="16" t="str">
        <f>IF($B$5="synt",LEFT(VLOOKUP('Obroty 4'!C72,slowniki!D:E,2,FALSE),3),IF($B$5="I-P",LEFT(VLOOKUP('Obroty 4'!C72,slowniki!D:E,2,FALSE),6),IF($B$5="II-P",LEFT(VLOOKUP('Obroty 4'!C72,slowniki!D:E,2,FALSE),9),VLOOKUP('Obroty 4'!C72,slowniki!D:E,2,FALSE))))</f>
        <v>401</v>
      </c>
      <c r="E72" s="16" t="str">
        <f>VLOOKUP('Obroty 4'!C72,slowniki!D:E,2,FALSE)</f>
        <v>401-02-04-13</v>
      </c>
      <c r="F72" s="17">
        <f>SUMIFS(Dane!Q:Q,Dane!O:O,'Obroty 4'!C72,Dane!M:M,'Obroty 4'!$D$2)</f>
        <v>0</v>
      </c>
      <c r="G72" s="17">
        <f>SUMIFS(Dane!Q:Q,Dane!P:P,'Obroty 4'!C72,Dane!M:M,'Obroty 4'!$D$2)</f>
        <v>0</v>
      </c>
      <c r="H72" s="17">
        <f>SUMIFS(Dane!Q:Q,Dane!O:O,'Obroty 4'!C72)</f>
        <v>0</v>
      </c>
      <c r="I72" s="17">
        <f>SUMIFS(Dane!P:P,Dane!O:O,'Obroty 4'!C72)</f>
        <v>0</v>
      </c>
      <c r="J72" s="17">
        <f t="shared" si="4"/>
        <v>0</v>
      </c>
      <c r="K72" s="17">
        <f t="shared" si="5"/>
        <v>0</v>
      </c>
    </row>
    <row r="73" spans="3:11" x14ac:dyDescent="0.3">
      <c r="C73" s="6" t="str">
        <f>slowniki!D47&amp;"*"</f>
        <v>401-20414*</v>
      </c>
      <c r="D73" s="16" t="str">
        <f>IF($B$5="synt",LEFT(VLOOKUP('Obroty 4'!C73,slowniki!D:E,2,FALSE),3),IF($B$5="I-P",LEFT(VLOOKUP('Obroty 4'!C73,slowniki!D:E,2,FALSE),6),IF($B$5="II-P",LEFT(VLOOKUP('Obroty 4'!C73,slowniki!D:E,2,FALSE),9),VLOOKUP('Obroty 4'!C73,slowniki!D:E,2,FALSE))))</f>
        <v>401</v>
      </c>
      <c r="E73" s="16" t="str">
        <f>VLOOKUP('Obroty 4'!C73,slowniki!D:E,2,FALSE)</f>
        <v>401-02-04-14</v>
      </c>
      <c r="F73" s="17">
        <f>SUMIFS(Dane!Q:Q,Dane!O:O,'Obroty 4'!C73,Dane!M:M,'Obroty 4'!$D$2)</f>
        <v>0</v>
      </c>
      <c r="G73" s="17">
        <f>SUMIFS(Dane!Q:Q,Dane!P:P,'Obroty 4'!C73,Dane!M:M,'Obroty 4'!$D$2)</f>
        <v>0</v>
      </c>
      <c r="H73" s="17">
        <f>SUMIFS(Dane!Q:Q,Dane!O:O,'Obroty 4'!C73)</f>
        <v>0</v>
      </c>
      <c r="I73" s="17">
        <f>SUMIFS(Dane!P:P,Dane!O:O,'Obroty 4'!C73)</f>
        <v>0</v>
      </c>
      <c r="J73" s="17">
        <f t="shared" si="4"/>
        <v>0</v>
      </c>
      <c r="K73" s="17">
        <f t="shared" si="5"/>
        <v>0</v>
      </c>
    </row>
    <row r="74" spans="3:11" x14ac:dyDescent="0.3">
      <c r="C74" s="6" t="str">
        <f>slowniki!D48&amp;"*"</f>
        <v>401-20415*</v>
      </c>
      <c r="D74" s="16" t="str">
        <f>IF($B$5="synt",LEFT(VLOOKUP('Obroty 4'!C74,slowniki!D:E,2,FALSE),3),IF($B$5="I-P",LEFT(VLOOKUP('Obroty 4'!C74,slowniki!D:E,2,FALSE),6),IF($B$5="II-P",LEFT(VLOOKUP('Obroty 4'!C74,slowniki!D:E,2,FALSE),9),VLOOKUP('Obroty 4'!C74,slowniki!D:E,2,FALSE))))</f>
        <v>401</v>
      </c>
      <c r="E74" s="16" t="str">
        <f>VLOOKUP('Obroty 4'!C74,slowniki!D:E,2,FALSE)</f>
        <v>401-02-04-15</v>
      </c>
      <c r="F74" s="17">
        <f>SUMIFS(Dane!Q:Q,Dane!O:O,'Obroty 4'!C74,Dane!M:M,'Obroty 4'!$D$2)</f>
        <v>0</v>
      </c>
      <c r="G74" s="17">
        <f>SUMIFS(Dane!Q:Q,Dane!P:P,'Obroty 4'!C74,Dane!M:M,'Obroty 4'!$D$2)</f>
        <v>0</v>
      </c>
      <c r="H74" s="17">
        <f>SUMIFS(Dane!Q:Q,Dane!O:O,'Obroty 4'!C74)</f>
        <v>0</v>
      </c>
      <c r="I74" s="17">
        <f>SUMIFS(Dane!P:P,Dane!O:O,'Obroty 4'!C74)</f>
        <v>0</v>
      </c>
      <c r="J74" s="17">
        <f t="shared" si="4"/>
        <v>0</v>
      </c>
      <c r="K74" s="17">
        <f t="shared" si="5"/>
        <v>0</v>
      </c>
    </row>
    <row r="75" spans="3:11" x14ac:dyDescent="0.3">
      <c r="C75" s="6" t="str">
        <f>slowniki!D49&amp;"*"</f>
        <v>401-20416*</v>
      </c>
      <c r="D75" s="16" t="str">
        <f>IF($B$5="synt",LEFT(VLOOKUP('Obroty 4'!C75,slowniki!D:E,2,FALSE),3),IF($B$5="I-P",LEFT(VLOOKUP('Obroty 4'!C75,slowniki!D:E,2,FALSE),6),IF($B$5="II-P",LEFT(VLOOKUP('Obroty 4'!C75,slowniki!D:E,2,FALSE),9),VLOOKUP('Obroty 4'!C75,slowniki!D:E,2,FALSE))))</f>
        <v>401</v>
      </c>
      <c r="E75" s="16" t="str">
        <f>VLOOKUP('Obroty 4'!C75,slowniki!D:E,2,FALSE)</f>
        <v>401-02-04-16</v>
      </c>
      <c r="F75" s="17">
        <f>SUMIFS(Dane!Q:Q,Dane!O:O,'Obroty 4'!C75,Dane!M:M,'Obroty 4'!$D$2)</f>
        <v>0</v>
      </c>
      <c r="G75" s="17">
        <f>SUMIFS(Dane!Q:Q,Dane!P:P,'Obroty 4'!C75,Dane!M:M,'Obroty 4'!$D$2)</f>
        <v>0</v>
      </c>
      <c r="H75" s="17">
        <f>SUMIFS(Dane!Q:Q,Dane!O:O,'Obroty 4'!C75)</f>
        <v>0</v>
      </c>
      <c r="I75" s="17">
        <f>SUMIFS(Dane!P:P,Dane!O:O,'Obroty 4'!C75)</f>
        <v>0</v>
      </c>
      <c r="J75" s="17">
        <f t="shared" si="4"/>
        <v>0</v>
      </c>
      <c r="K75" s="17">
        <f t="shared" si="5"/>
        <v>0</v>
      </c>
    </row>
    <row r="76" spans="3:11" x14ac:dyDescent="0.3">
      <c r="C76" s="6" t="str">
        <f>slowniki!D50&amp;"*"</f>
        <v>401-20417*</v>
      </c>
      <c r="D76" s="16" t="str">
        <f>IF($B$5="synt",LEFT(VLOOKUP('Obroty 4'!C76,slowniki!D:E,2,FALSE),3),IF($B$5="I-P",LEFT(VLOOKUP('Obroty 4'!C76,slowniki!D:E,2,FALSE),6),IF($B$5="II-P",LEFT(VLOOKUP('Obroty 4'!C76,slowniki!D:E,2,FALSE),9),VLOOKUP('Obroty 4'!C76,slowniki!D:E,2,FALSE))))</f>
        <v>401</v>
      </c>
      <c r="E76" s="16" t="str">
        <f>VLOOKUP('Obroty 4'!C76,slowniki!D:E,2,FALSE)</f>
        <v>401-02-04-17</v>
      </c>
      <c r="F76" s="17">
        <f>SUMIFS(Dane!Q:Q,Dane!O:O,'Obroty 4'!C76,Dane!M:M,'Obroty 4'!$D$2)</f>
        <v>0</v>
      </c>
      <c r="G76" s="17">
        <f>SUMIFS(Dane!Q:Q,Dane!P:P,'Obroty 4'!C76,Dane!M:M,'Obroty 4'!$D$2)</f>
        <v>0</v>
      </c>
      <c r="H76" s="17">
        <f>SUMIFS(Dane!Q:Q,Dane!O:O,'Obroty 4'!C76)</f>
        <v>0</v>
      </c>
      <c r="I76" s="17">
        <f>SUMIFS(Dane!P:P,Dane!O:O,'Obroty 4'!C76)</f>
        <v>0</v>
      </c>
      <c r="J76" s="17">
        <f t="shared" si="4"/>
        <v>0</v>
      </c>
      <c r="K76" s="17">
        <f t="shared" si="5"/>
        <v>0</v>
      </c>
    </row>
    <row r="77" spans="3:11" x14ac:dyDescent="0.3">
      <c r="C77" s="6" t="str">
        <f>slowniki!D51&amp;"*"</f>
        <v>401-30001*</v>
      </c>
      <c r="D77" s="16" t="str">
        <f>IF($B$5="synt",LEFT(VLOOKUP('Obroty 4'!C77,slowniki!D:E,2,FALSE),3),IF($B$5="I-P",LEFT(VLOOKUP('Obroty 4'!C77,slowniki!D:E,2,FALSE),6),IF($B$5="II-P",LEFT(VLOOKUP('Obroty 4'!C77,slowniki!D:E,2,FALSE),9),VLOOKUP('Obroty 4'!C77,slowniki!D:E,2,FALSE))))</f>
        <v>401</v>
      </c>
      <c r="E77" s="16" t="str">
        <f>VLOOKUP('Obroty 4'!C77,slowniki!D:E,2,FALSE)</f>
        <v>401-03-00-01</v>
      </c>
      <c r="F77" s="17">
        <f>SUMIFS(Dane!Q:Q,Dane!O:O,'Obroty 4'!C77,Dane!M:M,'Obroty 4'!$D$2)</f>
        <v>0</v>
      </c>
      <c r="G77" s="17">
        <f>SUMIFS(Dane!Q:Q,Dane!P:P,'Obroty 4'!C77,Dane!M:M,'Obroty 4'!$D$2)</f>
        <v>0</v>
      </c>
      <c r="H77" s="17">
        <f>SUMIFS(Dane!Q:Q,Dane!O:O,'Obroty 4'!C77)</f>
        <v>0</v>
      </c>
      <c r="I77" s="17">
        <f>SUMIFS(Dane!P:P,Dane!O:O,'Obroty 4'!C77)</f>
        <v>0</v>
      </c>
      <c r="J77" s="17">
        <f t="shared" si="4"/>
        <v>0</v>
      </c>
      <c r="K77" s="17">
        <f t="shared" si="5"/>
        <v>0</v>
      </c>
    </row>
    <row r="78" spans="3:11" x14ac:dyDescent="0.3">
      <c r="C78" s="6" t="str">
        <f>slowniki!D52&amp;"*"</f>
        <v>401-30002*</v>
      </c>
      <c r="D78" s="16" t="str">
        <f>IF($B$5="synt",LEFT(VLOOKUP('Obroty 4'!C78,slowniki!D:E,2,FALSE),3),IF($B$5="I-P",LEFT(VLOOKUP('Obroty 4'!C78,slowniki!D:E,2,FALSE),6),IF($B$5="II-P",LEFT(VLOOKUP('Obroty 4'!C78,slowniki!D:E,2,FALSE),9),VLOOKUP('Obroty 4'!C78,slowniki!D:E,2,FALSE))))</f>
        <v>401</v>
      </c>
      <c r="E78" s="16" t="str">
        <f>VLOOKUP('Obroty 4'!C78,slowniki!D:E,2,FALSE)</f>
        <v>401-03-00-02</v>
      </c>
      <c r="F78" s="17">
        <f>SUMIFS(Dane!Q:Q,Dane!O:O,'Obroty 4'!C78,Dane!M:M,'Obroty 4'!$D$2)</f>
        <v>0</v>
      </c>
      <c r="G78" s="17">
        <f>SUMIFS(Dane!Q:Q,Dane!P:P,'Obroty 4'!C78,Dane!M:M,'Obroty 4'!$D$2)</f>
        <v>0</v>
      </c>
      <c r="H78" s="17">
        <f>SUMIFS(Dane!Q:Q,Dane!O:O,'Obroty 4'!C78)</f>
        <v>0</v>
      </c>
      <c r="I78" s="17">
        <f>SUMIFS(Dane!P:P,Dane!O:O,'Obroty 4'!C78)</f>
        <v>0</v>
      </c>
      <c r="J78" s="17">
        <f t="shared" si="4"/>
        <v>0</v>
      </c>
      <c r="K78" s="17">
        <f t="shared" si="5"/>
        <v>0</v>
      </c>
    </row>
    <row r="79" spans="3:11" x14ac:dyDescent="0.3">
      <c r="C79" s="6" t="str">
        <f>slowniki!D53&amp;"*"</f>
        <v>401-30003*</v>
      </c>
      <c r="D79" s="16" t="str">
        <f>IF($B$5="synt",LEFT(VLOOKUP('Obroty 4'!C79,slowniki!D:E,2,FALSE),3),IF($B$5="I-P",LEFT(VLOOKUP('Obroty 4'!C79,slowniki!D:E,2,FALSE),6),IF($B$5="II-P",LEFT(VLOOKUP('Obroty 4'!C79,slowniki!D:E,2,FALSE),9),VLOOKUP('Obroty 4'!C79,slowniki!D:E,2,FALSE))))</f>
        <v>401</v>
      </c>
      <c r="E79" s="16" t="str">
        <f>VLOOKUP('Obroty 4'!C79,slowniki!D:E,2,FALSE)</f>
        <v>401-03-00-03</v>
      </c>
      <c r="F79" s="17">
        <f>SUMIFS(Dane!Q:Q,Dane!O:O,'Obroty 4'!C79,Dane!M:M,'Obroty 4'!$D$2)</f>
        <v>0</v>
      </c>
      <c r="G79" s="17">
        <f>SUMIFS(Dane!Q:Q,Dane!P:P,'Obroty 4'!C79,Dane!M:M,'Obroty 4'!$D$2)</f>
        <v>0</v>
      </c>
      <c r="H79" s="17">
        <f>SUMIFS(Dane!Q:Q,Dane!O:O,'Obroty 4'!C79)</f>
        <v>0</v>
      </c>
      <c r="I79" s="17">
        <f>SUMIFS(Dane!P:P,Dane!O:O,'Obroty 4'!C79)</f>
        <v>0</v>
      </c>
      <c r="J79" s="17">
        <f t="shared" si="4"/>
        <v>0</v>
      </c>
      <c r="K79" s="17">
        <f t="shared" si="5"/>
        <v>0</v>
      </c>
    </row>
    <row r="80" spans="3:11" x14ac:dyDescent="0.3">
      <c r="C80" s="6" t="str">
        <f>slowniki!D54&amp;"*"</f>
        <v>401-30004*</v>
      </c>
      <c r="D80" s="16" t="str">
        <f>IF($B$5="synt",LEFT(VLOOKUP('Obroty 4'!C80,slowniki!D:E,2,FALSE),3),IF($B$5="I-P",LEFT(VLOOKUP('Obroty 4'!C80,slowniki!D:E,2,FALSE),6),IF($B$5="II-P",LEFT(VLOOKUP('Obroty 4'!C80,slowniki!D:E,2,FALSE),9),VLOOKUP('Obroty 4'!C80,slowniki!D:E,2,FALSE))))</f>
        <v>401</v>
      </c>
      <c r="E80" s="16" t="str">
        <f>VLOOKUP('Obroty 4'!C80,slowniki!D:E,2,FALSE)</f>
        <v>401-03-00-04</v>
      </c>
      <c r="F80" s="17">
        <f>SUMIFS(Dane!Q:Q,Dane!O:O,'Obroty 4'!C80,Dane!M:M,'Obroty 4'!$D$2)</f>
        <v>0</v>
      </c>
      <c r="G80" s="17">
        <f>SUMIFS(Dane!Q:Q,Dane!P:P,'Obroty 4'!C80,Dane!M:M,'Obroty 4'!$D$2)</f>
        <v>0</v>
      </c>
      <c r="H80" s="17">
        <f>SUMIFS(Dane!Q:Q,Dane!O:O,'Obroty 4'!C80)</f>
        <v>0</v>
      </c>
      <c r="I80" s="17">
        <f>SUMIFS(Dane!P:P,Dane!O:O,'Obroty 4'!C80)</f>
        <v>0</v>
      </c>
      <c r="J80" s="17">
        <f t="shared" si="4"/>
        <v>0</v>
      </c>
      <c r="K80" s="17">
        <f t="shared" si="5"/>
        <v>0</v>
      </c>
    </row>
    <row r="81" spans="3:11" x14ac:dyDescent="0.3">
      <c r="C81" s="6" t="str">
        <f>slowniki!D55&amp;"*"</f>
        <v>401-30101*</v>
      </c>
      <c r="D81" s="16" t="str">
        <f>IF($B$5="synt",LEFT(VLOOKUP('Obroty 4'!C81,slowniki!D:E,2,FALSE),3),IF($B$5="I-P",LEFT(VLOOKUP('Obroty 4'!C81,slowniki!D:E,2,FALSE),6),IF($B$5="II-P",LEFT(VLOOKUP('Obroty 4'!C81,slowniki!D:E,2,FALSE),9),VLOOKUP('Obroty 4'!C81,slowniki!D:E,2,FALSE))))</f>
        <v>401</v>
      </c>
      <c r="E81" s="16" t="str">
        <f>VLOOKUP('Obroty 4'!C81,slowniki!D:E,2,FALSE)</f>
        <v>401-03-01-01</v>
      </c>
      <c r="F81" s="17">
        <f>SUMIFS(Dane!Q:Q,Dane!O:O,'Obroty 4'!C81,Dane!M:M,'Obroty 4'!$D$2)</f>
        <v>0</v>
      </c>
      <c r="G81" s="17">
        <f>SUMIFS(Dane!Q:Q,Dane!P:P,'Obroty 4'!C81,Dane!M:M,'Obroty 4'!$D$2)</f>
        <v>0</v>
      </c>
      <c r="H81" s="17">
        <f>SUMIFS(Dane!Q:Q,Dane!O:O,'Obroty 4'!C81)</f>
        <v>176554.38</v>
      </c>
      <c r="I81" s="17">
        <f>SUMIFS(Dane!P:P,Dane!O:O,'Obroty 4'!C81)</f>
        <v>0</v>
      </c>
      <c r="J81" s="17">
        <f t="shared" si="4"/>
        <v>176554.38</v>
      </c>
      <c r="K81" s="17">
        <f t="shared" si="5"/>
        <v>0</v>
      </c>
    </row>
    <row r="82" spans="3:11" x14ac:dyDescent="0.3">
      <c r="C82" s="6" t="str">
        <f>slowniki!D56&amp;"*"</f>
        <v>401-30102*</v>
      </c>
      <c r="D82" s="16" t="str">
        <f>IF($B$5="synt",LEFT(VLOOKUP('Obroty 4'!C82,slowniki!D:E,2,FALSE),3),IF($B$5="I-P",LEFT(VLOOKUP('Obroty 4'!C82,slowniki!D:E,2,FALSE),6),IF($B$5="II-P",LEFT(VLOOKUP('Obroty 4'!C82,slowniki!D:E,2,FALSE),9),VLOOKUP('Obroty 4'!C82,slowniki!D:E,2,FALSE))))</f>
        <v>401</v>
      </c>
      <c r="E82" s="16" t="str">
        <f>VLOOKUP('Obroty 4'!C82,slowniki!D:E,2,FALSE)</f>
        <v>401-03-01-02</v>
      </c>
      <c r="F82" s="17">
        <f>SUMIFS(Dane!Q:Q,Dane!O:O,'Obroty 4'!C82,Dane!M:M,'Obroty 4'!$D$2)</f>
        <v>0</v>
      </c>
      <c r="G82" s="17">
        <f>SUMIFS(Dane!Q:Q,Dane!P:P,'Obroty 4'!C82,Dane!M:M,'Obroty 4'!$D$2)</f>
        <v>0</v>
      </c>
      <c r="H82" s="17">
        <f>SUMIFS(Dane!Q:Q,Dane!O:O,'Obroty 4'!C82)</f>
        <v>0</v>
      </c>
      <c r="I82" s="17">
        <f>SUMIFS(Dane!P:P,Dane!O:O,'Obroty 4'!C82)</f>
        <v>0</v>
      </c>
      <c r="J82" s="17">
        <f t="shared" si="4"/>
        <v>0</v>
      </c>
      <c r="K82" s="17">
        <f t="shared" si="5"/>
        <v>0</v>
      </c>
    </row>
    <row r="83" spans="3:11" x14ac:dyDescent="0.3">
      <c r="C83" s="6" t="str">
        <f>slowniki!D57&amp;"*"</f>
        <v>401-30103*</v>
      </c>
      <c r="D83" s="16" t="str">
        <f>IF($B$5="synt",LEFT(VLOOKUP('Obroty 4'!C83,slowniki!D:E,2,FALSE),3),IF($B$5="I-P",LEFT(VLOOKUP('Obroty 4'!C83,slowniki!D:E,2,FALSE),6),IF($B$5="II-P",LEFT(VLOOKUP('Obroty 4'!C83,slowniki!D:E,2,FALSE),9),VLOOKUP('Obroty 4'!C83,slowniki!D:E,2,FALSE))))</f>
        <v>401</v>
      </c>
      <c r="E83" s="16" t="str">
        <f>VLOOKUP('Obroty 4'!C83,slowniki!D:E,2,FALSE)</f>
        <v>401-03-01-03</v>
      </c>
      <c r="F83" s="17">
        <f>SUMIFS(Dane!Q:Q,Dane!O:O,'Obroty 4'!C83,Dane!M:M,'Obroty 4'!$D$2)</f>
        <v>0</v>
      </c>
      <c r="G83" s="17">
        <f>SUMIFS(Dane!Q:Q,Dane!P:P,'Obroty 4'!C83,Dane!M:M,'Obroty 4'!$D$2)</f>
        <v>0</v>
      </c>
      <c r="H83" s="17">
        <f>SUMIFS(Dane!Q:Q,Dane!O:O,'Obroty 4'!C83)</f>
        <v>237465.62</v>
      </c>
      <c r="I83" s="17">
        <f>SUMIFS(Dane!P:P,Dane!O:O,'Obroty 4'!C83)</f>
        <v>0</v>
      </c>
      <c r="J83" s="17">
        <f t="shared" si="4"/>
        <v>237465.62</v>
      </c>
      <c r="K83" s="17">
        <f t="shared" si="5"/>
        <v>0</v>
      </c>
    </row>
    <row r="84" spans="3:11" x14ac:dyDescent="0.3">
      <c r="C84" s="6" t="str">
        <f>slowniki!D58&amp;"*"</f>
        <v>401-30104*</v>
      </c>
      <c r="D84" s="16" t="str">
        <f>IF($B$5="synt",LEFT(VLOOKUP('Obroty 4'!C84,slowniki!D:E,2,FALSE),3),IF($B$5="I-P",LEFT(VLOOKUP('Obroty 4'!C84,slowniki!D:E,2,FALSE),6),IF($B$5="II-P",LEFT(VLOOKUP('Obroty 4'!C84,slowniki!D:E,2,FALSE),9),VLOOKUP('Obroty 4'!C84,slowniki!D:E,2,FALSE))))</f>
        <v>401</v>
      </c>
      <c r="E84" s="16" t="str">
        <f>VLOOKUP('Obroty 4'!C84,slowniki!D:E,2,FALSE)</f>
        <v>401-03-01-04</v>
      </c>
      <c r="F84" s="17">
        <f>SUMIFS(Dane!Q:Q,Dane!O:O,'Obroty 4'!C84,Dane!M:M,'Obroty 4'!$D$2)</f>
        <v>0</v>
      </c>
      <c r="G84" s="17">
        <f>SUMIFS(Dane!Q:Q,Dane!P:P,'Obroty 4'!C84,Dane!M:M,'Obroty 4'!$D$2)</f>
        <v>0</v>
      </c>
      <c r="H84" s="17">
        <f>SUMIFS(Dane!Q:Q,Dane!O:O,'Obroty 4'!C84)</f>
        <v>0</v>
      </c>
      <c r="I84" s="17">
        <f>SUMIFS(Dane!P:P,Dane!O:O,'Obroty 4'!C84)</f>
        <v>0</v>
      </c>
      <c r="J84" s="17">
        <f t="shared" si="4"/>
        <v>0</v>
      </c>
      <c r="K84" s="17">
        <f t="shared" si="5"/>
        <v>0</v>
      </c>
    </row>
    <row r="85" spans="3:11" x14ac:dyDescent="0.3">
      <c r="C85" s="6" t="str">
        <f>slowniki!D59&amp;"*"</f>
        <v>401-30105*</v>
      </c>
      <c r="D85" s="16" t="str">
        <f>IF($B$5="synt",LEFT(VLOOKUP('Obroty 4'!C85,slowniki!D:E,2,FALSE),3),IF($B$5="I-P",LEFT(VLOOKUP('Obroty 4'!C85,slowniki!D:E,2,FALSE),6),IF($B$5="II-P",LEFT(VLOOKUP('Obroty 4'!C85,slowniki!D:E,2,FALSE),9),VLOOKUP('Obroty 4'!C85,slowniki!D:E,2,FALSE))))</f>
        <v>401</v>
      </c>
      <c r="E85" s="16" t="str">
        <f>VLOOKUP('Obroty 4'!C85,slowniki!D:E,2,FALSE)</f>
        <v>401-03-01-05</v>
      </c>
      <c r="F85" s="17">
        <f>SUMIFS(Dane!Q:Q,Dane!O:O,'Obroty 4'!C85,Dane!M:M,'Obroty 4'!$D$2)</f>
        <v>0</v>
      </c>
      <c r="G85" s="17">
        <f>SUMIFS(Dane!Q:Q,Dane!P:P,'Obroty 4'!C85,Dane!M:M,'Obroty 4'!$D$2)</f>
        <v>0</v>
      </c>
      <c r="H85" s="17">
        <f>SUMIFS(Dane!Q:Q,Dane!O:O,'Obroty 4'!C85)</f>
        <v>0</v>
      </c>
      <c r="I85" s="17">
        <f>SUMIFS(Dane!P:P,Dane!O:O,'Obroty 4'!C85)</f>
        <v>0</v>
      </c>
      <c r="J85" s="17">
        <f t="shared" si="4"/>
        <v>0</v>
      </c>
      <c r="K85" s="17">
        <f t="shared" si="5"/>
        <v>0</v>
      </c>
    </row>
    <row r="86" spans="3:11" x14ac:dyDescent="0.3">
      <c r="C86" s="6" t="str">
        <f>slowniki!D60&amp;"*"</f>
        <v>401-30106*</v>
      </c>
      <c r="D86" s="16" t="str">
        <f>IF($B$5="synt",LEFT(VLOOKUP('Obroty 4'!C86,slowniki!D:E,2,FALSE),3),IF($B$5="I-P",LEFT(VLOOKUP('Obroty 4'!C86,slowniki!D:E,2,FALSE),6),IF($B$5="II-P",LEFT(VLOOKUP('Obroty 4'!C86,slowniki!D:E,2,FALSE),9),VLOOKUP('Obroty 4'!C86,slowniki!D:E,2,FALSE))))</f>
        <v>401</v>
      </c>
      <c r="E86" s="16" t="str">
        <f>VLOOKUP('Obroty 4'!C86,slowniki!D:E,2,FALSE)</f>
        <v>401-03-01-06</v>
      </c>
      <c r="F86" s="17">
        <f>SUMIFS(Dane!Q:Q,Dane!O:O,'Obroty 4'!C86,Dane!M:M,'Obroty 4'!$D$2)</f>
        <v>0</v>
      </c>
      <c r="G86" s="17">
        <f>SUMIFS(Dane!Q:Q,Dane!P:P,'Obroty 4'!C86,Dane!M:M,'Obroty 4'!$D$2)</f>
        <v>0</v>
      </c>
      <c r="H86" s="17">
        <f>SUMIFS(Dane!Q:Q,Dane!O:O,'Obroty 4'!C86)</f>
        <v>0</v>
      </c>
      <c r="I86" s="17">
        <f>SUMIFS(Dane!P:P,Dane!O:O,'Obroty 4'!C86)</f>
        <v>0</v>
      </c>
      <c r="J86" s="17">
        <f t="shared" si="4"/>
        <v>0</v>
      </c>
      <c r="K86" s="17">
        <f t="shared" si="5"/>
        <v>0</v>
      </c>
    </row>
    <row r="87" spans="3:11" x14ac:dyDescent="0.3">
      <c r="C87" s="6" t="str">
        <f>slowniki!G3</f>
        <v>402-10001</v>
      </c>
      <c r="D87" s="16" t="str">
        <f>IF($B$5="synt",LEFT(VLOOKUP('Obroty 4'!C87,slowniki!G:H,2,FALSE),3),IF($B$5="I-P",LEFT(VLOOKUP('Obroty 4'!C87,slowniki!G:H,2,FALSE),6),IF($B$5="II-P",LEFT(VLOOKUP('Obroty 4'!C87,slowniki!G:H,2,FALSE),9),VLOOKUP('Obroty 4'!C87,slowniki!G:H,2,FALSE))))</f>
        <v>402</v>
      </c>
      <c r="E87" s="16" t="str">
        <f>VLOOKUP('Obroty 4'!C87,slowniki!G:H,2,FALSE)</f>
        <v>402-01-00-01</v>
      </c>
      <c r="F87" s="17">
        <f>SUMIFS(Dane!Q:Q,Dane!O:O,'Obroty 4'!C87,Dane!M:M,'Obroty 4'!$D$2)</f>
        <v>0</v>
      </c>
      <c r="G87" s="17">
        <f>SUMIFS(Dane!Q:Q,Dane!P:P,'Obroty 4'!C87,Dane!M:M,'Obroty 4'!$D$2)</f>
        <v>0</v>
      </c>
      <c r="H87" s="17">
        <f>SUMIFS(Dane!Q:Q,Dane!O:O,'Obroty 4'!C87)</f>
        <v>0</v>
      </c>
      <c r="I87" s="17">
        <f>SUMIFS(Dane!P:P,Dane!O:O,'Obroty 4'!C87)</f>
        <v>0</v>
      </c>
      <c r="J87" s="17">
        <f t="shared" si="4"/>
        <v>0</v>
      </c>
      <c r="K87" s="17">
        <f t="shared" si="5"/>
        <v>0</v>
      </c>
    </row>
    <row r="88" spans="3:11" x14ac:dyDescent="0.3">
      <c r="C88" s="6" t="str">
        <f>slowniki!G4</f>
        <v>402-10002</v>
      </c>
      <c r="D88" s="16" t="str">
        <f>IF($B$5="synt",LEFT(VLOOKUP('Obroty 4'!C88,slowniki!G:H,2,FALSE),3),IF($B$5="I-P",LEFT(VLOOKUP('Obroty 4'!C88,slowniki!G:H,2,FALSE),6),IF($B$5="II-P",LEFT(VLOOKUP('Obroty 4'!C88,slowniki!G:H,2,FALSE),9),VLOOKUP('Obroty 4'!C88,slowniki!G:H,2,FALSE))))</f>
        <v>402</v>
      </c>
      <c r="E88" s="16" t="str">
        <f>VLOOKUP('Obroty 4'!C88,slowniki!G:H,2,FALSE)</f>
        <v>402-01-00-02</v>
      </c>
      <c r="F88" s="17">
        <f>SUMIFS(Dane!Q:Q,Dane!O:O,'Obroty 4'!C88,Dane!M:M,'Obroty 4'!$D$2)</f>
        <v>0</v>
      </c>
      <c r="G88" s="17">
        <f>SUMIFS(Dane!Q:Q,Dane!P:P,'Obroty 4'!C88,Dane!M:M,'Obroty 4'!$D$2)</f>
        <v>0</v>
      </c>
      <c r="H88" s="17">
        <f>SUMIFS(Dane!Q:Q,Dane!O:O,'Obroty 4'!C88)</f>
        <v>0</v>
      </c>
      <c r="I88" s="17">
        <f>SUMIFS(Dane!P:P,Dane!O:O,'Obroty 4'!C88)</f>
        <v>0</v>
      </c>
      <c r="J88" s="17">
        <f t="shared" si="4"/>
        <v>0</v>
      </c>
      <c r="K88" s="17">
        <f t="shared" si="5"/>
        <v>0</v>
      </c>
    </row>
    <row r="89" spans="3:11" x14ac:dyDescent="0.3">
      <c r="C89" s="6" t="str">
        <f>slowniki!G5</f>
        <v>402-10003</v>
      </c>
      <c r="D89" s="16" t="str">
        <f>IF($B$5="synt",LEFT(VLOOKUP('Obroty 4'!C89,slowniki!G:H,2,FALSE),3),IF($B$5="I-P",LEFT(VLOOKUP('Obroty 4'!C89,slowniki!G:H,2,FALSE),6),IF($B$5="II-P",LEFT(VLOOKUP('Obroty 4'!C89,slowniki!G:H,2,FALSE),9),VLOOKUP('Obroty 4'!C89,slowniki!G:H,2,FALSE))))</f>
        <v>402</v>
      </c>
      <c r="E89" s="16" t="str">
        <f>VLOOKUP('Obroty 4'!C89,slowniki!G:H,2,FALSE)</f>
        <v>402-01-00-03</v>
      </c>
      <c r="F89" s="17">
        <f>SUMIFS(Dane!Q:Q,Dane!O:O,'Obroty 4'!C89,Dane!M:M,'Obroty 4'!$D$2)</f>
        <v>0</v>
      </c>
      <c r="G89" s="17">
        <f>SUMIFS(Dane!Q:Q,Dane!P:P,'Obroty 4'!C89,Dane!M:M,'Obroty 4'!$D$2)</f>
        <v>0</v>
      </c>
      <c r="H89" s="17">
        <f>SUMIFS(Dane!Q:Q,Dane!O:O,'Obroty 4'!C89)</f>
        <v>0</v>
      </c>
      <c r="I89" s="17">
        <f>SUMIFS(Dane!P:P,Dane!O:O,'Obroty 4'!C89)</f>
        <v>0</v>
      </c>
      <c r="J89" s="17">
        <f t="shared" si="4"/>
        <v>0</v>
      </c>
      <c r="K89" s="17">
        <f t="shared" si="5"/>
        <v>0</v>
      </c>
    </row>
    <row r="90" spans="3:11" x14ac:dyDescent="0.3">
      <c r="C90" s="6" t="str">
        <f>slowniki!G6</f>
        <v>402-10101</v>
      </c>
      <c r="D90" s="16" t="str">
        <f>IF($B$5="synt",LEFT(VLOOKUP('Obroty 4'!C90,slowniki!G:H,2,FALSE),3),IF($B$5="I-P",LEFT(VLOOKUP('Obroty 4'!C90,slowniki!G:H,2,FALSE),6),IF($B$5="II-P",LEFT(VLOOKUP('Obroty 4'!C90,slowniki!G:H,2,FALSE),9),VLOOKUP('Obroty 4'!C90,slowniki!G:H,2,FALSE))))</f>
        <v>402</v>
      </c>
      <c r="E90" s="16" t="str">
        <f>VLOOKUP('Obroty 4'!C90,slowniki!G:H,2,FALSE)</f>
        <v>402-01-01-01</v>
      </c>
      <c r="F90" s="17">
        <f>SUMIFS(Dane!Q:Q,Dane!O:O,'Obroty 4'!C90,Dane!M:M,'Obroty 4'!$D$2)</f>
        <v>0</v>
      </c>
      <c r="G90" s="17">
        <f>SUMIFS(Dane!Q:Q,Dane!P:P,'Obroty 4'!C90,Dane!M:M,'Obroty 4'!$D$2)</f>
        <v>0</v>
      </c>
      <c r="H90" s="17">
        <f>SUMIFS(Dane!Q:Q,Dane!O:O,'Obroty 4'!C90)</f>
        <v>0</v>
      </c>
      <c r="I90" s="17">
        <f>SUMIFS(Dane!P:P,Dane!O:O,'Obroty 4'!C90)</f>
        <v>0</v>
      </c>
      <c r="J90" s="17">
        <f t="shared" si="4"/>
        <v>0</v>
      </c>
      <c r="K90" s="17">
        <f t="shared" si="5"/>
        <v>0</v>
      </c>
    </row>
    <row r="91" spans="3:11" x14ac:dyDescent="0.3">
      <c r="C91" s="6" t="str">
        <f>slowniki!G7</f>
        <v>402-10102</v>
      </c>
      <c r="D91" s="16" t="str">
        <f>IF($B$5="synt",LEFT(VLOOKUP('Obroty 4'!C91,slowniki!G:H,2,FALSE),3),IF($B$5="I-P",LEFT(VLOOKUP('Obroty 4'!C91,slowniki!G:H,2,FALSE),6),IF($B$5="II-P",LEFT(VLOOKUP('Obroty 4'!C91,slowniki!G:H,2,FALSE),9),VLOOKUP('Obroty 4'!C91,slowniki!G:H,2,FALSE))))</f>
        <v>402</v>
      </c>
      <c r="E91" s="16" t="str">
        <f>VLOOKUP('Obroty 4'!C91,slowniki!G:H,2,FALSE)</f>
        <v>402-01-01-02</v>
      </c>
      <c r="F91" s="17">
        <f>SUMIFS(Dane!Q:Q,Dane!O:O,'Obroty 4'!C91,Dane!M:M,'Obroty 4'!$D$2)</f>
        <v>0</v>
      </c>
      <c r="G91" s="17">
        <f>SUMIFS(Dane!Q:Q,Dane!P:P,'Obroty 4'!C91,Dane!M:M,'Obroty 4'!$D$2)</f>
        <v>0</v>
      </c>
      <c r="H91" s="17">
        <f>SUMIFS(Dane!Q:Q,Dane!O:O,'Obroty 4'!C91)</f>
        <v>0</v>
      </c>
      <c r="I91" s="17">
        <f>SUMIFS(Dane!P:P,Dane!O:O,'Obroty 4'!C91)</f>
        <v>0</v>
      </c>
      <c r="J91" s="17">
        <f t="shared" si="4"/>
        <v>0</v>
      </c>
      <c r="K91" s="17">
        <f t="shared" si="5"/>
        <v>0</v>
      </c>
    </row>
    <row r="92" spans="3:11" x14ac:dyDescent="0.3">
      <c r="C92" s="6" t="str">
        <f>slowniki!G8</f>
        <v>402-10103</v>
      </c>
      <c r="D92" s="16" t="str">
        <f>IF($B$5="synt",LEFT(VLOOKUP('Obroty 4'!C92,slowniki!G:H,2,FALSE),3),IF($B$5="I-P",LEFT(VLOOKUP('Obroty 4'!C92,slowniki!G:H,2,FALSE),6),IF($B$5="II-P",LEFT(VLOOKUP('Obroty 4'!C92,slowniki!G:H,2,FALSE),9),VLOOKUP('Obroty 4'!C92,slowniki!G:H,2,FALSE))))</f>
        <v>402</v>
      </c>
      <c r="E92" s="16" t="str">
        <f>VLOOKUP('Obroty 4'!C92,slowniki!G:H,2,FALSE)</f>
        <v>402-01-01-03</v>
      </c>
      <c r="F92" s="17">
        <f>SUMIFS(Dane!Q:Q,Dane!O:O,'Obroty 4'!C92,Dane!M:M,'Obroty 4'!$D$2)</f>
        <v>0</v>
      </c>
      <c r="G92" s="17">
        <f>SUMIFS(Dane!Q:Q,Dane!P:P,'Obroty 4'!C92,Dane!M:M,'Obroty 4'!$D$2)</f>
        <v>0</v>
      </c>
      <c r="H92" s="17">
        <f>SUMIFS(Dane!Q:Q,Dane!O:O,'Obroty 4'!C92)</f>
        <v>0</v>
      </c>
      <c r="I92" s="17">
        <f>SUMIFS(Dane!P:P,Dane!O:O,'Obroty 4'!C92)</f>
        <v>0</v>
      </c>
      <c r="J92" s="17">
        <f t="shared" si="4"/>
        <v>0</v>
      </c>
      <c r="K92" s="17">
        <f t="shared" si="5"/>
        <v>0</v>
      </c>
    </row>
    <row r="93" spans="3:11" x14ac:dyDescent="0.3">
      <c r="C93" s="6" t="str">
        <f>slowniki!G9</f>
        <v>402-10104</v>
      </c>
      <c r="D93" s="16" t="str">
        <f>IF($B$5="synt",LEFT(VLOOKUP('Obroty 4'!C93,slowniki!G:H,2,FALSE),3),IF($B$5="I-P",LEFT(VLOOKUP('Obroty 4'!C93,slowniki!G:H,2,FALSE),6),IF($B$5="II-P",LEFT(VLOOKUP('Obroty 4'!C93,slowniki!G:H,2,FALSE),9),VLOOKUP('Obroty 4'!C93,slowniki!G:H,2,FALSE))))</f>
        <v>402</v>
      </c>
      <c r="E93" s="16" t="str">
        <f>VLOOKUP('Obroty 4'!C93,slowniki!G:H,2,FALSE)</f>
        <v>402-01-01-04</v>
      </c>
      <c r="F93" s="17">
        <f>SUMIFS(Dane!Q:Q,Dane!O:O,'Obroty 4'!C93,Dane!M:M,'Obroty 4'!$D$2)</f>
        <v>0</v>
      </c>
      <c r="G93" s="17">
        <f>SUMIFS(Dane!Q:Q,Dane!P:P,'Obroty 4'!C93,Dane!M:M,'Obroty 4'!$D$2)</f>
        <v>0</v>
      </c>
      <c r="H93" s="17">
        <f>SUMIFS(Dane!Q:Q,Dane!O:O,'Obroty 4'!C93)</f>
        <v>0</v>
      </c>
      <c r="I93" s="17">
        <f>SUMIFS(Dane!P:P,Dane!O:O,'Obroty 4'!C93)</f>
        <v>0</v>
      </c>
      <c r="J93" s="17">
        <f t="shared" si="4"/>
        <v>0</v>
      </c>
      <c r="K93" s="17">
        <f t="shared" si="5"/>
        <v>0</v>
      </c>
    </row>
    <row r="94" spans="3:11" x14ac:dyDescent="0.3">
      <c r="C94" s="6" t="str">
        <f>slowniki!G10</f>
        <v>402-10105</v>
      </c>
      <c r="D94" s="16" t="str">
        <f>IF($B$5="synt",LEFT(VLOOKUP('Obroty 4'!C94,slowniki!G:H,2,FALSE),3),IF($B$5="I-P",LEFT(VLOOKUP('Obroty 4'!C94,slowniki!G:H,2,FALSE),6),IF($B$5="II-P",LEFT(VLOOKUP('Obroty 4'!C94,slowniki!G:H,2,FALSE),9),VLOOKUP('Obroty 4'!C94,slowniki!G:H,2,FALSE))))</f>
        <v>402</v>
      </c>
      <c r="E94" s="16" t="str">
        <f>VLOOKUP('Obroty 4'!C94,slowniki!G:H,2,FALSE)</f>
        <v>402-01-01-05</v>
      </c>
      <c r="F94" s="17">
        <f>SUMIFS(Dane!Q:Q,Dane!O:O,'Obroty 4'!C94,Dane!M:M,'Obroty 4'!$D$2)</f>
        <v>0</v>
      </c>
      <c r="G94" s="17">
        <f>SUMIFS(Dane!Q:Q,Dane!P:P,'Obroty 4'!C94,Dane!M:M,'Obroty 4'!$D$2)</f>
        <v>0</v>
      </c>
      <c r="H94" s="17">
        <f>SUMIFS(Dane!Q:Q,Dane!O:O,'Obroty 4'!C94)</f>
        <v>0</v>
      </c>
      <c r="I94" s="17">
        <f>SUMIFS(Dane!P:P,Dane!O:O,'Obroty 4'!C94)</f>
        <v>0</v>
      </c>
      <c r="J94" s="17">
        <f t="shared" si="4"/>
        <v>0</v>
      </c>
      <c r="K94" s="17">
        <f t="shared" si="5"/>
        <v>0</v>
      </c>
    </row>
    <row r="95" spans="3:11" x14ac:dyDescent="0.3">
      <c r="C95" s="6" t="str">
        <f>slowniki!G11</f>
        <v>402-10106</v>
      </c>
      <c r="D95" s="16" t="str">
        <f>IF($B$5="synt",LEFT(VLOOKUP('Obroty 4'!C95,slowniki!G:H,2,FALSE),3),IF($B$5="I-P",LEFT(VLOOKUP('Obroty 4'!C95,slowniki!G:H,2,FALSE),6),IF($B$5="II-P",LEFT(VLOOKUP('Obroty 4'!C95,slowniki!G:H,2,FALSE),9),VLOOKUP('Obroty 4'!C95,slowniki!G:H,2,FALSE))))</f>
        <v>402</v>
      </c>
      <c r="E95" s="16" t="str">
        <f>VLOOKUP('Obroty 4'!C95,slowniki!G:H,2,FALSE)</f>
        <v>402-01-01-06</v>
      </c>
      <c r="F95" s="17">
        <f>SUMIFS(Dane!Q:Q,Dane!O:O,'Obroty 4'!C95,Dane!M:M,'Obroty 4'!$D$2)</f>
        <v>0</v>
      </c>
      <c r="G95" s="17">
        <f>SUMIFS(Dane!Q:Q,Dane!P:P,'Obroty 4'!C95,Dane!M:M,'Obroty 4'!$D$2)</f>
        <v>0</v>
      </c>
      <c r="H95" s="17">
        <f>SUMIFS(Dane!Q:Q,Dane!O:O,'Obroty 4'!C95)</f>
        <v>0</v>
      </c>
      <c r="I95" s="17">
        <f>SUMIFS(Dane!P:P,Dane!O:O,'Obroty 4'!C95)</f>
        <v>0</v>
      </c>
      <c r="J95" s="17">
        <f t="shared" si="4"/>
        <v>0</v>
      </c>
      <c r="K95" s="17">
        <f t="shared" si="5"/>
        <v>0</v>
      </c>
    </row>
    <row r="96" spans="3:11" x14ac:dyDescent="0.3">
      <c r="C96" s="6" t="str">
        <f>slowniki!G12</f>
        <v>402-10107</v>
      </c>
      <c r="D96" s="16" t="str">
        <f>IF($B$5="synt",LEFT(VLOOKUP('Obroty 4'!C96,slowniki!G:H,2,FALSE),3),IF($B$5="I-P",LEFT(VLOOKUP('Obroty 4'!C96,slowniki!G:H,2,FALSE),6),IF($B$5="II-P",LEFT(VLOOKUP('Obroty 4'!C96,slowniki!G:H,2,FALSE),9),VLOOKUP('Obroty 4'!C96,slowniki!G:H,2,FALSE))))</f>
        <v>402</v>
      </c>
      <c r="E96" s="16" t="str">
        <f>VLOOKUP('Obroty 4'!C96,slowniki!G:H,2,FALSE)</f>
        <v>402-01-01-07</v>
      </c>
      <c r="F96" s="17">
        <f>SUMIFS(Dane!Q:Q,Dane!O:O,'Obroty 4'!C96,Dane!M:M,'Obroty 4'!$D$2)</f>
        <v>0</v>
      </c>
      <c r="G96" s="17">
        <f>SUMIFS(Dane!Q:Q,Dane!P:P,'Obroty 4'!C96,Dane!M:M,'Obroty 4'!$D$2)</f>
        <v>0</v>
      </c>
      <c r="H96" s="17">
        <f>SUMIFS(Dane!Q:Q,Dane!O:O,'Obroty 4'!C96)</f>
        <v>0</v>
      </c>
      <c r="I96" s="17">
        <f>SUMIFS(Dane!P:P,Dane!O:O,'Obroty 4'!C96)</f>
        <v>0</v>
      </c>
      <c r="J96" s="17">
        <f t="shared" si="4"/>
        <v>0</v>
      </c>
      <c r="K96" s="17">
        <f t="shared" si="5"/>
        <v>0</v>
      </c>
    </row>
    <row r="97" spans="3:11" x14ac:dyDescent="0.3">
      <c r="C97" s="6" t="str">
        <f>slowniki!G13</f>
        <v>402-10201</v>
      </c>
      <c r="D97" s="16" t="str">
        <f>IF($B$5="synt",LEFT(VLOOKUP('Obroty 4'!C97,slowniki!G:H,2,FALSE),3),IF($B$5="I-P",LEFT(VLOOKUP('Obroty 4'!C97,slowniki!G:H,2,FALSE),6),IF($B$5="II-P",LEFT(VLOOKUP('Obroty 4'!C97,slowniki!G:H,2,FALSE),9),VLOOKUP('Obroty 4'!C97,slowniki!G:H,2,FALSE))))</f>
        <v>402</v>
      </c>
      <c r="E97" s="16" t="str">
        <f>VLOOKUP('Obroty 4'!C97,slowniki!G:H,2,FALSE)</f>
        <v>402-01-02-01</v>
      </c>
      <c r="F97" s="17">
        <f>SUMIFS(Dane!Q:Q,Dane!O:O,'Obroty 4'!C97,Dane!M:M,'Obroty 4'!$D$2)</f>
        <v>0</v>
      </c>
      <c r="G97" s="17">
        <f>SUMIFS(Dane!Q:Q,Dane!P:P,'Obroty 4'!C97,Dane!M:M,'Obroty 4'!$D$2)</f>
        <v>0</v>
      </c>
      <c r="H97" s="17">
        <f>SUMIFS(Dane!Q:Q,Dane!O:O,'Obroty 4'!C97)</f>
        <v>0</v>
      </c>
      <c r="I97" s="17">
        <f>SUMIFS(Dane!P:P,Dane!O:O,'Obroty 4'!C97)</f>
        <v>0</v>
      </c>
      <c r="J97" s="17">
        <f t="shared" si="4"/>
        <v>0</v>
      </c>
      <c r="K97" s="17">
        <f t="shared" si="5"/>
        <v>0</v>
      </c>
    </row>
    <row r="98" spans="3:11" x14ac:dyDescent="0.3">
      <c r="C98" s="6" t="str">
        <f>slowniki!G14</f>
        <v>402-10202</v>
      </c>
      <c r="D98" s="16" t="str">
        <f>IF($B$5="synt",LEFT(VLOOKUP('Obroty 4'!C98,slowniki!G:H,2,FALSE),3),IF($B$5="I-P",LEFT(VLOOKUP('Obroty 4'!C98,slowniki!G:H,2,FALSE),6),IF($B$5="II-P",LEFT(VLOOKUP('Obroty 4'!C98,slowniki!G:H,2,FALSE),9),VLOOKUP('Obroty 4'!C98,slowniki!G:H,2,FALSE))))</f>
        <v>402</v>
      </c>
      <c r="E98" s="16" t="str">
        <f>VLOOKUP('Obroty 4'!C98,slowniki!G:H,2,FALSE)</f>
        <v>402-01-02-02</v>
      </c>
      <c r="F98" s="17">
        <f>SUMIFS(Dane!Q:Q,Dane!O:O,'Obroty 4'!C98,Dane!M:M,'Obroty 4'!$D$2)</f>
        <v>0</v>
      </c>
      <c r="G98" s="17">
        <f>SUMIFS(Dane!Q:Q,Dane!P:P,'Obroty 4'!C98,Dane!M:M,'Obroty 4'!$D$2)</f>
        <v>0</v>
      </c>
      <c r="H98" s="17">
        <f>SUMIFS(Dane!Q:Q,Dane!O:O,'Obroty 4'!C98)</f>
        <v>0</v>
      </c>
      <c r="I98" s="17">
        <f>SUMIFS(Dane!P:P,Dane!O:O,'Obroty 4'!C98)</f>
        <v>0</v>
      </c>
      <c r="J98" s="17">
        <f t="shared" si="4"/>
        <v>0</v>
      </c>
      <c r="K98" s="17">
        <f t="shared" si="5"/>
        <v>0</v>
      </c>
    </row>
    <row r="99" spans="3:11" x14ac:dyDescent="0.3">
      <c r="C99" s="6" t="str">
        <f>slowniki!G15</f>
        <v>402-10203</v>
      </c>
      <c r="D99" s="16" t="str">
        <f>IF($B$5="synt",LEFT(VLOOKUP('Obroty 4'!C99,slowniki!G:H,2,FALSE),3),IF($B$5="I-P",LEFT(VLOOKUP('Obroty 4'!C99,slowniki!G:H,2,FALSE),6),IF($B$5="II-P",LEFT(VLOOKUP('Obroty 4'!C99,slowniki!G:H,2,FALSE),9),VLOOKUP('Obroty 4'!C99,slowniki!G:H,2,FALSE))))</f>
        <v>402</v>
      </c>
      <c r="E99" s="16" t="str">
        <f>VLOOKUP('Obroty 4'!C99,slowniki!G:H,2,FALSE)</f>
        <v>402-01-02-03</v>
      </c>
      <c r="F99" s="17">
        <f>SUMIFS(Dane!Q:Q,Dane!O:O,'Obroty 4'!C99,Dane!M:M,'Obroty 4'!$D$2)</f>
        <v>0</v>
      </c>
      <c r="G99" s="17">
        <f>SUMIFS(Dane!Q:Q,Dane!P:P,'Obroty 4'!C99,Dane!M:M,'Obroty 4'!$D$2)</f>
        <v>0</v>
      </c>
      <c r="H99" s="17">
        <f>SUMIFS(Dane!Q:Q,Dane!O:O,'Obroty 4'!C99)</f>
        <v>0</v>
      </c>
      <c r="I99" s="17">
        <f>SUMIFS(Dane!P:P,Dane!O:O,'Obroty 4'!C99)</f>
        <v>0</v>
      </c>
      <c r="J99" s="17">
        <f t="shared" si="4"/>
        <v>0</v>
      </c>
      <c r="K99" s="17">
        <f t="shared" si="5"/>
        <v>0</v>
      </c>
    </row>
    <row r="100" spans="3:11" x14ac:dyDescent="0.3">
      <c r="C100" s="6" t="str">
        <f>slowniki!G16</f>
        <v>402-10204</v>
      </c>
      <c r="D100" s="16" t="str">
        <f>IF($B$5="synt",LEFT(VLOOKUP('Obroty 4'!C100,slowniki!G:H,2,FALSE),3),IF($B$5="I-P",LEFT(VLOOKUP('Obroty 4'!C100,slowniki!G:H,2,FALSE),6),IF($B$5="II-P",LEFT(VLOOKUP('Obroty 4'!C100,slowniki!G:H,2,FALSE),9),VLOOKUP('Obroty 4'!C100,slowniki!G:H,2,FALSE))))</f>
        <v>402</v>
      </c>
      <c r="E100" s="16" t="str">
        <f>VLOOKUP('Obroty 4'!C100,slowniki!G:H,2,FALSE)</f>
        <v>402-01-02-04</v>
      </c>
      <c r="F100" s="17">
        <f>SUMIFS(Dane!Q:Q,Dane!O:O,'Obroty 4'!C100,Dane!M:M,'Obroty 4'!$D$2)</f>
        <v>0</v>
      </c>
      <c r="G100" s="17">
        <f>SUMIFS(Dane!Q:Q,Dane!P:P,'Obroty 4'!C100,Dane!M:M,'Obroty 4'!$D$2)</f>
        <v>0</v>
      </c>
      <c r="H100" s="17">
        <f>SUMIFS(Dane!Q:Q,Dane!O:O,'Obroty 4'!C100)</f>
        <v>0</v>
      </c>
      <c r="I100" s="17">
        <f>SUMIFS(Dane!P:P,Dane!O:O,'Obroty 4'!C100)</f>
        <v>0</v>
      </c>
      <c r="J100" s="17">
        <f t="shared" si="4"/>
        <v>0</v>
      </c>
      <c r="K100" s="17">
        <f t="shared" si="5"/>
        <v>0</v>
      </c>
    </row>
    <row r="101" spans="3:11" x14ac:dyDescent="0.3">
      <c r="C101" s="6" t="str">
        <f>slowniki!G17</f>
        <v>402-10205</v>
      </c>
      <c r="D101" s="16" t="str">
        <f>IF($B$5="synt",LEFT(VLOOKUP('Obroty 4'!C101,slowniki!G:H,2,FALSE),3),IF($B$5="I-P",LEFT(VLOOKUP('Obroty 4'!C101,slowniki!G:H,2,FALSE),6),IF($B$5="II-P",LEFT(VLOOKUP('Obroty 4'!C101,slowniki!G:H,2,FALSE),9),VLOOKUP('Obroty 4'!C101,slowniki!G:H,2,FALSE))))</f>
        <v>402</v>
      </c>
      <c r="E101" s="16" t="str">
        <f>VLOOKUP('Obroty 4'!C101,slowniki!G:H,2,FALSE)</f>
        <v>402-01-02-05</v>
      </c>
      <c r="F101" s="17">
        <f>SUMIFS(Dane!Q:Q,Dane!O:O,'Obroty 4'!C101,Dane!M:M,'Obroty 4'!$D$2)</f>
        <v>0</v>
      </c>
      <c r="G101" s="17">
        <f>SUMIFS(Dane!Q:Q,Dane!P:P,'Obroty 4'!C101,Dane!M:M,'Obroty 4'!$D$2)</f>
        <v>0</v>
      </c>
      <c r="H101" s="17">
        <f>SUMIFS(Dane!Q:Q,Dane!O:O,'Obroty 4'!C101)</f>
        <v>0</v>
      </c>
      <c r="I101" s="17">
        <f>SUMIFS(Dane!P:P,Dane!O:O,'Obroty 4'!C101)</f>
        <v>0</v>
      </c>
      <c r="J101" s="17">
        <f t="shared" si="4"/>
        <v>0</v>
      </c>
      <c r="K101" s="17">
        <f t="shared" si="5"/>
        <v>0</v>
      </c>
    </row>
    <row r="102" spans="3:11" x14ac:dyDescent="0.3">
      <c r="C102" s="6" t="str">
        <f>slowniki!G18</f>
        <v>402-10206</v>
      </c>
      <c r="D102" s="16" t="str">
        <f>IF($B$5="synt",LEFT(VLOOKUP('Obroty 4'!C102,slowniki!G:H,2,FALSE),3),IF($B$5="I-P",LEFT(VLOOKUP('Obroty 4'!C102,slowniki!G:H,2,FALSE),6),IF($B$5="II-P",LEFT(VLOOKUP('Obroty 4'!C102,slowniki!G:H,2,FALSE),9),VLOOKUP('Obroty 4'!C102,slowniki!G:H,2,FALSE))))</f>
        <v>402</v>
      </c>
      <c r="E102" s="16" t="str">
        <f>VLOOKUP('Obroty 4'!C102,slowniki!G:H,2,FALSE)</f>
        <v>402-01-02-06</v>
      </c>
      <c r="F102" s="17">
        <f>SUMIFS(Dane!Q:Q,Dane!O:O,'Obroty 4'!C102,Dane!M:M,'Obroty 4'!$D$2)</f>
        <v>0</v>
      </c>
      <c r="G102" s="17">
        <f>SUMIFS(Dane!Q:Q,Dane!P:P,'Obroty 4'!C102,Dane!M:M,'Obroty 4'!$D$2)</f>
        <v>0</v>
      </c>
      <c r="H102" s="17">
        <f>SUMIFS(Dane!Q:Q,Dane!O:O,'Obroty 4'!C102)</f>
        <v>0</v>
      </c>
      <c r="I102" s="17">
        <f>SUMIFS(Dane!P:P,Dane!O:O,'Obroty 4'!C102)</f>
        <v>0</v>
      </c>
      <c r="J102" s="17">
        <f t="shared" si="4"/>
        <v>0</v>
      </c>
      <c r="K102" s="17">
        <f t="shared" si="5"/>
        <v>0</v>
      </c>
    </row>
    <row r="103" spans="3:11" x14ac:dyDescent="0.3">
      <c r="C103" s="6" t="str">
        <f>slowniki!G19</f>
        <v>402-10301</v>
      </c>
      <c r="D103" s="16" t="str">
        <f>IF($B$5="synt",LEFT(VLOOKUP('Obroty 4'!C103,slowniki!G:H,2,FALSE),3),IF($B$5="I-P",LEFT(VLOOKUP('Obroty 4'!C103,slowniki!G:H,2,FALSE),6),IF($B$5="II-P",LEFT(VLOOKUP('Obroty 4'!C103,slowniki!G:H,2,FALSE),9),VLOOKUP('Obroty 4'!C103,slowniki!G:H,2,FALSE))))</f>
        <v>402</v>
      </c>
      <c r="E103" s="16" t="str">
        <f>VLOOKUP('Obroty 4'!C103,slowniki!G:H,2,FALSE)</f>
        <v>402-01-03-01</v>
      </c>
      <c r="F103" s="17">
        <f>SUMIFS(Dane!Q:Q,Dane!O:O,'Obroty 4'!C103,Dane!M:M,'Obroty 4'!$D$2)</f>
        <v>0</v>
      </c>
      <c r="G103" s="17">
        <f>SUMIFS(Dane!Q:Q,Dane!P:P,'Obroty 4'!C103,Dane!M:M,'Obroty 4'!$D$2)</f>
        <v>0</v>
      </c>
      <c r="H103" s="17">
        <f>SUMIFS(Dane!Q:Q,Dane!O:O,'Obroty 4'!C103)</f>
        <v>0</v>
      </c>
      <c r="I103" s="17">
        <f>SUMIFS(Dane!P:P,Dane!O:O,'Obroty 4'!C103)</f>
        <v>0</v>
      </c>
      <c r="J103" s="17">
        <f t="shared" si="4"/>
        <v>0</v>
      </c>
      <c r="K103" s="17">
        <f t="shared" si="5"/>
        <v>0</v>
      </c>
    </row>
    <row r="104" spans="3:11" x14ac:dyDescent="0.3">
      <c r="C104" s="6" t="str">
        <f>slowniki!G20</f>
        <v>402-10302</v>
      </c>
      <c r="D104" s="16" t="str">
        <f>IF($B$5="synt",LEFT(VLOOKUP('Obroty 4'!C104,slowniki!G:H,2,FALSE),3),IF($B$5="I-P",LEFT(VLOOKUP('Obroty 4'!C104,slowniki!G:H,2,FALSE),6),IF($B$5="II-P",LEFT(VLOOKUP('Obroty 4'!C104,slowniki!G:H,2,FALSE),9),VLOOKUP('Obroty 4'!C104,slowniki!G:H,2,FALSE))))</f>
        <v>402</v>
      </c>
      <c r="E104" s="16" t="str">
        <f>VLOOKUP('Obroty 4'!C104,slowniki!G:H,2,FALSE)</f>
        <v>402-01-03-02</v>
      </c>
      <c r="F104" s="17">
        <f>SUMIFS(Dane!Q:Q,Dane!O:O,'Obroty 4'!C104,Dane!M:M,'Obroty 4'!$D$2)</f>
        <v>0</v>
      </c>
      <c r="G104" s="17">
        <f>SUMIFS(Dane!Q:Q,Dane!P:P,'Obroty 4'!C104,Dane!M:M,'Obroty 4'!$D$2)</f>
        <v>0</v>
      </c>
      <c r="H104" s="17">
        <f>SUMIFS(Dane!Q:Q,Dane!O:O,'Obroty 4'!C104)</f>
        <v>0</v>
      </c>
      <c r="I104" s="17">
        <f>SUMIFS(Dane!P:P,Dane!O:O,'Obroty 4'!C104)</f>
        <v>0</v>
      </c>
      <c r="J104" s="17">
        <f t="shared" si="4"/>
        <v>0</v>
      </c>
      <c r="K104" s="17">
        <f t="shared" si="5"/>
        <v>0</v>
      </c>
    </row>
    <row r="105" spans="3:11" x14ac:dyDescent="0.3">
      <c r="C105" s="6" t="str">
        <f>slowniki!G21</f>
        <v>402-10303</v>
      </c>
      <c r="D105" s="16" t="str">
        <f>IF($B$5="synt",LEFT(VLOOKUP('Obroty 4'!C105,slowniki!G:H,2,FALSE),3),IF($B$5="I-P",LEFT(VLOOKUP('Obroty 4'!C105,slowniki!G:H,2,FALSE),6),IF($B$5="II-P",LEFT(VLOOKUP('Obroty 4'!C105,slowniki!G:H,2,FALSE),9),VLOOKUP('Obroty 4'!C105,slowniki!G:H,2,FALSE))))</f>
        <v>402</v>
      </c>
      <c r="E105" s="16" t="str">
        <f>VLOOKUP('Obroty 4'!C105,slowniki!G:H,2,FALSE)</f>
        <v>402-01-03-03</v>
      </c>
      <c r="F105" s="17">
        <f>SUMIFS(Dane!Q:Q,Dane!O:O,'Obroty 4'!C105,Dane!M:M,'Obroty 4'!$D$2)</f>
        <v>0</v>
      </c>
      <c r="G105" s="17">
        <f>SUMIFS(Dane!Q:Q,Dane!P:P,'Obroty 4'!C105,Dane!M:M,'Obroty 4'!$D$2)</f>
        <v>0</v>
      </c>
      <c r="H105" s="17">
        <f>SUMIFS(Dane!Q:Q,Dane!O:O,'Obroty 4'!C105)</f>
        <v>0</v>
      </c>
      <c r="I105" s="17">
        <f>SUMIFS(Dane!P:P,Dane!O:O,'Obroty 4'!C105)</f>
        <v>0</v>
      </c>
      <c r="J105" s="17">
        <f t="shared" si="4"/>
        <v>0</v>
      </c>
      <c r="K105" s="17">
        <f t="shared" si="5"/>
        <v>0</v>
      </c>
    </row>
    <row r="106" spans="3:11" x14ac:dyDescent="0.3">
      <c r="C106" s="6" t="str">
        <f>slowniki!G22</f>
        <v>402-10401</v>
      </c>
      <c r="D106" s="16" t="str">
        <f>IF($B$5="synt",LEFT(VLOOKUP('Obroty 4'!C106,slowniki!G:H,2,FALSE),3),IF($B$5="I-P",LEFT(VLOOKUP('Obroty 4'!C106,slowniki!G:H,2,FALSE),6),IF($B$5="II-P",LEFT(VLOOKUP('Obroty 4'!C106,slowniki!G:H,2,FALSE),9),VLOOKUP('Obroty 4'!C106,slowniki!G:H,2,FALSE))))</f>
        <v>402</v>
      </c>
      <c r="E106" s="16" t="str">
        <f>VLOOKUP('Obroty 4'!C106,slowniki!G:H,2,FALSE)</f>
        <v>402-01-04-01</v>
      </c>
      <c r="F106" s="17">
        <f>SUMIFS(Dane!Q:Q,Dane!O:O,'Obroty 4'!C106,Dane!M:M,'Obroty 4'!$D$2)</f>
        <v>0</v>
      </c>
      <c r="G106" s="17">
        <f>SUMIFS(Dane!Q:Q,Dane!P:P,'Obroty 4'!C106,Dane!M:M,'Obroty 4'!$D$2)</f>
        <v>0</v>
      </c>
      <c r="H106" s="17">
        <f>SUMIFS(Dane!Q:Q,Dane!O:O,'Obroty 4'!C106)</f>
        <v>0</v>
      </c>
      <c r="I106" s="17">
        <f>SUMIFS(Dane!P:P,Dane!O:O,'Obroty 4'!C106)</f>
        <v>0</v>
      </c>
      <c r="J106" s="17">
        <f t="shared" si="4"/>
        <v>0</v>
      </c>
      <c r="K106" s="17">
        <f t="shared" si="5"/>
        <v>0</v>
      </c>
    </row>
    <row r="107" spans="3:11" x14ac:dyDescent="0.3">
      <c r="C107" s="6" t="str">
        <f>slowniki!G23</f>
        <v>402-10402</v>
      </c>
      <c r="D107" s="16" t="str">
        <f>IF($B$5="synt",LEFT(VLOOKUP('Obroty 4'!C107,slowniki!G:H,2,FALSE),3),IF($B$5="I-P",LEFT(VLOOKUP('Obroty 4'!C107,slowniki!G:H,2,FALSE),6),IF($B$5="II-P",LEFT(VLOOKUP('Obroty 4'!C107,slowniki!G:H,2,FALSE),9),VLOOKUP('Obroty 4'!C107,slowniki!G:H,2,FALSE))))</f>
        <v>402</v>
      </c>
      <c r="E107" s="16" t="str">
        <f>VLOOKUP('Obroty 4'!C107,slowniki!G:H,2,FALSE)</f>
        <v>402-01-04-02</v>
      </c>
      <c r="F107" s="17">
        <f>SUMIFS(Dane!Q:Q,Dane!O:O,'Obroty 4'!C107,Dane!M:M,'Obroty 4'!$D$2)</f>
        <v>0</v>
      </c>
      <c r="G107" s="17">
        <f>SUMIFS(Dane!Q:Q,Dane!P:P,'Obroty 4'!C107,Dane!M:M,'Obroty 4'!$D$2)</f>
        <v>0</v>
      </c>
      <c r="H107" s="17">
        <f>SUMIFS(Dane!Q:Q,Dane!O:O,'Obroty 4'!C107)</f>
        <v>0</v>
      </c>
      <c r="I107" s="17">
        <f>SUMIFS(Dane!P:P,Dane!O:O,'Obroty 4'!C107)</f>
        <v>0</v>
      </c>
      <c r="J107" s="17">
        <f t="shared" si="4"/>
        <v>0</v>
      </c>
      <c r="K107" s="17">
        <f t="shared" si="5"/>
        <v>0</v>
      </c>
    </row>
    <row r="108" spans="3:11" x14ac:dyDescent="0.3">
      <c r="C108" s="6" t="str">
        <f>slowniki!G24</f>
        <v>402-10403</v>
      </c>
      <c r="D108" s="16" t="str">
        <f>IF($B$5="synt",LEFT(VLOOKUP('Obroty 4'!C108,slowniki!G:H,2,FALSE),3),IF($B$5="I-P",LEFT(VLOOKUP('Obroty 4'!C108,slowniki!G:H,2,FALSE),6),IF($B$5="II-P",LEFT(VLOOKUP('Obroty 4'!C108,slowniki!G:H,2,FALSE),9),VLOOKUP('Obroty 4'!C108,slowniki!G:H,2,FALSE))))</f>
        <v>402</v>
      </c>
      <c r="E108" s="16" t="str">
        <f>VLOOKUP('Obroty 4'!C108,slowniki!G:H,2,FALSE)</f>
        <v>402-01-04-03</v>
      </c>
      <c r="F108" s="17">
        <f>SUMIFS(Dane!Q:Q,Dane!O:O,'Obroty 4'!C108,Dane!M:M,'Obroty 4'!$D$2)</f>
        <v>0</v>
      </c>
      <c r="G108" s="17">
        <f>SUMIFS(Dane!Q:Q,Dane!P:P,'Obroty 4'!C108,Dane!M:M,'Obroty 4'!$D$2)</f>
        <v>0</v>
      </c>
      <c r="H108" s="17">
        <f>SUMIFS(Dane!Q:Q,Dane!O:O,'Obroty 4'!C108)</f>
        <v>0</v>
      </c>
      <c r="I108" s="17">
        <f>SUMIFS(Dane!P:P,Dane!O:O,'Obroty 4'!C108)</f>
        <v>0</v>
      </c>
      <c r="J108" s="17">
        <f t="shared" si="4"/>
        <v>0</v>
      </c>
      <c r="K108" s="17">
        <f t="shared" si="5"/>
        <v>0</v>
      </c>
    </row>
    <row r="109" spans="3:11" x14ac:dyDescent="0.3">
      <c r="C109" s="6" t="str">
        <f>slowniki!G25</f>
        <v>402-10501</v>
      </c>
      <c r="D109" s="16" t="str">
        <f>IF($B$5="synt",LEFT(VLOOKUP('Obroty 4'!C109,slowniki!G:H,2,FALSE),3),IF($B$5="I-P",LEFT(VLOOKUP('Obroty 4'!C109,slowniki!G:H,2,FALSE),6),IF($B$5="II-P",LEFT(VLOOKUP('Obroty 4'!C109,slowniki!G:H,2,FALSE),9),VLOOKUP('Obroty 4'!C109,slowniki!G:H,2,FALSE))))</f>
        <v>402</v>
      </c>
      <c r="E109" s="16" t="str">
        <f>VLOOKUP('Obroty 4'!C109,slowniki!G:H,2,FALSE)</f>
        <v>402-01-05-01</v>
      </c>
      <c r="F109" s="17">
        <f>SUMIFS(Dane!Q:Q,Dane!O:O,'Obroty 4'!C109,Dane!M:M,'Obroty 4'!$D$2)</f>
        <v>0</v>
      </c>
      <c r="G109" s="17">
        <f>SUMIFS(Dane!Q:Q,Dane!P:P,'Obroty 4'!C109,Dane!M:M,'Obroty 4'!$D$2)</f>
        <v>0</v>
      </c>
      <c r="H109" s="17">
        <f>SUMIFS(Dane!Q:Q,Dane!O:O,'Obroty 4'!C109)</f>
        <v>0</v>
      </c>
      <c r="I109" s="17">
        <f>SUMIFS(Dane!P:P,Dane!O:O,'Obroty 4'!C109)</f>
        <v>0</v>
      </c>
      <c r="J109" s="17">
        <f t="shared" si="4"/>
        <v>0</v>
      </c>
      <c r="K109" s="17">
        <f t="shared" si="5"/>
        <v>0</v>
      </c>
    </row>
    <row r="110" spans="3:11" x14ac:dyDescent="0.3">
      <c r="C110" s="6" t="str">
        <f>slowniki!G26</f>
        <v>402-10599</v>
      </c>
      <c r="D110" s="16" t="str">
        <f>IF($B$5="synt",LEFT(VLOOKUP('Obroty 4'!C110,slowniki!G:H,2,FALSE),3),IF($B$5="I-P",LEFT(VLOOKUP('Obroty 4'!C110,slowniki!G:H,2,FALSE),6),IF($B$5="II-P",LEFT(VLOOKUP('Obroty 4'!C110,slowniki!G:H,2,FALSE),9),VLOOKUP('Obroty 4'!C110,slowniki!G:H,2,FALSE))))</f>
        <v>402</v>
      </c>
      <c r="E110" s="16" t="str">
        <f>VLOOKUP('Obroty 4'!C110,slowniki!G:H,2,FALSE)</f>
        <v>402-01-05-99</v>
      </c>
      <c r="F110" s="17">
        <f>SUMIFS(Dane!Q:Q,Dane!O:O,'Obroty 4'!C110,Dane!M:M,'Obroty 4'!$D$2)</f>
        <v>0</v>
      </c>
      <c r="G110" s="17">
        <f>SUMIFS(Dane!Q:Q,Dane!P:P,'Obroty 4'!C110,Dane!M:M,'Obroty 4'!$D$2)</f>
        <v>0</v>
      </c>
      <c r="H110" s="17">
        <f>SUMIFS(Dane!Q:Q,Dane!O:O,'Obroty 4'!C110)</f>
        <v>0</v>
      </c>
      <c r="I110" s="17">
        <f>SUMIFS(Dane!P:P,Dane!O:O,'Obroty 4'!C110)</f>
        <v>0</v>
      </c>
      <c r="J110" s="17">
        <f t="shared" si="4"/>
        <v>0</v>
      </c>
      <c r="K110" s="17">
        <f t="shared" si="5"/>
        <v>0</v>
      </c>
    </row>
    <row r="111" spans="3:11" x14ac:dyDescent="0.3">
      <c r="C111" s="6" t="str">
        <f>slowniki!G27</f>
        <v>402-10601</v>
      </c>
      <c r="D111" s="16" t="str">
        <f>IF($B$5="synt",LEFT(VLOOKUP('Obroty 4'!C111,slowniki!G:H,2,FALSE),3),IF($B$5="I-P",LEFT(VLOOKUP('Obroty 4'!C111,slowniki!G:H,2,FALSE),6),IF($B$5="II-P",LEFT(VLOOKUP('Obroty 4'!C111,slowniki!G:H,2,FALSE),9),VLOOKUP('Obroty 4'!C111,slowniki!G:H,2,FALSE))))</f>
        <v>402</v>
      </c>
      <c r="E111" s="16" t="str">
        <f>VLOOKUP('Obroty 4'!C111,slowniki!G:H,2,FALSE)</f>
        <v>402-01-06-01</v>
      </c>
      <c r="F111" s="17">
        <f>SUMIFS(Dane!Q:Q,Dane!O:O,'Obroty 4'!C111,Dane!M:M,'Obroty 4'!$D$2)</f>
        <v>0</v>
      </c>
      <c r="G111" s="17">
        <f>SUMIFS(Dane!Q:Q,Dane!P:P,'Obroty 4'!C111,Dane!M:M,'Obroty 4'!$D$2)</f>
        <v>0</v>
      </c>
      <c r="H111" s="17">
        <f>SUMIFS(Dane!Q:Q,Dane!O:O,'Obroty 4'!C111)</f>
        <v>88557</v>
      </c>
      <c r="I111" s="17">
        <f>SUMIFS(Dane!P:P,Dane!O:O,'Obroty 4'!C111)</f>
        <v>0</v>
      </c>
      <c r="J111" s="17">
        <f t="shared" si="4"/>
        <v>88557</v>
      </c>
      <c r="K111" s="17">
        <f t="shared" si="5"/>
        <v>0</v>
      </c>
    </row>
    <row r="112" spans="3:11" x14ac:dyDescent="0.3">
      <c r="C112" s="6" t="str">
        <f>slowniki!G28</f>
        <v>402-10602</v>
      </c>
      <c r="D112" s="16" t="str">
        <f>IF($B$5="synt",LEFT(VLOOKUP('Obroty 4'!C112,slowniki!G:H,2,FALSE),3),IF($B$5="I-P",LEFT(VLOOKUP('Obroty 4'!C112,slowniki!G:H,2,FALSE),6),IF($B$5="II-P",LEFT(VLOOKUP('Obroty 4'!C112,slowniki!G:H,2,FALSE),9),VLOOKUP('Obroty 4'!C112,slowniki!G:H,2,FALSE))))</f>
        <v>402</v>
      </c>
      <c r="E112" s="16" t="str">
        <f>VLOOKUP('Obroty 4'!C112,slowniki!G:H,2,FALSE)</f>
        <v>402-01-06-02</v>
      </c>
      <c r="F112" s="17">
        <f>SUMIFS(Dane!Q:Q,Dane!O:O,'Obroty 4'!C112,Dane!M:M,'Obroty 4'!$D$2)</f>
        <v>0</v>
      </c>
      <c r="G112" s="17">
        <f>SUMIFS(Dane!Q:Q,Dane!P:P,'Obroty 4'!C112,Dane!M:M,'Obroty 4'!$D$2)</f>
        <v>0</v>
      </c>
      <c r="H112" s="17">
        <f>SUMIFS(Dane!Q:Q,Dane!O:O,'Obroty 4'!C112)</f>
        <v>8000</v>
      </c>
      <c r="I112" s="17">
        <f>SUMIFS(Dane!P:P,Dane!O:O,'Obroty 4'!C112)</f>
        <v>0</v>
      </c>
      <c r="J112" s="17">
        <f t="shared" si="4"/>
        <v>8000</v>
      </c>
      <c r="K112" s="17">
        <f t="shared" si="5"/>
        <v>0</v>
      </c>
    </row>
    <row r="113" spans="3:11" x14ac:dyDescent="0.3">
      <c r="C113" s="6" t="str">
        <f>slowniki!G29</f>
        <v>402-10603</v>
      </c>
      <c r="D113" s="16" t="str">
        <f>IF($B$5="synt",LEFT(VLOOKUP('Obroty 4'!C113,slowniki!G:H,2,FALSE),3),IF($B$5="I-P",LEFT(VLOOKUP('Obroty 4'!C113,slowniki!G:H,2,FALSE),6),IF($B$5="II-P",LEFT(VLOOKUP('Obroty 4'!C113,slowniki!G:H,2,FALSE),9),VLOOKUP('Obroty 4'!C113,slowniki!G:H,2,FALSE))))</f>
        <v>402</v>
      </c>
      <c r="E113" s="16" t="str">
        <f>VLOOKUP('Obroty 4'!C113,slowniki!G:H,2,FALSE)</f>
        <v>402-01-06-03</v>
      </c>
      <c r="F113" s="17">
        <f>SUMIFS(Dane!Q:Q,Dane!O:O,'Obroty 4'!C113,Dane!M:M,'Obroty 4'!$D$2)</f>
        <v>0</v>
      </c>
      <c r="G113" s="17">
        <f>SUMIFS(Dane!Q:Q,Dane!P:P,'Obroty 4'!C113,Dane!M:M,'Obroty 4'!$D$2)</f>
        <v>0</v>
      </c>
      <c r="H113" s="17">
        <f>SUMIFS(Dane!Q:Q,Dane!O:O,'Obroty 4'!C113)</f>
        <v>0</v>
      </c>
      <c r="I113" s="17">
        <f>SUMIFS(Dane!P:P,Dane!O:O,'Obroty 4'!C113)</f>
        <v>0</v>
      </c>
      <c r="J113" s="17">
        <f t="shared" si="4"/>
        <v>0</v>
      </c>
      <c r="K113" s="17">
        <f t="shared" si="5"/>
        <v>0</v>
      </c>
    </row>
    <row r="114" spans="3:11" x14ac:dyDescent="0.3">
      <c r="C114" s="6" t="str">
        <f>slowniki!G30</f>
        <v>402-10604</v>
      </c>
      <c r="D114" s="16" t="str">
        <f>IF($B$5="synt",LEFT(VLOOKUP('Obroty 4'!C114,slowniki!G:H,2,FALSE),3),IF($B$5="I-P",LEFT(VLOOKUP('Obroty 4'!C114,slowniki!G:H,2,FALSE),6),IF($B$5="II-P",LEFT(VLOOKUP('Obroty 4'!C114,slowniki!G:H,2,FALSE),9),VLOOKUP('Obroty 4'!C114,slowniki!G:H,2,FALSE))))</f>
        <v>402</v>
      </c>
      <c r="E114" s="16" t="str">
        <f>VLOOKUP('Obroty 4'!C114,slowniki!G:H,2,FALSE)</f>
        <v>402-01-06-04</v>
      </c>
      <c r="F114" s="17">
        <f>SUMIFS(Dane!Q:Q,Dane!O:O,'Obroty 4'!C114,Dane!M:M,'Obroty 4'!$D$2)</f>
        <v>0</v>
      </c>
      <c r="G114" s="17">
        <f>SUMIFS(Dane!Q:Q,Dane!P:P,'Obroty 4'!C114,Dane!M:M,'Obroty 4'!$D$2)</f>
        <v>0</v>
      </c>
      <c r="H114" s="17">
        <f>SUMIFS(Dane!Q:Q,Dane!O:O,'Obroty 4'!C114)</f>
        <v>0</v>
      </c>
      <c r="I114" s="17">
        <f>SUMIFS(Dane!P:P,Dane!O:O,'Obroty 4'!C114)</f>
        <v>0</v>
      </c>
      <c r="J114" s="17">
        <f t="shared" si="4"/>
        <v>0</v>
      </c>
      <c r="K114" s="17">
        <f t="shared" si="5"/>
        <v>0</v>
      </c>
    </row>
    <row r="115" spans="3:11" x14ac:dyDescent="0.3">
      <c r="C115" s="6" t="str">
        <f>slowniki!G31</f>
        <v>402-10605</v>
      </c>
      <c r="D115" s="16" t="str">
        <f>IF($B$5="synt",LEFT(VLOOKUP('Obroty 4'!C115,slowniki!G:H,2,FALSE),3),IF($B$5="I-P",LEFT(VLOOKUP('Obroty 4'!C115,slowniki!G:H,2,FALSE),6),IF($B$5="II-P",LEFT(VLOOKUP('Obroty 4'!C115,slowniki!G:H,2,FALSE),9),VLOOKUP('Obroty 4'!C115,slowniki!G:H,2,FALSE))))</f>
        <v>402</v>
      </c>
      <c r="E115" s="16" t="str">
        <f>VLOOKUP('Obroty 4'!C115,slowniki!G:H,2,FALSE)</f>
        <v>402-01-06-05</v>
      </c>
      <c r="F115" s="17">
        <f>SUMIFS(Dane!Q:Q,Dane!O:O,'Obroty 4'!C115,Dane!M:M,'Obroty 4'!$D$2)</f>
        <v>0</v>
      </c>
      <c r="G115" s="17">
        <f>SUMIFS(Dane!Q:Q,Dane!P:P,'Obroty 4'!C115,Dane!M:M,'Obroty 4'!$D$2)</f>
        <v>0</v>
      </c>
      <c r="H115" s="17">
        <f>SUMIFS(Dane!Q:Q,Dane!O:O,'Obroty 4'!C115)</f>
        <v>0</v>
      </c>
      <c r="I115" s="17">
        <f>SUMIFS(Dane!P:P,Dane!O:O,'Obroty 4'!C115)</f>
        <v>0</v>
      </c>
      <c r="J115" s="17">
        <f t="shared" si="4"/>
        <v>0</v>
      </c>
      <c r="K115" s="17">
        <f t="shared" si="5"/>
        <v>0</v>
      </c>
    </row>
    <row r="116" spans="3:11" x14ac:dyDescent="0.3">
      <c r="C116" s="6" t="str">
        <f>slowniki!G32</f>
        <v>402-10606</v>
      </c>
      <c r="D116" s="16" t="str">
        <f>IF($B$5="synt",LEFT(VLOOKUP('Obroty 4'!C116,slowniki!G:H,2,FALSE),3),IF($B$5="I-P",LEFT(VLOOKUP('Obroty 4'!C116,slowniki!G:H,2,FALSE),6),IF($B$5="II-P",LEFT(VLOOKUP('Obroty 4'!C116,slowniki!G:H,2,FALSE),9),VLOOKUP('Obroty 4'!C116,slowniki!G:H,2,FALSE))))</f>
        <v>402</v>
      </c>
      <c r="E116" s="16" t="str">
        <f>VLOOKUP('Obroty 4'!C116,slowniki!G:H,2,FALSE)</f>
        <v>402-01-06-06</v>
      </c>
      <c r="F116" s="17">
        <f>SUMIFS(Dane!Q:Q,Dane!O:O,'Obroty 4'!C116,Dane!M:M,'Obroty 4'!$D$2)</f>
        <v>0</v>
      </c>
      <c r="G116" s="17">
        <f>SUMIFS(Dane!Q:Q,Dane!P:P,'Obroty 4'!C116,Dane!M:M,'Obroty 4'!$D$2)</f>
        <v>0</v>
      </c>
      <c r="H116" s="17">
        <f>SUMIFS(Dane!Q:Q,Dane!O:O,'Obroty 4'!C116)</f>
        <v>0</v>
      </c>
      <c r="I116" s="17">
        <f>SUMIFS(Dane!P:P,Dane!O:O,'Obroty 4'!C116)</f>
        <v>0</v>
      </c>
      <c r="J116" s="17">
        <f t="shared" si="4"/>
        <v>0</v>
      </c>
      <c r="K116" s="17">
        <f t="shared" si="5"/>
        <v>0</v>
      </c>
    </row>
    <row r="117" spans="3:11" x14ac:dyDescent="0.3">
      <c r="C117" s="6" t="str">
        <f>slowniki!G33</f>
        <v>402-10701</v>
      </c>
      <c r="D117" s="16" t="str">
        <f>IF($B$5="synt",LEFT(VLOOKUP('Obroty 4'!C117,slowniki!G:H,2,FALSE),3),IF($B$5="I-P",LEFT(VLOOKUP('Obroty 4'!C117,slowniki!G:H,2,FALSE),6),IF($B$5="II-P",LEFT(VLOOKUP('Obroty 4'!C117,slowniki!G:H,2,FALSE),9),VLOOKUP('Obroty 4'!C117,slowniki!G:H,2,FALSE))))</f>
        <v>402</v>
      </c>
      <c r="E117" s="16" t="str">
        <f>VLOOKUP('Obroty 4'!C117,slowniki!G:H,2,FALSE)</f>
        <v>402-01-07-01</v>
      </c>
      <c r="F117" s="17">
        <f>SUMIFS(Dane!Q:Q,Dane!O:O,'Obroty 4'!C117,Dane!M:M,'Obroty 4'!$D$2)</f>
        <v>0</v>
      </c>
      <c r="G117" s="17">
        <f>SUMIFS(Dane!Q:Q,Dane!P:P,'Obroty 4'!C117,Dane!M:M,'Obroty 4'!$D$2)</f>
        <v>0</v>
      </c>
      <c r="H117" s="17">
        <f>SUMIFS(Dane!Q:Q,Dane!O:O,'Obroty 4'!C117)</f>
        <v>0</v>
      </c>
      <c r="I117" s="17">
        <f>SUMIFS(Dane!P:P,Dane!O:O,'Obroty 4'!C117)</f>
        <v>0</v>
      </c>
      <c r="J117" s="17">
        <f t="shared" si="4"/>
        <v>0</v>
      </c>
      <c r="K117" s="17">
        <f t="shared" si="5"/>
        <v>0</v>
      </c>
    </row>
    <row r="118" spans="3:11" x14ac:dyDescent="0.3">
      <c r="C118" s="6" t="str">
        <f>slowniki!G34</f>
        <v>402-10702</v>
      </c>
      <c r="D118" s="16" t="str">
        <f>IF($B$5="synt",LEFT(VLOOKUP('Obroty 4'!C118,slowniki!G:H,2,FALSE),3),IF($B$5="I-P",LEFT(VLOOKUP('Obroty 4'!C118,slowniki!G:H,2,FALSE),6),IF($B$5="II-P",LEFT(VLOOKUP('Obroty 4'!C118,slowniki!G:H,2,FALSE),9),VLOOKUP('Obroty 4'!C118,slowniki!G:H,2,FALSE))))</f>
        <v>402</v>
      </c>
      <c r="E118" s="16" t="str">
        <f>VLOOKUP('Obroty 4'!C118,slowniki!G:H,2,FALSE)</f>
        <v>402-01-07-02</v>
      </c>
      <c r="F118" s="17">
        <f>SUMIFS(Dane!Q:Q,Dane!O:O,'Obroty 4'!C118,Dane!M:M,'Obroty 4'!$D$2)</f>
        <v>0</v>
      </c>
      <c r="G118" s="17">
        <f>SUMIFS(Dane!Q:Q,Dane!P:P,'Obroty 4'!C118,Dane!M:M,'Obroty 4'!$D$2)</f>
        <v>0</v>
      </c>
      <c r="H118" s="17">
        <f>SUMIFS(Dane!Q:Q,Dane!O:O,'Obroty 4'!C118)</f>
        <v>0</v>
      </c>
      <c r="I118" s="17">
        <f>SUMIFS(Dane!P:P,Dane!O:O,'Obroty 4'!C118)</f>
        <v>0</v>
      </c>
      <c r="J118" s="17">
        <f t="shared" si="4"/>
        <v>0</v>
      </c>
      <c r="K118" s="17">
        <f t="shared" si="5"/>
        <v>0</v>
      </c>
    </row>
    <row r="119" spans="3:11" x14ac:dyDescent="0.3">
      <c r="C119" s="6" t="str">
        <f>slowniki!G35</f>
        <v>402-10703</v>
      </c>
      <c r="D119" s="16" t="str">
        <f>IF($B$5="synt",LEFT(VLOOKUP('Obroty 4'!C119,slowniki!G:H,2,FALSE),3),IF($B$5="I-P",LEFT(VLOOKUP('Obroty 4'!C119,slowniki!G:H,2,FALSE),6),IF($B$5="II-P",LEFT(VLOOKUP('Obroty 4'!C119,slowniki!G:H,2,FALSE),9),VLOOKUP('Obroty 4'!C119,slowniki!G:H,2,FALSE))))</f>
        <v>402</v>
      </c>
      <c r="E119" s="16" t="str">
        <f>VLOOKUP('Obroty 4'!C119,slowniki!G:H,2,FALSE)</f>
        <v>402-01-07-03</v>
      </c>
      <c r="F119" s="17">
        <f>SUMIFS(Dane!Q:Q,Dane!O:O,'Obroty 4'!C119,Dane!M:M,'Obroty 4'!$D$2)</f>
        <v>0</v>
      </c>
      <c r="G119" s="17">
        <f>SUMIFS(Dane!Q:Q,Dane!P:P,'Obroty 4'!C119,Dane!M:M,'Obroty 4'!$D$2)</f>
        <v>0</v>
      </c>
      <c r="H119" s="17">
        <f>SUMIFS(Dane!Q:Q,Dane!O:O,'Obroty 4'!C119)</f>
        <v>0</v>
      </c>
      <c r="I119" s="17">
        <f>SUMIFS(Dane!P:P,Dane!O:O,'Obroty 4'!C119)</f>
        <v>0</v>
      </c>
      <c r="J119" s="17">
        <f t="shared" si="4"/>
        <v>0</v>
      </c>
      <c r="K119" s="17">
        <f t="shared" si="5"/>
        <v>0</v>
      </c>
    </row>
    <row r="120" spans="3:11" x14ac:dyDescent="0.3">
      <c r="C120" s="6" t="str">
        <f>slowniki!G36</f>
        <v>402-10704</v>
      </c>
      <c r="D120" s="16" t="str">
        <f>IF($B$5="synt",LEFT(VLOOKUP('Obroty 4'!C120,slowniki!G:H,2,FALSE),3),IF($B$5="I-P",LEFT(VLOOKUP('Obroty 4'!C120,slowniki!G:H,2,FALSE),6),IF($B$5="II-P",LEFT(VLOOKUP('Obroty 4'!C120,slowniki!G:H,2,FALSE),9),VLOOKUP('Obroty 4'!C120,slowniki!G:H,2,FALSE))))</f>
        <v>402</v>
      </c>
      <c r="E120" s="16" t="str">
        <f>VLOOKUP('Obroty 4'!C120,slowniki!G:H,2,FALSE)</f>
        <v>402-01-07-04</v>
      </c>
      <c r="F120" s="17">
        <f>SUMIFS(Dane!Q:Q,Dane!O:O,'Obroty 4'!C120,Dane!M:M,'Obroty 4'!$D$2)</f>
        <v>0</v>
      </c>
      <c r="G120" s="17">
        <f>SUMIFS(Dane!Q:Q,Dane!P:P,'Obroty 4'!C120,Dane!M:M,'Obroty 4'!$D$2)</f>
        <v>0</v>
      </c>
      <c r="H120" s="17">
        <f>SUMIFS(Dane!Q:Q,Dane!O:O,'Obroty 4'!C120)</f>
        <v>0</v>
      </c>
      <c r="I120" s="17">
        <f>SUMIFS(Dane!P:P,Dane!O:O,'Obroty 4'!C120)</f>
        <v>0</v>
      </c>
      <c r="J120" s="17">
        <f t="shared" si="4"/>
        <v>0</v>
      </c>
      <c r="K120" s="17">
        <f t="shared" si="5"/>
        <v>0</v>
      </c>
    </row>
    <row r="121" spans="3:11" x14ac:dyDescent="0.3">
      <c r="C121" s="6" t="str">
        <f>slowniki!G37</f>
        <v>402-10801</v>
      </c>
      <c r="D121" s="16" t="str">
        <f>IF($B$5="synt",LEFT(VLOOKUP('Obroty 4'!C121,slowniki!G:H,2,FALSE),3),IF($B$5="I-P",LEFT(VLOOKUP('Obroty 4'!C121,slowniki!G:H,2,FALSE),6),IF($B$5="II-P",LEFT(VLOOKUP('Obroty 4'!C121,slowniki!G:H,2,FALSE),9),VLOOKUP('Obroty 4'!C121,slowniki!G:H,2,FALSE))))</f>
        <v>402</v>
      </c>
      <c r="E121" s="16" t="str">
        <f>VLOOKUP('Obroty 4'!C121,slowniki!G:H,2,FALSE)</f>
        <v>402-01-08-01</v>
      </c>
      <c r="F121" s="17">
        <f>SUMIFS(Dane!Q:Q,Dane!O:O,'Obroty 4'!C121,Dane!M:M,'Obroty 4'!$D$2)</f>
        <v>0</v>
      </c>
      <c r="G121" s="17">
        <f>SUMIFS(Dane!Q:Q,Dane!P:P,'Obroty 4'!C121,Dane!M:M,'Obroty 4'!$D$2)</f>
        <v>0</v>
      </c>
      <c r="H121" s="17">
        <f>SUMIFS(Dane!Q:Q,Dane!O:O,'Obroty 4'!C121)</f>
        <v>0</v>
      </c>
      <c r="I121" s="17">
        <f>SUMIFS(Dane!P:P,Dane!O:O,'Obroty 4'!C121)</f>
        <v>0</v>
      </c>
      <c r="J121" s="17">
        <f t="shared" si="4"/>
        <v>0</v>
      </c>
      <c r="K121" s="17">
        <f t="shared" si="5"/>
        <v>0</v>
      </c>
    </row>
    <row r="122" spans="3:11" x14ac:dyDescent="0.3">
      <c r="C122" s="6" t="str">
        <f>slowniki!G38</f>
        <v>402-10802</v>
      </c>
      <c r="D122" s="16" t="str">
        <f>IF($B$5="synt",LEFT(VLOOKUP('Obroty 4'!C122,slowniki!G:H,2,FALSE),3),IF($B$5="I-P",LEFT(VLOOKUP('Obroty 4'!C122,slowniki!G:H,2,FALSE),6),IF($B$5="II-P",LEFT(VLOOKUP('Obroty 4'!C122,slowniki!G:H,2,FALSE),9),VLOOKUP('Obroty 4'!C122,slowniki!G:H,2,FALSE))))</f>
        <v>402</v>
      </c>
      <c r="E122" s="16" t="str">
        <f>VLOOKUP('Obroty 4'!C122,slowniki!G:H,2,FALSE)</f>
        <v>402-01-08-02</v>
      </c>
      <c r="F122" s="17">
        <f>SUMIFS(Dane!Q:Q,Dane!O:O,'Obroty 4'!C122,Dane!M:M,'Obroty 4'!$D$2)</f>
        <v>0</v>
      </c>
      <c r="G122" s="17">
        <f>SUMIFS(Dane!Q:Q,Dane!P:P,'Obroty 4'!C122,Dane!M:M,'Obroty 4'!$D$2)</f>
        <v>0</v>
      </c>
      <c r="H122" s="17">
        <f>SUMIFS(Dane!Q:Q,Dane!O:O,'Obroty 4'!C122)</f>
        <v>0</v>
      </c>
      <c r="I122" s="17">
        <f>SUMIFS(Dane!P:P,Dane!O:O,'Obroty 4'!C122)</f>
        <v>0</v>
      </c>
      <c r="J122" s="17">
        <f t="shared" si="4"/>
        <v>0</v>
      </c>
      <c r="K122" s="17">
        <f t="shared" si="5"/>
        <v>0</v>
      </c>
    </row>
    <row r="123" spans="3:11" x14ac:dyDescent="0.3">
      <c r="C123" s="6" t="str">
        <f>slowniki!G39</f>
        <v>402-10803</v>
      </c>
      <c r="D123" s="16" t="str">
        <f>IF($B$5="synt",LEFT(VLOOKUP('Obroty 4'!C123,slowniki!G:H,2,FALSE),3),IF($B$5="I-P",LEFT(VLOOKUP('Obroty 4'!C123,slowniki!G:H,2,FALSE),6),IF($B$5="II-P",LEFT(VLOOKUP('Obroty 4'!C123,slowniki!G:H,2,FALSE),9),VLOOKUP('Obroty 4'!C123,slowniki!G:H,2,FALSE))))</f>
        <v>402</v>
      </c>
      <c r="E123" s="16" t="str">
        <f>VLOOKUP('Obroty 4'!C123,slowniki!G:H,2,FALSE)</f>
        <v>402-01-08-03</v>
      </c>
      <c r="F123" s="17">
        <f>SUMIFS(Dane!Q:Q,Dane!O:O,'Obroty 4'!C123,Dane!M:M,'Obroty 4'!$D$2)</f>
        <v>0</v>
      </c>
      <c r="G123" s="17">
        <f>SUMIFS(Dane!Q:Q,Dane!P:P,'Obroty 4'!C123,Dane!M:M,'Obroty 4'!$D$2)</f>
        <v>0</v>
      </c>
      <c r="H123" s="17">
        <f>SUMIFS(Dane!Q:Q,Dane!O:O,'Obroty 4'!C123)</f>
        <v>0</v>
      </c>
      <c r="I123" s="17">
        <f>SUMIFS(Dane!P:P,Dane!O:O,'Obroty 4'!C123)</f>
        <v>0</v>
      </c>
      <c r="J123" s="17">
        <f t="shared" si="4"/>
        <v>0</v>
      </c>
      <c r="K123" s="17">
        <f t="shared" si="5"/>
        <v>0</v>
      </c>
    </row>
    <row r="124" spans="3:11" x14ac:dyDescent="0.3">
      <c r="C124" s="6" t="str">
        <f>slowniki!G40</f>
        <v>402-10804</v>
      </c>
      <c r="D124" s="16" t="str">
        <f>IF($B$5="synt",LEFT(VLOOKUP('Obroty 4'!C124,slowniki!G:H,2,FALSE),3),IF($B$5="I-P",LEFT(VLOOKUP('Obroty 4'!C124,slowniki!G:H,2,FALSE),6),IF($B$5="II-P",LEFT(VLOOKUP('Obroty 4'!C124,slowniki!G:H,2,FALSE),9),VLOOKUP('Obroty 4'!C124,slowniki!G:H,2,FALSE))))</f>
        <v>402</v>
      </c>
      <c r="E124" s="16" t="str">
        <f>VLOOKUP('Obroty 4'!C124,slowniki!G:H,2,FALSE)</f>
        <v>402-01-08-04</v>
      </c>
      <c r="F124" s="17">
        <f>SUMIFS(Dane!Q:Q,Dane!O:O,'Obroty 4'!C124,Dane!M:M,'Obroty 4'!$D$2)</f>
        <v>0</v>
      </c>
      <c r="G124" s="17">
        <f>SUMIFS(Dane!Q:Q,Dane!P:P,'Obroty 4'!C124,Dane!M:M,'Obroty 4'!$D$2)</f>
        <v>0</v>
      </c>
      <c r="H124" s="17">
        <f>SUMIFS(Dane!Q:Q,Dane!O:O,'Obroty 4'!C124)</f>
        <v>0</v>
      </c>
      <c r="I124" s="17">
        <f>SUMIFS(Dane!P:P,Dane!O:O,'Obroty 4'!C124)</f>
        <v>0</v>
      </c>
      <c r="J124" s="17">
        <f t="shared" si="4"/>
        <v>0</v>
      </c>
      <c r="K124" s="17">
        <f t="shared" si="5"/>
        <v>0</v>
      </c>
    </row>
    <row r="125" spans="3:11" x14ac:dyDescent="0.3">
      <c r="C125" s="6" t="str">
        <f>slowniki!G41</f>
        <v>402-10805</v>
      </c>
      <c r="D125" s="16" t="str">
        <f>IF($B$5="synt",LEFT(VLOOKUP('Obroty 4'!C125,slowniki!G:H,2,FALSE),3),IF($B$5="I-P",LEFT(VLOOKUP('Obroty 4'!C125,slowniki!G:H,2,FALSE),6),IF($B$5="II-P",LEFT(VLOOKUP('Obroty 4'!C125,slowniki!G:H,2,FALSE),9),VLOOKUP('Obroty 4'!C125,slowniki!G:H,2,FALSE))))</f>
        <v>402</v>
      </c>
      <c r="E125" s="16" t="str">
        <f>VLOOKUP('Obroty 4'!C125,slowniki!G:H,2,FALSE)</f>
        <v>402-01-08-05</v>
      </c>
      <c r="F125" s="17">
        <f>SUMIFS(Dane!Q:Q,Dane!O:O,'Obroty 4'!C125,Dane!M:M,'Obroty 4'!$D$2)</f>
        <v>0</v>
      </c>
      <c r="G125" s="17">
        <f>SUMIFS(Dane!Q:Q,Dane!P:P,'Obroty 4'!C125,Dane!M:M,'Obroty 4'!$D$2)</f>
        <v>0</v>
      </c>
      <c r="H125" s="17">
        <f>SUMIFS(Dane!Q:Q,Dane!O:O,'Obroty 4'!C125)</f>
        <v>0</v>
      </c>
      <c r="I125" s="17">
        <f>SUMIFS(Dane!P:P,Dane!O:O,'Obroty 4'!C125)</f>
        <v>0</v>
      </c>
      <c r="J125" s="17">
        <f t="shared" si="4"/>
        <v>0</v>
      </c>
      <c r="K125" s="17">
        <f t="shared" si="5"/>
        <v>0</v>
      </c>
    </row>
    <row r="126" spans="3:11" x14ac:dyDescent="0.3">
      <c r="C126" s="6" t="str">
        <f>slowniki!G42</f>
        <v>402-10806</v>
      </c>
      <c r="D126" s="16" t="str">
        <f>IF($B$5="synt",LEFT(VLOOKUP('Obroty 4'!C126,slowniki!G:H,2,FALSE),3),IF($B$5="I-P",LEFT(VLOOKUP('Obroty 4'!C126,slowniki!G:H,2,FALSE),6),IF($B$5="II-P",LEFT(VLOOKUP('Obroty 4'!C126,slowniki!G:H,2,FALSE),9),VLOOKUP('Obroty 4'!C126,slowniki!G:H,2,FALSE))))</f>
        <v>402</v>
      </c>
      <c r="E126" s="16" t="str">
        <f>VLOOKUP('Obroty 4'!C126,slowniki!G:H,2,FALSE)</f>
        <v>402-01-08-06</v>
      </c>
      <c r="F126" s="17">
        <f>SUMIFS(Dane!Q:Q,Dane!O:O,'Obroty 4'!C126,Dane!M:M,'Obroty 4'!$D$2)</f>
        <v>0</v>
      </c>
      <c r="G126" s="17">
        <f>SUMIFS(Dane!Q:Q,Dane!P:P,'Obroty 4'!C126,Dane!M:M,'Obroty 4'!$D$2)</f>
        <v>0</v>
      </c>
      <c r="H126" s="17">
        <f>SUMIFS(Dane!Q:Q,Dane!O:O,'Obroty 4'!C126)</f>
        <v>0</v>
      </c>
      <c r="I126" s="17">
        <f>SUMIFS(Dane!P:P,Dane!O:O,'Obroty 4'!C126)</f>
        <v>0</v>
      </c>
      <c r="J126" s="17">
        <f t="shared" si="4"/>
        <v>0</v>
      </c>
      <c r="K126" s="17">
        <f t="shared" si="5"/>
        <v>0</v>
      </c>
    </row>
    <row r="127" spans="3:11" x14ac:dyDescent="0.3">
      <c r="C127" s="6" t="str">
        <f>slowniki!G43</f>
        <v>402-10807</v>
      </c>
      <c r="D127" s="16" t="str">
        <f>IF($B$5="synt",LEFT(VLOOKUP('Obroty 4'!C127,slowniki!G:H,2,FALSE),3),IF($B$5="I-P",LEFT(VLOOKUP('Obroty 4'!C127,slowniki!G:H,2,FALSE),6),IF($B$5="II-P",LEFT(VLOOKUP('Obroty 4'!C127,slowniki!G:H,2,FALSE),9),VLOOKUP('Obroty 4'!C127,slowniki!G:H,2,FALSE))))</f>
        <v>402</v>
      </c>
      <c r="E127" s="16" t="str">
        <f>VLOOKUP('Obroty 4'!C127,slowniki!G:H,2,FALSE)</f>
        <v>402-01-08-07</v>
      </c>
      <c r="F127" s="17">
        <f>SUMIFS(Dane!Q:Q,Dane!O:O,'Obroty 4'!C127,Dane!M:M,'Obroty 4'!$D$2)</f>
        <v>0</v>
      </c>
      <c r="G127" s="17">
        <f>SUMIFS(Dane!Q:Q,Dane!P:P,'Obroty 4'!C127,Dane!M:M,'Obroty 4'!$D$2)</f>
        <v>0</v>
      </c>
      <c r="H127" s="17">
        <f>SUMIFS(Dane!Q:Q,Dane!O:O,'Obroty 4'!C127)</f>
        <v>0</v>
      </c>
      <c r="I127" s="17">
        <f>SUMIFS(Dane!P:P,Dane!O:O,'Obroty 4'!C127)</f>
        <v>0</v>
      </c>
      <c r="J127" s="17">
        <f t="shared" si="4"/>
        <v>0</v>
      </c>
      <c r="K127" s="17">
        <f t="shared" si="5"/>
        <v>0</v>
      </c>
    </row>
    <row r="128" spans="3:11" x14ac:dyDescent="0.3">
      <c r="C128" s="6" t="str">
        <f>slowniki!G44</f>
        <v>402-10901</v>
      </c>
      <c r="D128" s="16" t="str">
        <f>IF($B$5="synt",LEFT(VLOOKUP('Obroty 4'!C128,slowniki!G:H,2,FALSE),3),IF($B$5="I-P",LEFT(VLOOKUP('Obroty 4'!C128,slowniki!G:H,2,FALSE),6),IF($B$5="II-P",LEFT(VLOOKUP('Obroty 4'!C128,slowniki!G:H,2,FALSE),9),VLOOKUP('Obroty 4'!C128,slowniki!G:H,2,FALSE))))</f>
        <v>402</v>
      </c>
      <c r="E128" s="16" t="str">
        <f>VLOOKUP('Obroty 4'!C128,slowniki!G:H,2,FALSE)</f>
        <v>402-01-09-01</v>
      </c>
      <c r="F128" s="17">
        <f>SUMIFS(Dane!Q:Q,Dane!O:O,'Obroty 4'!C128,Dane!M:M,'Obroty 4'!$D$2)</f>
        <v>0</v>
      </c>
      <c r="G128" s="17">
        <f>SUMIFS(Dane!Q:Q,Dane!P:P,'Obroty 4'!C128,Dane!M:M,'Obroty 4'!$D$2)</f>
        <v>0</v>
      </c>
      <c r="H128" s="17">
        <f>SUMIFS(Dane!Q:Q,Dane!O:O,'Obroty 4'!C128)</f>
        <v>0</v>
      </c>
      <c r="I128" s="17">
        <f>SUMIFS(Dane!P:P,Dane!O:O,'Obroty 4'!C128)</f>
        <v>0</v>
      </c>
      <c r="J128" s="17">
        <f t="shared" si="4"/>
        <v>0</v>
      </c>
      <c r="K128" s="17">
        <f t="shared" si="5"/>
        <v>0</v>
      </c>
    </row>
    <row r="129" spans="3:11" x14ac:dyDescent="0.3">
      <c r="C129" s="6" t="str">
        <f>slowniki!G45</f>
        <v>402-10902</v>
      </c>
      <c r="D129" s="16" t="str">
        <f>IF($B$5="synt",LEFT(VLOOKUP('Obroty 4'!C129,slowniki!G:H,2,FALSE),3),IF($B$5="I-P",LEFT(VLOOKUP('Obroty 4'!C129,slowniki!G:H,2,FALSE),6),IF($B$5="II-P",LEFT(VLOOKUP('Obroty 4'!C129,slowniki!G:H,2,FALSE),9),VLOOKUP('Obroty 4'!C129,slowniki!G:H,2,FALSE))))</f>
        <v>402</v>
      </c>
      <c r="E129" s="16" t="str">
        <f>VLOOKUP('Obroty 4'!C129,slowniki!G:H,2,FALSE)</f>
        <v>402-01-09-02</v>
      </c>
      <c r="F129" s="17">
        <f>SUMIFS(Dane!Q:Q,Dane!O:O,'Obroty 4'!C129,Dane!M:M,'Obroty 4'!$D$2)</f>
        <v>0</v>
      </c>
      <c r="G129" s="17">
        <f>SUMIFS(Dane!Q:Q,Dane!P:P,'Obroty 4'!C129,Dane!M:M,'Obroty 4'!$D$2)</f>
        <v>0</v>
      </c>
      <c r="H129" s="17">
        <f>SUMIFS(Dane!Q:Q,Dane!O:O,'Obroty 4'!C129)</f>
        <v>0</v>
      </c>
      <c r="I129" s="17">
        <f>SUMIFS(Dane!P:P,Dane!O:O,'Obroty 4'!C129)</f>
        <v>0</v>
      </c>
      <c r="J129" s="17">
        <f t="shared" si="4"/>
        <v>0</v>
      </c>
      <c r="K129" s="17">
        <f t="shared" si="5"/>
        <v>0</v>
      </c>
    </row>
    <row r="130" spans="3:11" x14ac:dyDescent="0.3">
      <c r="C130" s="6" t="str">
        <f>slowniki!G46</f>
        <v>402-11001</v>
      </c>
      <c r="D130" s="16" t="str">
        <f>IF($B$5="synt",LEFT(VLOOKUP('Obroty 4'!C130,slowniki!G:H,2,FALSE),3),IF($B$5="I-P",LEFT(VLOOKUP('Obroty 4'!C130,slowniki!G:H,2,FALSE),6),IF($B$5="II-P",LEFT(VLOOKUP('Obroty 4'!C130,slowniki!G:H,2,FALSE),9),VLOOKUP('Obroty 4'!C130,slowniki!G:H,2,FALSE))))</f>
        <v>402</v>
      </c>
      <c r="E130" s="16" t="str">
        <f>VLOOKUP('Obroty 4'!C130,slowniki!G:H,2,FALSE)</f>
        <v>402-01-10-01</v>
      </c>
      <c r="F130" s="17">
        <f>SUMIFS(Dane!Q:Q,Dane!O:O,'Obroty 4'!C130,Dane!M:M,'Obroty 4'!$D$2)</f>
        <v>0</v>
      </c>
      <c r="G130" s="17">
        <f>SUMIFS(Dane!Q:Q,Dane!P:P,'Obroty 4'!C130,Dane!M:M,'Obroty 4'!$D$2)</f>
        <v>0</v>
      </c>
      <c r="H130" s="17">
        <f>SUMIFS(Dane!Q:Q,Dane!O:O,'Obroty 4'!C130)</f>
        <v>0</v>
      </c>
      <c r="I130" s="17">
        <f>SUMIFS(Dane!P:P,Dane!O:O,'Obroty 4'!C130)</f>
        <v>0</v>
      </c>
      <c r="J130" s="17">
        <f t="shared" si="4"/>
        <v>0</v>
      </c>
      <c r="K130" s="17">
        <f t="shared" si="5"/>
        <v>0</v>
      </c>
    </row>
    <row r="131" spans="3:11" x14ac:dyDescent="0.3">
      <c r="C131" s="6" t="str">
        <f>slowniki!G47</f>
        <v>402-11002</v>
      </c>
      <c r="D131" s="16" t="str">
        <f>IF($B$5="synt",LEFT(VLOOKUP('Obroty 4'!C131,slowniki!G:H,2,FALSE),3),IF($B$5="I-P",LEFT(VLOOKUP('Obroty 4'!C131,slowniki!G:H,2,FALSE),6),IF($B$5="II-P",LEFT(VLOOKUP('Obroty 4'!C131,slowniki!G:H,2,FALSE),9),VLOOKUP('Obroty 4'!C131,slowniki!G:H,2,FALSE))))</f>
        <v>402</v>
      </c>
      <c r="E131" s="16" t="str">
        <f>VLOOKUP('Obroty 4'!C131,slowniki!G:H,2,FALSE)</f>
        <v>402-01-10-02</v>
      </c>
      <c r="F131" s="17">
        <f>SUMIFS(Dane!Q:Q,Dane!O:O,'Obroty 4'!C131,Dane!M:M,'Obroty 4'!$D$2)</f>
        <v>0</v>
      </c>
      <c r="G131" s="17">
        <f>SUMIFS(Dane!Q:Q,Dane!P:P,'Obroty 4'!C131,Dane!M:M,'Obroty 4'!$D$2)</f>
        <v>0</v>
      </c>
      <c r="H131" s="17">
        <f>SUMIFS(Dane!Q:Q,Dane!O:O,'Obroty 4'!C131)</f>
        <v>0</v>
      </c>
      <c r="I131" s="17">
        <f>SUMIFS(Dane!P:P,Dane!O:O,'Obroty 4'!C131)</f>
        <v>0</v>
      </c>
      <c r="J131" s="17">
        <f t="shared" si="4"/>
        <v>0</v>
      </c>
      <c r="K131" s="17">
        <f t="shared" si="5"/>
        <v>0</v>
      </c>
    </row>
    <row r="132" spans="3:11" x14ac:dyDescent="0.3">
      <c r="C132" s="6" t="str">
        <f>slowniki!G48</f>
        <v>402-11003</v>
      </c>
      <c r="D132" s="16" t="str">
        <f>IF($B$5="synt",LEFT(VLOOKUP('Obroty 4'!C132,slowniki!G:H,2,FALSE),3),IF($B$5="I-P",LEFT(VLOOKUP('Obroty 4'!C132,slowniki!G:H,2,FALSE),6),IF($B$5="II-P",LEFT(VLOOKUP('Obroty 4'!C132,slowniki!G:H,2,FALSE),9),VLOOKUP('Obroty 4'!C132,slowniki!G:H,2,FALSE))))</f>
        <v>402</v>
      </c>
      <c r="E132" s="16" t="str">
        <f>VLOOKUP('Obroty 4'!C132,slowniki!G:H,2,FALSE)</f>
        <v>402-01-10-03</v>
      </c>
      <c r="F132" s="17">
        <f>SUMIFS(Dane!Q:Q,Dane!O:O,'Obroty 4'!C132,Dane!M:M,'Obroty 4'!$D$2)</f>
        <v>0</v>
      </c>
      <c r="G132" s="17">
        <f>SUMIFS(Dane!Q:Q,Dane!P:P,'Obroty 4'!C132,Dane!M:M,'Obroty 4'!$D$2)</f>
        <v>0</v>
      </c>
      <c r="H132" s="17">
        <f>SUMIFS(Dane!Q:Q,Dane!O:O,'Obroty 4'!C132)</f>
        <v>0</v>
      </c>
      <c r="I132" s="17">
        <f>SUMIFS(Dane!P:P,Dane!O:O,'Obroty 4'!C132)</f>
        <v>0</v>
      </c>
      <c r="J132" s="17">
        <f t="shared" si="4"/>
        <v>0</v>
      </c>
      <c r="K132" s="17">
        <f t="shared" si="5"/>
        <v>0</v>
      </c>
    </row>
    <row r="133" spans="3:11" x14ac:dyDescent="0.3">
      <c r="C133" s="6" t="str">
        <f>slowniki!G49</f>
        <v>402-11004</v>
      </c>
      <c r="D133" s="16" t="str">
        <f>IF($B$5="synt",LEFT(VLOOKUP('Obroty 4'!C133,slowniki!G:H,2,FALSE),3),IF($B$5="I-P",LEFT(VLOOKUP('Obroty 4'!C133,slowniki!G:H,2,FALSE),6),IF($B$5="II-P",LEFT(VLOOKUP('Obroty 4'!C133,slowniki!G:H,2,FALSE),9),VLOOKUP('Obroty 4'!C133,slowniki!G:H,2,FALSE))))</f>
        <v>402</v>
      </c>
      <c r="E133" s="16" t="str">
        <f>VLOOKUP('Obroty 4'!C133,slowniki!G:H,2,FALSE)</f>
        <v>402-01-10-04</v>
      </c>
      <c r="F133" s="17">
        <f>SUMIFS(Dane!Q:Q,Dane!O:O,'Obroty 4'!C133,Dane!M:M,'Obroty 4'!$D$2)</f>
        <v>0</v>
      </c>
      <c r="G133" s="17">
        <f>SUMIFS(Dane!Q:Q,Dane!P:P,'Obroty 4'!C133,Dane!M:M,'Obroty 4'!$D$2)</f>
        <v>0</v>
      </c>
      <c r="H133" s="17">
        <f>SUMIFS(Dane!Q:Q,Dane!O:O,'Obroty 4'!C133)</f>
        <v>0</v>
      </c>
      <c r="I133" s="17">
        <f>SUMIFS(Dane!P:P,Dane!O:O,'Obroty 4'!C133)</f>
        <v>0</v>
      </c>
      <c r="J133" s="17">
        <f t="shared" si="4"/>
        <v>0</v>
      </c>
      <c r="K133" s="17">
        <f t="shared" si="5"/>
        <v>0</v>
      </c>
    </row>
    <row r="134" spans="3:11" x14ac:dyDescent="0.3">
      <c r="C134" s="6" t="str">
        <f>slowniki!G50</f>
        <v>402-11005</v>
      </c>
      <c r="D134" s="16" t="str">
        <f>IF($B$5="synt",LEFT(VLOOKUP('Obroty 4'!C134,slowniki!G:H,2,FALSE),3),IF($B$5="I-P",LEFT(VLOOKUP('Obroty 4'!C134,slowniki!G:H,2,FALSE),6),IF($B$5="II-P",LEFT(VLOOKUP('Obroty 4'!C134,slowniki!G:H,2,FALSE),9),VLOOKUP('Obroty 4'!C134,slowniki!G:H,2,FALSE))))</f>
        <v>402</v>
      </c>
      <c r="E134" s="16" t="str">
        <f>VLOOKUP('Obroty 4'!C134,slowniki!G:H,2,FALSE)</f>
        <v>402-01-10-05</v>
      </c>
      <c r="F134" s="17">
        <f>SUMIFS(Dane!Q:Q,Dane!O:O,'Obroty 4'!C134,Dane!M:M,'Obroty 4'!$D$2)</f>
        <v>0</v>
      </c>
      <c r="G134" s="17">
        <f>SUMIFS(Dane!Q:Q,Dane!P:P,'Obroty 4'!C134,Dane!M:M,'Obroty 4'!$D$2)</f>
        <v>0</v>
      </c>
      <c r="H134" s="17">
        <f>SUMIFS(Dane!Q:Q,Dane!O:O,'Obroty 4'!C134)</f>
        <v>0</v>
      </c>
      <c r="I134" s="17">
        <f>SUMIFS(Dane!P:P,Dane!O:O,'Obroty 4'!C134)</f>
        <v>0</v>
      </c>
      <c r="J134" s="17">
        <f t="shared" si="4"/>
        <v>0</v>
      </c>
      <c r="K134" s="17">
        <f t="shared" si="5"/>
        <v>0</v>
      </c>
    </row>
    <row r="135" spans="3:11" x14ac:dyDescent="0.3">
      <c r="C135" s="6" t="str">
        <f>slowniki!G51</f>
        <v>402-11006</v>
      </c>
      <c r="D135" s="16" t="str">
        <f>IF($B$5="synt",LEFT(VLOOKUP('Obroty 4'!C135,slowniki!G:H,2,FALSE),3),IF($B$5="I-P",LEFT(VLOOKUP('Obroty 4'!C135,slowniki!G:H,2,FALSE),6),IF($B$5="II-P",LEFT(VLOOKUP('Obroty 4'!C135,slowniki!G:H,2,FALSE),9),VLOOKUP('Obroty 4'!C135,slowniki!G:H,2,FALSE))))</f>
        <v>402</v>
      </c>
      <c r="E135" s="16" t="str">
        <f>VLOOKUP('Obroty 4'!C135,slowniki!G:H,2,FALSE)</f>
        <v>402-01-10-06</v>
      </c>
      <c r="F135" s="17">
        <f>SUMIFS(Dane!Q:Q,Dane!O:O,'Obroty 4'!C135,Dane!M:M,'Obroty 4'!$D$2)</f>
        <v>0</v>
      </c>
      <c r="G135" s="17">
        <f>SUMIFS(Dane!Q:Q,Dane!P:P,'Obroty 4'!C135,Dane!M:M,'Obroty 4'!$D$2)</f>
        <v>0</v>
      </c>
      <c r="H135" s="17">
        <f>SUMIFS(Dane!Q:Q,Dane!O:O,'Obroty 4'!C135)</f>
        <v>0</v>
      </c>
      <c r="I135" s="17">
        <f>SUMIFS(Dane!P:P,Dane!O:O,'Obroty 4'!C135)</f>
        <v>0</v>
      </c>
      <c r="J135" s="17">
        <f t="shared" ref="J135:J198" si="6">IF(H135&gt;I135,H135-I135,0)</f>
        <v>0</v>
      </c>
      <c r="K135" s="17">
        <f t="shared" ref="K135:K198" si="7">IF(I135&gt;H135,I135-H135,0)</f>
        <v>0</v>
      </c>
    </row>
    <row r="136" spans="3:11" x14ac:dyDescent="0.3">
      <c r="C136" s="6" t="str">
        <f>slowniki!G52</f>
        <v>402-11100</v>
      </c>
      <c r="D136" s="16" t="str">
        <f>IF($B$5="synt",LEFT(VLOOKUP('Obroty 4'!C136,slowniki!G:H,2,FALSE),3),IF($B$5="I-P",LEFT(VLOOKUP('Obroty 4'!C136,slowniki!G:H,2,FALSE),6),IF($B$5="II-P",LEFT(VLOOKUP('Obroty 4'!C136,slowniki!G:H,2,FALSE),9),VLOOKUP('Obroty 4'!C136,slowniki!G:H,2,FALSE))))</f>
        <v>402</v>
      </c>
      <c r="E136" s="16" t="str">
        <f>VLOOKUP('Obroty 4'!C136,slowniki!G:H,2,FALSE)</f>
        <v>402-01-11-00</v>
      </c>
      <c r="F136" s="17">
        <f>SUMIFS(Dane!Q:Q,Dane!O:O,'Obroty 4'!C136,Dane!M:M,'Obroty 4'!$D$2)</f>
        <v>0</v>
      </c>
      <c r="G136" s="17">
        <f>SUMIFS(Dane!Q:Q,Dane!P:P,'Obroty 4'!C136,Dane!M:M,'Obroty 4'!$D$2)</f>
        <v>0</v>
      </c>
      <c r="H136" s="17">
        <f>SUMIFS(Dane!Q:Q,Dane!O:O,'Obroty 4'!C136)</f>
        <v>0</v>
      </c>
      <c r="I136" s="17">
        <f>SUMIFS(Dane!P:P,Dane!O:O,'Obroty 4'!C136)</f>
        <v>0</v>
      </c>
      <c r="J136" s="17">
        <f t="shared" si="6"/>
        <v>0</v>
      </c>
      <c r="K136" s="17">
        <f t="shared" si="7"/>
        <v>0</v>
      </c>
    </row>
    <row r="137" spans="3:11" x14ac:dyDescent="0.3">
      <c r="C137" s="6" t="str">
        <f>slowniki!G53</f>
        <v>402-11101</v>
      </c>
      <c r="D137" s="16" t="str">
        <f>IF($B$5="synt",LEFT(VLOOKUP('Obroty 4'!C137,slowniki!G:H,2,FALSE),3),IF($B$5="I-P",LEFT(VLOOKUP('Obroty 4'!C137,slowniki!G:H,2,FALSE),6),IF($B$5="II-P",LEFT(VLOOKUP('Obroty 4'!C137,slowniki!G:H,2,FALSE),9),VLOOKUP('Obroty 4'!C137,slowniki!G:H,2,FALSE))))</f>
        <v>402</v>
      </c>
      <c r="E137" s="16" t="str">
        <f>VLOOKUP('Obroty 4'!C137,slowniki!G:H,2,FALSE)</f>
        <v>402-01-11-01</v>
      </c>
      <c r="F137" s="17">
        <f>SUMIFS(Dane!Q:Q,Dane!O:O,'Obroty 4'!C137,Dane!M:M,'Obroty 4'!$D$2)</f>
        <v>0</v>
      </c>
      <c r="G137" s="17">
        <f>SUMIFS(Dane!Q:Q,Dane!P:P,'Obroty 4'!C137,Dane!M:M,'Obroty 4'!$D$2)</f>
        <v>0</v>
      </c>
      <c r="H137" s="17">
        <f>SUMIFS(Dane!Q:Q,Dane!O:O,'Obroty 4'!C137)</f>
        <v>0</v>
      </c>
      <c r="I137" s="17">
        <f>SUMIFS(Dane!P:P,Dane!O:O,'Obroty 4'!C137)</f>
        <v>0</v>
      </c>
      <c r="J137" s="17">
        <f t="shared" si="6"/>
        <v>0</v>
      </c>
      <c r="K137" s="17">
        <f t="shared" si="7"/>
        <v>0</v>
      </c>
    </row>
    <row r="138" spans="3:11" x14ac:dyDescent="0.3">
      <c r="C138" s="6" t="str">
        <f>slowniki!G54</f>
        <v>402-11102</v>
      </c>
      <c r="D138" s="16" t="str">
        <f>IF($B$5="synt",LEFT(VLOOKUP('Obroty 4'!C138,slowniki!G:H,2,FALSE),3),IF($B$5="I-P",LEFT(VLOOKUP('Obroty 4'!C138,slowniki!G:H,2,FALSE),6),IF($B$5="II-P",LEFT(VLOOKUP('Obroty 4'!C138,slowniki!G:H,2,FALSE),9),VLOOKUP('Obroty 4'!C138,slowniki!G:H,2,FALSE))))</f>
        <v>402</v>
      </c>
      <c r="E138" s="16" t="str">
        <f>VLOOKUP('Obroty 4'!C138,slowniki!G:H,2,FALSE)</f>
        <v>402-01-11-02</v>
      </c>
      <c r="F138" s="17">
        <f>SUMIFS(Dane!Q:Q,Dane!O:O,'Obroty 4'!C138,Dane!M:M,'Obroty 4'!$D$2)</f>
        <v>0</v>
      </c>
      <c r="G138" s="17">
        <f>SUMIFS(Dane!Q:Q,Dane!P:P,'Obroty 4'!C138,Dane!M:M,'Obroty 4'!$D$2)</f>
        <v>0</v>
      </c>
      <c r="H138" s="17">
        <f>SUMIFS(Dane!Q:Q,Dane!O:O,'Obroty 4'!C138)</f>
        <v>0</v>
      </c>
      <c r="I138" s="17">
        <f>SUMIFS(Dane!P:P,Dane!O:O,'Obroty 4'!C138)</f>
        <v>0</v>
      </c>
      <c r="J138" s="17">
        <f t="shared" si="6"/>
        <v>0</v>
      </c>
      <c r="K138" s="17">
        <f t="shared" si="7"/>
        <v>0</v>
      </c>
    </row>
    <row r="139" spans="3:11" x14ac:dyDescent="0.3">
      <c r="C139" s="6" t="str">
        <f>slowniki!G55</f>
        <v>402-11103</v>
      </c>
      <c r="D139" s="16" t="str">
        <f>IF($B$5="synt",LEFT(VLOOKUP('Obroty 4'!C139,slowniki!G:H,2,FALSE),3),IF($B$5="I-P",LEFT(VLOOKUP('Obroty 4'!C139,slowniki!G:H,2,FALSE),6),IF($B$5="II-P",LEFT(VLOOKUP('Obroty 4'!C139,slowniki!G:H,2,FALSE),9),VLOOKUP('Obroty 4'!C139,slowniki!G:H,2,FALSE))))</f>
        <v>402</v>
      </c>
      <c r="E139" s="16" t="str">
        <f>VLOOKUP('Obroty 4'!C139,slowniki!G:H,2,FALSE)</f>
        <v>402-01-11-03</v>
      </c>
      <c r="F139" s="17">
        <f>SUMIFS(Dane!Q:Q,Dane!O:O,'Obroty 4'!C139,Dane!M:M,'Obroty 4'!$D$2)</f>
        <v>0</v>
      </c>
      <c r="G139" s="17">
        <f>SUMIFS(Dane!Q:Q,Dane!P:P,'Obroty 4'!C139,Dane!M:M,'Obroty 4'!$D$2)</f>
        <v>0</v>
      </c>
      <c r="H139" s="17">
        <f>SUMIFS(Dane!Q:Q,Dane!O:O,'Obroty 4'!C139)</f>
        <v>0</v>
      </c>
      <c r="I139" s="17">
        <f>SUMIFS(Dane!P:P,Dane!O:O,'Obroty 4'!C139)</f>
        <v>0</v>
      </c>
      <c r="J139" s="17">
        <f t="shared" si="6"/>
        <v>0</v>
      </c>
      <c r="K139" s="17">
        <f t="shared" si="7"/>
        <v>0</v>
      </c>
    </row>
    <row r="140" spans="3:11" x14ac:dyDescent="0.3">
      <c r="C140" s="6" t="str">
        <f>slowniki!G56</f>
        <v>402-20001</v>
      </c>
      <c r="D140" s="16" t="str">
        <f>IF($B$5="synt",LEFT(VLOOKUP('Obroty 4'!C140,slowniki!G:H,2,FALSE),3),IF($B$5="I-P",LEFT(VLOOKUP('Obroty 4'!C140,slowniki!G:H,2,FALSE),6),IF($B$5="II-P",LEFT(VLOOKUP('Obroty 4'!C140,slowniki!G:H,2,FALSE),9),VLOOKUP('Obroty 4'!C140,slowniki!G:H,2,FALSE))))</f>
        <v>402</v>
      </c>
      <c r="E140" s="16" t="str">
        <f>VLOOKUP('Obroty 4'!C140,slowniki!G:H,2,FALSE)</f>
        <v>402-02-00-01</v>
      </c>
      <c r="F140" s="17">
        <f>SUMIFS(Dane!Q:Q,Dane!O:O,'Obroty 4'!C140,Dane!M:M,'Obroty 4'!$D$2)</f>
        <v>0</v>
      </c>
      <c r="G140" s="17">
        <f>SUMIFS(Dane!Q:Q,Dane!P:P,'Obroty 4'!C140,Dane!M:M,'Obroty 4'!$D$2)</f>
        <v>0</v>
      </c>
      <c r="H140" s="17">
        <f>SUMIFS(Dane!Q:Q,Dane!O:O,'Obroty 4'!C140)</f>
        <v>0</v>
      </c>
      <c r="I140" s="17">
        <f>SUMIFS(Dane!P:P,Dane!O:O,'Obroty 4'!C140)</f>
        <v>0</v>
      </c>
      <c r="J140" s="17">
        <f t="shared" si="6"/>
        <v>0</v>
      </c>
      <c r="K140" s="17">
        <f t="shared" si="7"/>
        <v>0</v>
      </c>
    </row>
    <row r="141" spans="3:11" x14ac:dyDescent="0.3">
      <c r="C141" s="6" t="str">
        <f>slowniki!G57</f>
        <v>402-20101</v>
      </c>
      <c r="D141" s="16" t="str">
        <f>IF($B$5="synt",LEFT(VLOOKUP('Obroty 4'!C141,slowniki!G:H,2,FALSE),3),IF($B$5="I-P",LEFT(VLOOKUP('Obroty 4'!C141,slowniki!G:H,2,FALSE),6),IF($B$5="II-P",LEFT(VLOOKUP('Obroty 4'!C141,slowniki!G:H,2,FALSE),9),VLOOKUP('Obroty 4'!C141,slowniki!G:H,2,FALSE))))</f>
        <v>402</v>
      </c>
      <c r="E141" s="16" t="str">
        <f>VLOOKUP('Obroty 4'!C141,slowniki!G:H,2,FALSE)</f>
        <v>402-02-01-01</v>
      </c>
      <c r="F141" s="17">
        <f>SUMIFS(Dane!Q:Q,Dane!O:O,'Obroty 4'!C141,Dane!M:M,'Obroty 4'!$D$2)</f>
        <v>0</v>
      </c>
      <c r="G141" s="17">
        <f>SUMIFS(Dane!Q:Q,Dane!P:P,'Obroty 4'!C141,Dane!M:M,'Obroty 4'!$D$2)</f>
        <v>0</v>
      </c>
      <c r="H141" s="17">
        <f>SUMIFS(Dane!Q:Q,Dane!O:O,'Obroty 4'!C141)</f>
        <v>0</v>
      </c>
      <c r="I141" s="17">
        <f>SUMIFS(Dane!P:P,Dane!O:O,'Obroty 4'!C141)</f>
        <v>0</v>
      </c>
      <c r="J141" s="17">
        <f t="shared" si="6"/>
        <v>0</v>
      </c>
      <c r="K141" s="17">
        <f t="shared" si="7"/>
        <v>0</v>
      </c>
    </row>
    <row r="142" spans="3:11" x14ac:dyDescent="0.3">
      <c r="C142" s="6" t="str">
        <f>slowniki!G58</f>
        <v>402-20102</v>
      </c>
      <c r="D142" s="16" t="str">
        <f>IF($B$5="synt",LEFT(VLOOKUP('Obroty 4'!C142,slowniki!G:H,2,FALSE),3),IF($B$5="I-P",LEFT(VLOOKUP('Obroty 4'!C142,slowniki!G:H,2,FALSE),6),IF($B$5="II-P",LEFT(VLOOKUP('Obroty 4'!C142,slowniki!G:H,2,FALSE),9),VLOOKUP('Obroty 4'!C142,slowniki!G:H,2,FALSE))))</f>
        <v>402</v>
      </c>
      <c r="E142" s="16" t="str">
        <f>VLOOKUP('Obroty 4'!C142,slowniki!G:H,2,FALSE)</f>
        <v>402-02-01-02</v>
      </c>
      <c r="F142" s="17">
        <f>SUMIFS(Dane!Q:Q,Dane!O:O,'Obroty 4'!C142,Dane!M:M,'Obroty 4'!$D$2)</f>
        <v>0</v>
      </c>
      <c r="G142" s="17">
        <f>SUMIFS(Dane!Q:Q,Dane!P:P,'Obroty 4'!C142,Dane!M:M,'Obroty 4'!$D$2)</f>
        <v>0</v>
      </c>
      <c r="H142" s="17">
        <f>SUMIFS(Dane!Q:Q,Dane!O:O,'Obroty 4'!C142)</f>
        <v>0</v>
      </c>
      <c r="I142" s="17">
        <f>SUMIFS(Dane!P:P,Dane!O:O,'Obroty 4'!C142)</f>
        <v>0</v>
      </c>
      <c r="J142" s="17">
        <f t="shared" si="6"/>
        <v>0</v>
      </c>
      <c r="K142" s="17">
        <f t="shared" si="7"/>
        <v>0</v>
      </c>
    </row>
    <row r="143" spans="3:11" x14ac:dyDescent="0.3">
      <c r="C143" s="6" t="str">
        <f>slowniki!G59</f>
        <v>402-20103</v>
      </c>
      <c r="D143" s="16" t="str">
        <f>IF($B$5="synt",LEFT(VLOOKUP('Obroty 4'!C143,slowniki!G:H,2,FALSE),3),IF($B$5="I-P",LEFT(VLOOKUP('Obroty 4'!C143,slowniki!G:H,2,FALSE),6),IF($B$5="II-P",LEFT(VLOOKUP('Obroty 4'!C143,slowniki!G:H,2,FALSE),9),VLOOKUP('Obroty 4'!C143,slowniki!G:H,2,FALSE))))</f>
        <v>402</v>
      </c>
      <c r="E143" s="16" t="str">
        <f>VLOOKUP('Obroty 4'!C143,slowniki!G:H,2,FALSE)</f>
        <v>402-02-01-03</v>
      </c>
      <c r="F143" s="17">
        <f>SUMIFS(Dane!Q:Q,Dane!O:O,'Obroty 4'!C143,Dane!M:M,'Obroty 4'!$D$2)</f>
        <v>0</v>
      </c>
      <c r="G143" s="17">
        <f>SUMIFS(Dane!Q:Q,Dane!P:P,'Obroty 4'!C143,Dane!M:M,'Obroty 4'!$D$2)</f>
        <v>0</v>
      </c>
      <c r="H143" s="17">
        <f>SUMIFS(Dane!Q:Q,Dane!O:O,'Obroty 4'!C143)</f>
        <v>0</v>
      </c>
      <c r="I143" s="17">
        <f>SUMIFS(Dane!P:P,Dane!O:O,'Obroty 4'!C143)</f>
        <v>0</v>
      </c>
      <c r="J143" s="17">
        <f t="shared" si="6"/>
        <v>0</v>
      </c>
      <c r="K143" s="17">
        <f t="shared" si="7"/>
        <v>0</v>
      </c>
    </row>
    <row r="144" spans="3:11" x14ac:dyDescent="0.3">
      <c r="C144" s="6" t="str">
        <f>slowniki!G60</f>
        <v>402-20201</v>
      </c>
      <c r="D144" s="16" t="str">
        <f>IF($B$5="synt",LEFT(VLOOKUP('Obroty 4'!C144,slowniki!G:H,2,FALSE),3),IF($B$5="I-P",LEFT(VLOOKUP('Obroty 4'!C144,slowniki!G:H,2,FALSE),6),IF($B$5="II-P",LEFT(VLOOKUP('Obroty 4'!C144,slowniki!G:H,2,FALSE),9),VLOOKUP('Obroty 4'!C144,slowniki!G:H,2,FALSE))))</f>
        <v>402</v>
      </c>
      <c r="E144" s="16" t="str">
        <f>VLOOKUP('Obroty 4'!C144,slowniki!G:H,2,FALSE)</f>
        <v>402-02-02-01</v>
      </c>
      <c r="F144" s="17">
        <f>SUMIFS(Dane!Q:Q,Dane!O:O,'Obroty 4'!C144,Dane!M:M,'Obroty 4'!$D$2)</f>
        <v>0</v>
      </c>
      <c r="G144" s="17">
        <f>SUMIFS(Dane!Q:Q,Dane!P:P,'Obroty 4'!C144,Dane!M:M,'Obroty 4'!$D$2)</f>
        <v>0</v>
      </c>
      <c r="H144" s="17">
        <f>SUMIFS(Dane!Q:Q,Dane!O:O,'Obroty 4'!C144)</f>
        <v>0</v>
      </c>
      <c r="I144" s="17">
        <f>SUMIFS(Dane!P:P,Dane!O:O,'Obroty 4'!C144)</f>
        <v>0</v>
      </c>
      <c r="J144" s="17">
        <f t="shared" si="6"/>
        <v>0</v>
      </c>
      <c r="K144" s="17">
        <f t="shared" si="7"/>
        <v>0</v>
      </c>
    </row>
    <row r="145" spans="3:11" x14ac:dyDescent="0.3">
      <c r="C145" s="6" t="str">
        <f>slowniki!G61</f>
        <v>402-20202</v>
      </c>
      <c r="D145" s="16" t="str">
        <f>IF($B$5="synt",LEFT(VLOOKUP('Obroty 4'!C145,slowniki!G:H,2,FALSE),3),IF($B$5="I-P",LEFT(VLOOKUP('Obroty 4'!C145,slowniki!G:H,2,FALSE),6),IF($B$5="II-P",LEFT(VLOOKUP('Obroty 4'!C145,slowniki!G:H,2,FALSE),9),VLOOKUP('Obroty 4'!C145,slowniki!G:H,2,FALSE))))</f>
        <v>402</v>
      </c>
      <c r="E145" s="16" t="str">
        <f>VLOOKUP('Obroty 4'!C145,slowniki!G:H,2,FALSE)</f>
        <v>402-02-02-02</v>
      </c>
      <c r="F145" s="17">
        <f>SUMIFS(Dane!Q:Q,Dane!O:O,'Obroty 4'!C145,Dane!M:M,'Obroty 4'!$D$2)</f>
        <v>0</v>
      </c>
      <c r="G145" s="17">
        <f>SUMIFS(Dane!Q:Q,Dane!P:P,'Obroty 4'!C145,Dane!M:M,'Obroty 4'!$D$2)</f>
        <v>0</v>
      </c>
      <c r="H145" s="17">
        <f>SUMIFS(Dane!Q:Q,Dane!O:O,'Obroty 4'!C145)</f>
        <v>0</v>
      </c>
      <c r="I145" s="17">
        <f>SUMIFS(Dane!P:P,Dane!O:O,'Obroty 4'!C145)</f>
        <v>0</v>
      </c>
      <c r="J145" s="17">
        <f t="shared" si="6"/>
        <v>0</v>
      </c>
      <c r="K145" s="17">
        <f t="shared" si="7"/>
        <v>0</v>
      </c>
    </row>
    <row r="146" spans="3:11" x14ac:dyDescent="0.3">
      <c r="C146" s="6" t="str">
        <f>slowniki!G62</f>
        <v>402-20203</v>
      </c>
      <c r="D146" s="16" t="str">
        <f>IF($B$5="synt",LEFT(VLOOKUP('Obroty 4'!C146,slowniki!G:H,2,FALSE),3),IF($B$5="I-P",LEFT(VLOOKUP('Obroty 4'!C146,slowniki!G:H,2,FALSE),6),IF($B$5="II-P",LEFT(VLOOKUP('Obroty 4'!C146,slowniki!G:H,2,FALSE),9),VLOOKUP('Obroty 4'!C146,slowniki!G:H,2,FALSE))))</f>
        <v>402</v>
      </c>
      <c r="E146" s="16" t="str">
        <f>VLOOKUP('Obroty 4'!C146,slowniki!G:H,2,FALSE)</f>
        <v>402-02-02-03</v>
      </c>
      <c r="F146" s="17">
        <f>SUMIFS(Dane!Q:Q,Dane!O:O,'Obroty 4'!C146,Dane!M:M,'Obroty 4'!$D$2)</f>
        <v>0</v>
      </c>
      <c r="G146" s="17">
        <f>SUMIFS(Dane!Q:Q,Dane!P:P,'Obroty 4'!C146,Dane!M:M,'Obroty 4'!$D$2)</f>
        <v>0</v>
      </c>
      <c r="H146" s="17">
        <f>SUMIFS(Dane!Q:Q,Dane!O:O,'Obroty 4'!C146)</f>
        <v>0</v>
      </c>
      <c r="I146" s="17">
        <f>SUMIFS(Dane!P:P,Dane!O:O,'Obroty 4'!C146)</f>
        <v>0</v>
      </c>
      <c r="J146" s="17">
        <f t="shared" si="6"/>
        <v>0</v>
      </c>
      <c r="K146" s="17">
        <f t="shared" si="7"/>
        <v>0</v>
      </c>
    </row>
    <row r="147" spans="3:11" x14ac:dyDescent="0.3">
      <c r="C147" s="6" t="str">
        <f>slowniki!G63</f>
        <v>402-20204</v>
      </c>
      <c r="D147" s="16" t="str">
        <f>IF($B$5="synt",LEFT(VLOOKUP('Obroty 4'!C147,slowniki!G:H,2,FALSE),3),IF($B$5="I-P",LEFT(VLOOKUP('Obroty 4'!C147,slowniki!G:H,2,FALSE),6),IF($B$5="II-P",LEFT(VLOOKUP('Obroty 4'!C147,slowniki!G:H,2,FALSE),9),VLOOKUP('Obroty 4'!C147,slowniki!G:H,2,FALSE))))</f>
        <v>402</v>
      </c>
      <c r="E147" s="16" t="str">
        <f>VLOOKUP('Obroty 4'!C147,slowniki!G:H,2,FALSE)</f>
        <v>402-02-02-04</v>
      </c>
      <c r="F147" s="17">
        <f>SUMIFS(Dane!Q:Q,Dane!O:O,'Obroty 4'!C147,Dane!M:M,'Obroty 4'!$D$2)</f>
        <v>0</v>
      </c>
      <c r="G147" s="17">
        <f>SUMIFS(Dane!Q:Q,Dane!P:P,'Obroty 4'!C147,Dane!M:M,'Obroty 4'!$D$2)</f>
        <v>0</v>
      </c>
      <c r="H147" s="17">
        <f>SUMIFS(Dane!Q:Q,Dane!O:O,'Obroty 4'!C147)</f>
        <v>0</v>
      </c>
      <c r="I147" s="17">
        <f>SUMIFS(Dane!P:P,Dane!O:O,'Obroty 4'!C147)</f>
        <v>0</v>
      </c>
      <c r="J147" s="17">
        <f t="shared" si="6"/>
        <v>0</v>
      </c>
      <c r="K147" s="17">
        <f t="shared" si="7"/>
        <v>0</v>
      </c>
    </row>
    <row r="148" spans="3:11" x14ac:dyDescent="0.3">
      <c r="C148" s="6" t="str">
        <f>slowniki!G64</f>
        <v>402-20205</v>
      </c>
      <c r="D148" s="16" t="str">
        <f>IF($B$5="synt",LEFT(VLOOKUP('Obroty 4'!C148,slowniki!G:H,2,FALSE),3),IF($B$5="I-P",LEFT(VLOOKUP('Obroty 4'!C148,slowniki!G:H,2,FALSE),6),IF($B$5="II-P",LEFT(VLOOKUP('Obroty 4'!C148,slowniki!G:H,2,FALSE),9),VLOOKUP('Obroty 4'!C148,slowniki!G:H,2,FALSE))))</f>
        <v>402</v>
      </c>
      <c r="E148" s="16" t="str">
        <f>VLOOKUP('Obroty 4'!C148,slowniki!G:H,2,FALSE)</f>
        <v>402-02-02-05</v>
      </c>
      <c r="F148" s="17">
        <f>SUMIFS(Dane!Q:Q,Dane!O:O,'Obroty 4'!C148,Dane!M:M,'Obroty 4'!$D$2)</f>
        <v>0</v>
      </c>
      <c r="G148" s="17">
        <f>SUMIFS(Dane!Q:Q,Dane!P:P,'Obroty 4'!C148,Dane!M:M,'Obroty 4'!$D$2)</f>
        <v>0</v>
      </c>
      <c r="H148" s="17">
        <f>SUMIFS(Dane!Q:Q,Dane!O:O,'Obroty 4'!C148)</f>
        <v>0</v>
      </c>
      <c r="I148" s="17">
        <f>SUMIFS(Dane!P:P,Dane!O:O,'Obroty 4'!C148)</f>
        <v>0</v>
      </c>
      <c r="J148" s="17">
        <f t="shared" si="6"/>
        <v>0</v>
      </c>
      <c r="K148" s="17">
        <f t="shared" si="7"/>
        <v>0</v>
      </c>
    </row>
    <row r="149" spans="3:11" x14ac:dyDescent="0.3">
      <c r="C149" s="6" t="str">
        <f>slowniki!G65</f>
        <v>402-20301</v>
      </c>
      <c r="D149" s="16" t="str">
        <f>IF($B$5="synt",LEFT(VLOOKUP('Obroty 4'!C149,slowniki!G:H,2,FALSE),3),IF($B$5="I-P",LEFT(VLOOKUP('Obroty 4'!C149,slowniki!G:H,2,FALSE),6),IF($B$5="II-P",LEFT(VLOOKUP('Obroty 4'!C149,slowniki!G:H,2,FALSE),9),VLOOKUP('Obroty 4'!C149,slowniki!G:H,2,FALSE))))</f>
        <v>402</v>
      </c>
      <c r="E149" s="16" t="str">
        <f>VLOOKUP('Obroty 4'!C149,slowniki!G:H,2,FALSE)</f>
        <v>402-02-03-01</v>
      </c>
      <c r="F149" s="17">
        <f>SUMIFS(Dane!Q:Q,Dane!O:O,'Obroty 4'!C149,Dane!M:M,'Obroty 4'!$D$2)</f>
        <v>0</v>
      </c>
      <c r="G149" s="17">
        <f>SUMIFS(Dane!Q:Q,Dane!P:P,'Obroty 4'!C149,Dane!M:M,'Obroty 4'!$D$2)</f>
        <v>0</v>
      </c>
      <c r="H149" s="17">
        <f>SUMIFS(Dane!Q:Q,Dane!O:O,'Obroty 4'!C149)</f>
        <v>0</v>
      </c>
      <c r="I149" s="17">
        <f>SUMIFS(Dane!P:P,Dane!O:O,'Obroty 4'!C149)</f>
        <v>0</v>
      </c>
      <c r="J149" s="17">
        <f t="shared" si="6"/>
        <v>0</v>
      </c>
      <c r="K149" s="17">
        <f t="shared" si="7"/>
        <v>0</v>
      </c>
    </row>
    <row r="150" spans="3:11" x14ac:dyDescent="0.3">
      <c r="C150" s="6" t="str">
        <f>slowniki!G66</f>
        <v>402-20302</v>
      </c>
      <c r="D150" s="16" t="str">
        <f>IF($B$5="synt",LEFT(VLOOKUP('Obroty 4'!C150,slowniki!G:H,2,FALSE),3),IF($B$5="I-P",LEFT(VLOOKUP('Obroty 4'!C150,slowniki!G:H,2,FALSE),6),IF($B$5="II-P",LEFT(VLOOKUP('Obroty 4'!C150,slowniki!G:H,2,FALSE),9),VLOOKUP('Obroty 4'!C150,slowniki!G:H,2,FALSE))))</f>
        <v>402</v>
      </c>
      <c r="E150" s="16" t="str">
        <f>VLOOKUP('Obroty 4'!C150,slowniki!G:H,2,FALSE)</f>
        <v>402-02-03-02</v>
      </c>
      <c r="F150" s="17">
        <f>SUMIFS(Dane!Q:Q,Dane!O:O,'Obroty 4'!C150,Dane!M:M,'Obroty 4'!$D$2)</f>
        <v>0</v>
      </c>
      <c r="G150" s="17">
        <f>SUMIFS(Dane!Q:Q,Dane!P:P,'Obroty 4'!C150,Dane!M:M,'Obroty 4'!$D$2)</f>
        <v>0</v>
      </c>
      <c r="H150" s="17">
        <f>SUMIFS(Dane!Q:Q,Dane!O:O,'Obroty 4'!C150)</f>
        <v>0</v>
      </c>
      <c r="I150" s="17">
        <f>SUMIFS(Dane!P:P,Dane!O:O,'Obroty 4'!C150)</f>
        <v>0</v>
      </c>
      <c r="J150" s="17">
        <f t="shared" si="6"/>
        <v>0</v>
      </c>
      <c r="K150" s="17">
        <f t="shared" si="7"/>
        <v>0</v>
      </c>
    </row>
    <row r="151" spans="3:11" x14ac:dyDescent="0.3">
      <c r="C151" s="6" t="str">
        <f>slowniki!G67</f>
        <v>402-20303</v>
      </c>
      <c r="D151" s="16" t="str">
        <f>IF($B$5="synt",LEFT(VLOOKUP('Obroty 4'!C151,slowniki!G:H,2,FALSE),3),IF($B$5="I-P",LEFT(VLOOKUP('Obroty 4'!C151,slowniki!G:H,2,FALSE),6),IF($B$5="II-P",LEFT(VLOOKUP('Obroty 4'!C151,slowniki!G:H,2,FALSE),9),VLOOKUP('Obroty 4'!C151,slowniki!G:H,2,FALSE))))</f>
        <v>402</v>
      </c>
      <c r="E151" s="16" t="str">
        <f>VLOOKUP('Obroty 4'!C151,slowniki!G:H,2,FALSE)</f>
        <v>402-02-03-03</v>
      </c>
      <c r="F151" s="17">
        <f>SUMIFS(Dane!Q:Q,Dane!O:O,'Obroty 4'!C151,Dane!M:M,'Obroty 4'!$D$2)</f>
        <v>0</v>
      </c>
      <c r="G151" s="17">
        <f>SUMIFS(Dane!Q:Q,Dane!P:P,'Obroty 4'!C151,Dane!M:M,'Obroty 4'!$D$2)</f>
        <v>0</v>
      </c>
      <c r="H151" s="17">
        <f>SUMIFS(Dane!Q:Q,Dane!O:O,'Obroty 4'!C151)</f>
        <v>0</v>
      </c>
      <c r="I151" s="17">
        <f>SUMIFS(Dane!P:P,Dane!O:O,'Obroty 4'!C151)</f>
        <v>0</v>
      </c>
      <c r="J151" s="17">
        <f t="shared" si="6"/>
        <v>0</v>
      </c>
      <c r="K151" s="17">
        <f t="shared" si="7"/>
        <v>0</v>
      </c>
    </row>
    <row r="152" spans="3:11" x14ac:dyDescent="0.3">
      <c r="C152" s="6" t="str">
        <f>slowniki!G68</f>
        <v>402-20304</v>
      </c>
      <c r="D152" s="16" t="str">
        <f>IF($B$5="synt",LEFT(VLOOKUP('Obroty 4'!C152,slowniki!G:H,2,FALSE),3),IF($B$5="I-P",LEFT(VLOOKUP('Obroty 4'!C152,slowniki!G:H,2,FALSE),6),IF($B$5="II-P",LEFT(VLOOKUP('Obroty 4'!C152,slowniki!G:H,2,FALSE),9),VLOOKUP('Obroty 4'!C152,slowniki!G:H,2,FALSE))))</f>
        <v>402</v>
      </c>
      <c r="E152" s="16" t="str">
        <f>VLOOKUP('Obroty 4'!C152,slowniki!G:H,2,FALSE)</f>
        <v>402-02-03-04</v>
      </c>
      <c r="F152" s="17">
        <f>SUMIFS(Dane!Q:Q,Dane!O:O,'Obroty 4'!C152,Dane!M:M,'Obroty 4'!$D$2)</f>
        <v>0</v>
      </c>
      <c r="G152" s="17">
        <f>SUMIFS(Dane!Q:Q,Dane!P:P,'Obroty 4'!C152,Dane!M:M,'Obroty 4'!$D$2)</f>
        <v>0</v>
      </c>
      <c r="H152" s="17">
        <f>SUMIFS(Dane!Q:Q,Dane!O:O,'Obroty 4'!C152)</f>
        <v>0</v>
      </c>
      <c r="I152" s="17">
        <f>SUMIFS(Dane!P:P,Dane!O:O,'Obroty 4'!C152)</f>
        <v>0</v>
      </c>
      <c r="J152" s="17">
        <f t="shared" si="6"/>
        <v>0</v>
      </c>
      <c r="K152" s="17">
        <f t="shared" si="7"/>
        <v>0</v>
      </c>
    </row>
    <row r="153" spans="3:11" x14ac:dyDescent="0.3">
      <c r="C153" s="6" t="str">
        <f>slowniki!G69</f>
        <v>402-20305</v>
      </c>
      <c r="D153" s="16" t="str">
        <f>IF($B$5="synt",LEFT(VLOOKUP('Obroty 4'!C153,slowniki!G:H,2,FALSE),3),IF($B$5="I-P",LEFT(VLOOKUP('Obroty 4'!C153,slowniki!G:H,2,FALSE),6),IF($B$5="II-P",LEFT(VLOOKUP('Obroty 4'!C153,slowniki!G:H,2,FALSE),9),VLOOKUP('Obroty 4'!C153,slowniki!G:H,2,FALSE))))</f>
        <v>402</v>
      </c>
      <c r="E153" s="16" t="str">
        <f>VLOOKUP('Obroty 4'!C153,slowniki!G:H,2,FALSE)</f>
        <v>402-02-03-05</v>
      </c>
      <c r="F153" s="17">
        <f>SUMIFS(Dane!Q:Q,Dane!O:O,'Obroty 4'!C153,Dane!M:M,'Obroty 4'!$D$2)</f>
        <v>0</v>
      </c>
      <c r="G153" s="17">
        <f>SUMIFS(Dane!Q:Q,Dane!P:P,'Obroty 4'!C153,Dane!M:M,'Obroty 4'!$D$2)</f>
        <v>0</v>
      </c>
      <c r="H153" s="17">
        <f>SUMIFS(Dane!Q:Q,Dane!O:O,'Obroty 4'!C153)</f>
        <v>0</v>
      </c>
      <c r="I153" s="17">
        <f>SUMIFS(Dane!P:P,Dane!O:O,'Obroty 4'!C153)</f>
        <v>0</v>
      </c>
      <c r="J153" s="17">
        <f t="shared" si="6"/>
        <v>0</v>
      </c>
      <c r="K153" s="17">
        <f t="shared" si="7"/>
        <v>0</v>
      </c>
    </row>
    <row r="154" spans="3:11" x14ac:dyDescent="0.3">
      <c r="C154" s="6" t="str">
        <f>slowniki!G70</f>
        <v>402-20306</v>
      </c>
      <c r="D154" s="16" t="str">
        <f>IF($B$5="synt",LEFT(VLOOKUP('Obroty 4'!C154,slowniki!G:H,2,FALSE),3),IF($B$5="I-P",LEFT(VLOOKUP('Obroty 4'!C154,slowniki!G:H,2,FALSE),6),IF($B$5="II-P",LEFT(VLOOKUP('Obroty 4'!C154,slowniki!G:H,2,FALSE),9),VLOOKUP('Obroty 4'!C154,slowniki!G:H,2,FALSE))))</f>
        <v>402</v>
      </c>
      <c r="E154" s="16" t="str">
        <f>VLOOKUP('Obroty 4'!C154,slowniki!G:H,2,FALSE)</f>
        <v>402-02-03-06</v>
      </c>
      <c r="F154" s="17">
        <f>SUMIFS(Dane!Q:Q,Dane!O:O,'Obroty 4'!C154,Dane!M:M,'Obroty 4'!$D$2)</f>
        <v>0</v>
      </c>
      <c r="G154" s="17">
        <f>SUMIFS(Dane!Q:Q,Dane!P:P,'Obroty 4'!C154,Dane!M:M,'Obroty 4'!$D$2)</f>
        <v>0</v>
      </c>
      <c r="H154" s="17">
        <f>SUMIFS(Dane!Q:Q,Dane!O:O,'Obroty 4'!C154)</f>
        <v>0</v>
      </c>
      <c r="I154" s="17">
        <f>SUMIFS(Dane!P:P,Dane!O:O,'Obroty 4'!C154)</f>
        <v>0</v>
      </c>
      <c r="J154" s="17">
        <f t="shared" si="6"/>
        <v>0</v>
      </c>
      <c r="K154" s="17">
        <f t="shared" si="7"/>
        <v>0</v>
      </c>
    </row>
    <row r="155" spans="3:11" x14ac:dyDescent="0.3">
      <c r="C155" s="6" t="str">
        <f>slowniki!G71</f>
        <v>402-20307</v>
      </c>
      <c r="D155" s="16" t="str">
        <f>IF($B$5="synt",LEFT(VLOOKUP('Obroty 4'!C155,slowniki!G:H,2,FALSE),3),IF($B$5="I-P",LEFT(VLOOKUP('Obroty 4'!C155,slowniki!G:H,2,FALSE),6),IF($B$5="II-P",LEFT(VLOOKUP('Obroty 4'!C155,slowniki!G:H,2,FALSE),9),VLOOKUP('Obroty 4'!C155,slowniki!G:H,2,FALSE))))</f>
        <v>402</v>
      </c>
      <c r="E155" s="16" t="str">
        <f>VLOOKUP('Obroty 4'!C155,slowniki!G:H,2,FALSE)</f>
        <v>402-02-03-07</v>
      </c>
      <c r="F155" s="17">
        <f>SUMIFS(Dane!Q:Q,Dane!O:O,'Obroty 4'!C155,Dane!M:M,'Obroty 4'!$D$2)</f>
        <v>0</v>
      </c>
      <c r="G155" s="17">
        <f>SUMIFS(Dane!Q:Q,Dane!P:P,'Obroty 4'!C155,Dane!M:M,'Obroty 4'!$D$2)</f>
        <v>0</v>
      </c>
      <c r="H155" s="17">
        <f>SUMIFS(Dane!Q:Q,Dane!O:O,'Obroty 4'!C155)</f>
        <v>0</v>
      </c>
      <c r="I155" s="17">
        <f>SUMIFS(Dane!P:P,Dane!O:O,'Obroty 4'!C155)</f>
        <v>0</v>
      </c>
      <c r="J155" s="17">
        <f t="shared" si="6"/>
        <v>0</v>
      </c>
      <c r="K155" s="17">
        <f t="shared" si="7"/>
        <v>0</v>
      </c>
    </row>
    <row r="156" spans="3:11" x14ac:dyDescent="0.3">
      <c r="C156" s="6" t="str">
        <f>slowniki!G72</f>
        <v>402-20401</v>
      </c>
      <c r="D156" s="16" t="str">
        <f>IF($B$5="synt",LEFT(VLOOKUP('Obroty 4'!C156,slowniki!G:H,2,FALSE),3),IF($B$5="I-P",LEFT(VLOOKUP('Obroty 4'!C156,slowniki!G:H,2,FALSE),6),IF($B$5="II-P",LEFT(VLOOKUP('Obroty 4'!C156,slowniki!G:H,2,FALSE),9),VLOOKUP('Obroty 4'!C156,slowniki!G:H,2,FALSE))))</f>
        <v>402</v>
      </c>
      <c r="E156" s="16" t="str">
        <f>VLOOKUP('Obroty 4'!C156,slowniki!G:H,2,FALSE)</f>
        <v>402-02-04-01</v>
      </c>
      <c r="F156" s="17">
        <f>SUMIFS(Dane!Q:Q,Dane!O:O,'Obroty 4'!C156,Dane!M:M,'Obroty 4'!$D$2)</f>
        <v>0</v>
      </c>
      <c r="G156" s="17">
        <f>SUMIFS(Dane!Q:Q,Dane!P:P,'Obroty 4'!C156,Dane!M:M,'Obroty 4'!$D$2)</f>
        <v>0</v>
      </c>
      <c r="H156" s="17">
        <f>SUMIFS(Dane!Q:Q,Dane!O:O,'Obroty 4'!C156)</f>
        <v>0</v>
      </c>
      <c r="I156" s="17">
        <f>SUMIFS(Dane!P:P,Dane!O:O,'Obroty 4'!C156)</f>
        <v>0</v>
      </c>
      <c r="J156" s="17">
        <f t="shared" si="6"/>
        <v>0</v>
      </c>
      <c r="K156" s="17">
        <f t="shared" si="7"/>
        <v>0</v>
      </c>
    </row>
    <row r="157" spans="3:11" x14ac:dyDescent="0.3">
      <c r="C157" s="6" t="str">
        <f>slowniki!G73</f>
        <v>402-20403</v>
      </c>
      <c r="D157" s="16" t="str">
        <f>IF($B$5="synt",LEFT(VLOOKUP('Obroty 4'!C157,slowniki!G:H,2,FALSE),3),IF($B$5="I-P",LEFT(VLOOKUP('Obroty 4'!C157,slowniki!G:H,2,FALSE),6),IF($B$5="II-P",LEFT(VLOOKUP('Obroty 4'!C157,slowniki!G:H,2,FALSE),9),VLOOKUP('Obroty 4'!C157,slowniki!G:H,2,FALSE))))</f>
        <v>402</v>
      </c>
      <c r="E157" s="16" t="str">
        <f>VLOOKUP('Obroty 4'!C157,slowniki!G:H,2,FALSE)</f>
        <v>402-02-04-03</v>
      </c>
      <c r="F157" s="17">
        <f>SUMIFS(Dane!Q:Q,Dane!O:O,'Obroty 4'!C157,Dane!M:M,'Obroty 4'!$D$2)</f>
        <v>0</v>
      </c>
      <c r="G157" s="17">
        <f>SUMIFS(Dane!Q:Q,Dane!P:P,'Obroty 4'!C157,Dane!M:M,'Obroty 4'!$D$2)</f>
        <v>0</v>
      </c>
      <c r="H157" s="17">
        <f>SUMIFS(Dane!Q:Q,Dane!O:O,'Obroty 4'!C157)</f>
        <v>0</v>
      </c>
      <c r="I157" s="17">
        <f>SUMIFS(Dane!P:P,Dane!O:O,'Obroty 4'!C157)</f>
        <v>0</v>
      </c>
      <c r="J157" s="17">
        <f t="shared" si="6"/>
        <v>0</v>
      </c>
      <c r="K157" s="17">
        <f t="shared" si="7"/>
        <v>0</v>
      </c>
    </row>
    <row r="158" spans="3:11" x14ac:dyDescent="0.3">
      <c r="C158" s="6" t="str">
        <f>slowniki!G74</f>
        <v>402-20404</v>
      </c>
      <c r="D158" s="16" t="str">
        <f>IF($B$5="synt",LEFT(VLOOKUP('Obroty 4'!C158,slowniki!G:H,2,FALSE),3),IF($B$5="I-P",LEFT(VLOOKUP('Obroty 4'!C158,slowniki!G:H,2,FALSE),6),IF($B$5="II-P",LEFT(VLOOKUP('Obroty 4'!C158,slowniki!G:H,2,FALSE),9),VLOOKUP('Obroty 4'!C158,slowniki!G:H,2,FALSE))))</f>
        <v>402</v>
      </c>
      <c r="E158" s="16" t="str">
        <f>VLOOKUP('Obroty 4'!C158,slowniki!G:H,2,FALSE)</f>
        <v>402-02-04-04</v>
      </c>
      <c r="F158" s="17">
        <f>SUMIFS(Dane!Q:Q,Dane!O:O,'Obroty 4'!C158,Dane!M:M,'Obroty 4'!$D$2)</f>
        <v>0</v>
      </c>
      <c r="G158" s="17">
        <f>SUMIFS(Dane!Q:Q,Dane!P:P,'Obroty 4'!C158,Dane!M:M,'Obroty 4'!$D$2)</f>
        <v>0</v>
      </c>
      <c r="H158" s="17">
        <f>SUMIFS(Dane!Q:Q,Dane!O:O,'Obroty 4'!C158)</f>
        <v>0</v>
      </c>
      <c r="I158" s="17">
        <f>SUMIFS(Dane!P:P,Dane!O:O,'Obroty 4'!C158)</f>
        <v>0</v>
      </c>
      <c r="J158" s="17">
        <f t="shared" si="6"/>
        <v>0</v>
      </c>
      <c r="K158" s="17">
        <f t="shared" si="7"/>
        <v>0</v>
      </c>
    </row>
    <row r="159" spans="3:11" x14ac:dyDescent="0.3">
      <c r="C159" s="6" t="str">
        <f>slowniki!G75</f>
        <v>402-20405</v>
      </c>
      <c r="D159" s="16" t="str">
        <f>IF($B$5="synt",LEFT(VLOOKUP('Obroty 4'!C159,slowniki!G:H,2,FALSE),3),IF($B$5="I-P",LEFT(VLOOKUP('Obroty 4'!C159,slowniki!G:H,2,FALSE),6),IF($B$5="II-P",LEFT(VLOOKUP('Obroty 4'!C159,slowniki!G:H,2,FALSE),9),VLOOKUP('Obroty 4'!C159,slowniki!G:H,2,FALSE))))</f>
        <v>402</v>
      </c>
      <c r="E159" s="16" t="str">
        <f>VLOOKUP('Obroty 4'!C159,slowniki!G:H,2,FALSE)</f>
        <v>402-02-04-05</v>
      </c>
      <c r="F159" s="17">
        <f>SUMIFS(Dane!Q:Q,Dane!O:O,'Obroty 4'!C159,Dane!M:M,'Obroty 4'!$D$2)</f>
        <v>0</v>
      </c>
      <c r="G159" s="17">
        <f>SUMIFS(Dane!Q:Q,Dane!P:P,'Obroty 4'!C159,Dane!M:M,'Obroty 4'!$D$2)</f>
        <v>0</v>
      </c>
      <c r="H159" s="17">
        <f>SUMIFS(Dane!Q:Q,Dane!O:O,'Obroty 4'!C159)</f>
        <v>0</v>
      </c>
      <c r="I159" s="17">
        <f>SUMIFS(Dane!P:P,Dane!O:O,'Obroty 4'!C159)</f>
        <v>0</v>
      </c>
      <c r="J159" s="17">
        <f t="shared" si="6"/>
        <v>0</v>
      </c>
      <c r="K159" s="17">
        <f t="shared" si="7"/>
        <v>0</v>
      </c>
    </row>
    <row r="160" spans="3:11" x14ac:dyDescent="0.3">
      <c r="C160" s="6" t="str">
        <f>slowniki!G76</f>
        <v>402-20406</v>
      </c>
      <c r="D160" s="16" t="str">
        <f>IF($B$5="synt",LEFT(VLOOKUP('Obroty 4'!C160,slowniki!G:H,2,FALSE),3),IF($B$5="I-P",LEFT(VLOOKUP('Obroty 4'!C160,slowniki!G:H,2,FALSE),6),IF($B$5="II-P",LEFT(VLOOKUP('Obroty 4'!C160,slowniki!G:H,2,FALSE),9),VLOOKUP('Obroty 4'!C160,slowniki!G:H,2,FALSE))))</f>
        <v>402</v>
      </c>
      <c r="E160" s="16" t="str">
        <f>VLOOKUP('Obroty 4'!C160,slowniki!G:H,2,FALSE)</f>
        <v>402-02-04-06</v>
      </c>
      <c r="F160" s="17">
        <f>SUMIFS(Dane!Q:Q,Dane!O:O,'Obroty 4'!C160,Dane!M:M,'Obroty 4'!$D$2)</f>
        <v>0</v>
      </c>
      <c r="G160" s="17">
        <f>SUMIFS(Dane!Q:Q,Dane!P:P,'Obroty 4'!C160,Dane!M:M,'Obroty 4'!$D$2)</f>
        <v>0</v>
      </c>
      <c r="H160" s="17">
        <f>SUMIFS(Dane!Q:Q,Dane!O:O,'Obroty 4'!C160)</f>
        <v>0</v>
      </c>
      <c r="I160" s="17">
        <f>SUMIFS(Dane!P:P,Dane!O:O,'Obroty 4'!C160)</f>
        <v>0</v>
      </c>
      <c r="J160" s="17">
        <f t="shared" si="6"/>
        <v>0</v>
      </c>
      <c r="K160" s="17">
        <f t="shared" si="7"/>
        <v>0</v>
      </c>
    </row>
    <row r="161" spans="3:11" x14ac:dyDescent="0.3">
      <c r="C161" s="6" t="str">
        <f>slowniki!G77</f>
        <v>402-20407</v>
      </c>
      <c r="D161" s="16" t="str">
        <f>IF($B$5="synt",LEFT(VLOOKUP('Obroty 4'!C161,slowniki!G:H,2,FALSE),3),IF($B$5="I-P",LEFT(VLOOKUP('Obroty 4'!C161,slowniki!G:H,2,FALSE),6),IF($B$5="II-P",LEFT(VLOOKUP('Obroty 4'!C161,slowniki!G:H,2,FALSE),9),VLOOKUP('Obroty 4'!C161,slowniki!G:H,2,FALSE))))</f>
        <v>402</v>
      </c>
      <c r="E161" s="16" t="str">
        <f>VLOOKUP('Obroty 4'!C161,slowniki!G:H,2,FALSE)</f>
        <v>402-02-04-07</v>
      </c>
      <c r="F161" s="17">
        <f>SUMIFS(Dane!Q:Q,Dane!O:O,'Obroty 4'!C161,Dane!M:M,'Obroty 4'!$D$2)</f>
        <v>0</v>
      </c>
      <c r="G161" s="17">
        <f>SUMIFS(Dane!Q:Q,Dane!P:P,'Obroty 4'!C161,Dane!M:M,'Obroty 4'!$D$2)</f>
        <v>0</v>
      </c>
      <c r="H161" s="17">
        <f>SUMIFS(Dane!Q:Q,Dane!O:O,'Obroty 4'!C161)</f>
        <v>0</v>
      </c>
      <c r="I161" s="17">
        <f>SUMIFS(Dane!P:P,Dane!O:O,'Obroty 4'!C161)</f>
        <v>0</v>
      </c>
      <c r="J161" s="17">
        <f t="shared" si="6"/>
        <v>0</v>
      </c>
      <c r="K161" s="17">
        <f t="shared" si="7"/>
        <v>0</v>
      </c>
    </row>
    <row r="162" spans="3:11" x14ac:dyDescent="0.3">
      <c r="C162" s="6" t="str">
        <f>slowniki!G78</f>
        <v>402-20408</v>
      </c>
      <c r="D162" s="16" t="str">
        <f>IF($B$5="synt",LEFT(VLOOKUP('Obroty 4'!C162,slowniki!G:H,2,FALSE),3),IF($B$5="I-P",LEFT(VLOOKUP('Obroty 4'!C162,slowniki!G:H,2,FALSE),6),IF($B$5="II-P",LEFT(VLOOKUP('Obroty 4'!C162,slowniki!G:H,2,FALSE),9),VLOOKUP('Obroty 4'!C162,slowniki!G:H,2,FALSE))))</f>
        <v>402</v>
      </c>
      <c r="E162" s="16" t="str">
        <f>VLOOKUP('Obroty 4'!C162,slowniki!G:H,2,FALSE)</f>
        <v>402-02-04-08</v>
      </c>
      <c r="F162" s="17">
        <f>SUMIFS(Dane!Q:Q,Dane!O:O,'Obroty 4'!C162,Dane!M:M,'Obroty 4'!$D$2)</f>
        <v>0</v>
      </c>
      <c r="G162" s="17">
        <f>SUMIFS(Dane!Q:Q,Dane!P:P,'Obroty 4'!C162,Dane!M:M,'Obroty 4'!$D$2)</f>
        <v>0</v>
      </c>
      <c r="H162" s="17">
        <f>SUMIFS(Dane!Q:Q,Dane!O:O,'Obroty 4'!C162)</f>
        <v>0</v>
      </c>
      <c r="I162" s="17">
        <f>SUMIFS(Dane!P:P,Dane!O:O,'Obroty 4'!C162)</f>
        <v>0</v>
      </c>
      <c r="J162" s="17">
        <f t="shared" si="6"/>
        <v>0</v>
      </c>
      <c r="K162" s="17">
        <f t="shared" si="7"/>
        <v>0</v>
      </c>
    </row>
    <row r="163" spans="3:11" x14ac:dyDescent="0.3">
      <c r="C163" s="6" t="str">
        <f>slowniki!G79</f>
        <v>402-20409</v>
      </c>
      <c r="D163" s="16" t="str">
        <f>IF($B$5="synt",LEFT(VLOOKUP('Obroty 4'!C163,slowniki!G:H,2,FALSE),3),IF($B$5="I-P",LEFT(VLOOKUP('Obroty 4'!C163,slowniki!G:H,2,FALSE),6),IF($B$5="II-P",LEFT(VLOOKUP('Obroty 4'!C163,slowniki!G:H,2,FALSE),9),VLOOKUP('Obroty 4'!C163,slowniki!G:H,2,FALSE))))</f>
        <v>402</v>
      </c>
      <c r="E163" s="16" t="str">
        <f>VLOOKUP('Obroty 4'!C163,slowniki!G:H,2,FALSE)</f>
        <v>402-02-04-09</v>
      </c>
      <c r="F163" s="17">
        <f>SUMIFS(Dane!Q:Q,Dane!O:O,'Obroty 4'!C163,Dane!M:M,'Obroty 4'!$D$2)</f>
        <v>0</v>
      </c>
      <c r="G163" s="17">
        <f>SUMIFS(Dane!Q:Q,Dane!P:P,'Obroty 4'!C163,Dane!M:M,'Obroty 4'!$D$2)</f>
        <v>0</v>
      </c>
      <c r="H163" s="17">
        <f>SUMIFS(Dane!Q:Q,Dane!O:O,'Obroty 4'!C163)</f>
        <v>0</v>
      </c>
      <c r="I163" s="17">
        <f>SUMIFS(Dane!P:P,Dane!O:O,'Obroty 4'!C163)</f>
        <v>0</v>
      </c>
      <c r="J163" s="17">
        <f t="shared" si="6"/>
        <v>0</v>
      </c>
      <c r="K163" s="17">
        <f t="shared" si="7"/>
        <v>0</v>
      </c>
    </row>
    <row r="164" spans="3:11" x14ac:dyDescent="0.3">
      <c r="C164" s="6" t="str">
        <f>slowniki!G80</f>
        <v>402-20410</v>
      </c>
      <c r="D164" s="16" t="str">
        <f>IF($B$5="synt",LEFT(VLOOKUP('Obroty 4'!C164,slowniki!G:H,2,FALSE),3),IF($B$5="I-P",LEFT(VLOOKUP('Obroty 4'!C164,slowniki!G:H,2,FALSE),6),IF($B$5="II-P",LEFT(VLOOKUP('Obroty 4'!C164,slowniki!G:H,2,FALSE),9),VLOOKUP('Obroty 4'!C164,slowniki!G:H,2,FALSE))))</f>
        <v>402</v>
      </c>
      <c r="E164" s="16" t="str">
        <f>VLOOKUP('Obroty 4'!C164,slowniki!G:H,2,FALSE)</f>
        <v>402-02-04-10</v>
      </c>
      <c r="F164" s="17">
        <f>SUMIFS(Dane!Q:Q,Dane!O:O,'Obroty 4'!C164,Dane!M:M,'Obroty 4'!$D$2)</f>
        <v>0</v>
      </c>
      <c r="G164" s="17">
        <f>SUMIFS(Dane!Q:Q,Dane!P:P,'Obroty 4'!C164,Dane!M:M,'Obroty 4'!$D$2)</f>
        <v>0</v>
      </c>
      <c r="H164" s="17">
        <f>SUMIFS(Dane!Q:Q,Dane!O:O,'Obroty 4'!C164)</f>
        <v>0</v>
      </c>
      <c r="I164" s="17">
        <f>SUMIFS(Dane!P:P,Dane!O:O,'Obroty 4'!C164)</f>
        <v>0</v>
      </c>
      <c r="J164" s="17">
        <f t="shared" si="6"/>
        <v>0</v>
      </c>
      <c r="K164" s="17">
        <f t="shared" si="7"/>
        <v>0</v>
      </c>
    </row>
    <row r="165" spans="3:11" x14ac:dyDescent="0.3">
      <c r="C165" s="6" t="str">
        <f>slowniki!G81</f>
        <v>402-20411</v>
      </c>
      <c r="D165" s="16" t="str">
        <f>IF($B$5="synt",LEFT(VLOOKUP('Obroty 4'!C165,slowniki!G:H,2,FALSE),3),IF($B$5="I-P",LEFT(VLOOKUP('Obroty 4'!C165,slowniki!G:H,2,FALSE),6),IF($B$5="II-P",LEFT(VLOOKUP('Obroty 4'!C165,slowniki!G:H,2,FALSE),9),VLOOKUP('Obroty 4'!C165,slowniki!G:H,2,FALSE))))</f>
        <v>402</v>
      </c>
      <c r="E165" s="16" t="str">
        <f>VLOOKUP('Obroty 4'!C165,slowniki!G:H,2,FALSE)</f>
        <v>402-02-04-11</v>
      </c>
      <c r="F165" s="17">
        <f>SUMIFS(Dane!Q:Q,Dane!O:O,'Obroty 4'!C165,Dane!M:M,'Obroty 4'!$D$2)</f>
        <v>0</v>
      </c>
      <c r="G165" s="17">
        <f>SUMIFS(Dane!Q:Q,Dane!P:P,'Obroty 4'!C165,Dane!M:M,'Obroty 4'!$D$2)</f>
        <v>0</v>
      </c>
      <c r="H165" s="17">
        <f>SUMIFS(Dane!Q:Q,Dane!O:O,'Obroty 4'!C165)</f>
        <v>0</v>
      </c>
      <c r="I165" s="17">
        <f>SUMIFS(Dane!P:P,Dane!O:O,'Obroty 4'!C165)</f>
        <v>0</v>
      </c>
      <c r="J165" s="17">
        <f t="shared" si="6"/>
        <v>0</v>
      </c>
      <c r="K165" s="17">
        <f t="shared" si="7"/>
        <v>0</v>
      </c>
    </row>
    <row r="166" spans="3:11" x14ac:dyDescent="0.3">
      <c r="C166" s="6" t="str">
        <f>slowniki!G82</f>
        <v>402-20412</v>
      </c>
      <c r="D166" s="16" t="str">
        <f>IF($B$5="synt",LEFT(VLOOKUP('Obroty 4'!C166,slowniki!G:H,2,FALSE),3),IF($B$5="I-P",LEFT(VLOOKUP('Obroty 4'!C166,slowniki!G:H,2,FALSE),6),IF($B$5="II-P",LEFT(VLOOKUP('Obroty 4'!C166,slowniki!G:H,2,FALSE),9),VLOOKUP('Obroty 4'!C166,slowniki!G:H,2,FALSE))))</f>
        <v>402</v>
      </c>
      <c r="E166" s="16" t="str">
        <f>VLOOKUP('Obroty 4'!C166,slowniki!G:H,2,FALSE)</f>
        <v>402-02-04-12</v>
      </c>
      <c r="F166" s="17">
        <f>SUMIFS(Dane!Q:Q,Dane!O:O,'Obroty 4'!C166,Dane!M:M,'Obroty 4'!$D$2)</f>
        <v>0</v>
      </c>
      <c r="G166" s="17">
        <f>SUMIFS(Dane!Q:Q,Dane!P:P,'Obroty 4'!C166,Dane!M:M,'Obroty 4'!$D$2)</f>
        <v>0</v>
      </c>
      <c r="H166" s="17">
        <f>SUMIFS(Dane!Q:Q,Dane!O:O,'Obroty 4'!C166)</f>
        <v>0</v>
      </c>
      <c r="I166" s="17">
        <f>SUMIFS(Dane!P:P,Dane!O:O,'Obroty 4'!C166)</f>
        <v>0</v>
      </c>
      <c r="J166" s="17">
        <f t="shared" si="6"/>
        <v>0</v>
      </c>
      <c r="K166" s="17">
        <f t="shared" si="7"/>
        <v>0</v>
      </c>
    </row>
    <row r="167" spans="3:11" x14ac:dyDescent="0.3">
      <c r="C167" s="6" t="str">
        <f>slowniki!G83</f>
        <v>402-20413</v>
      </c>
      <c r="D167" s="16" t="str">
        <f>IF($B$5="synt",LEFT(VLOOKUP('Obroty 4'!C167,slowniki!G:H,2,FALSE),3),IF($B$5="I-P",LEFT(VLOOKUP('Obroty 4'!C167,slowniki!G:H,2,FALSE),6),IF($B$5="II-P",LEFT(VLOOKUP('Obroty 4'!C167,slowniki!G:H,2,FALSE),9),VLOOKUP('Obroty 4'!C167,slowniki!G:H,2,FALSE))))</f>
        <v>402</v>
      </c>
      <c r="E167" s="16" t="str">
        <f>VLOOKUP('Obroty 4'!C167,slowniki!G:H,2,FALSE)</f>
        <v>402-02-04-13</v>
      </c>
      <c r="F167" s="17">
        <f>SUMIFS(Dane!Q:Q,Dane!O:O,'Obroty 4'!C167,Dane!M:M,'Obroty 4'!$D$2)</f>
        <v>0</v>
      </c>
      <c r="G167" s="17">
        <f>SUMIFS(Dane!Q:Q,Dane!P:P,'Obroty 4'!C167,Dane!M:M,'Obroty 4'!$D$2)</f>
        <v>0</v>
      </c>
      <c r="H167" s="17">
        <f>SUMIFS(Dane!Q:Q,Dane!O:O,'Obroty 4'!C167)</f>
        <v>0</v>
      </c>
      <c r="I167" s="17">
        <f>SUMIFS(Dane!P:P,Dane!O:O,'Obroty 4'!C167)</f>
        <v>0</v>
      </c>
      <c r="J167" s="17">
        <f t="shared" si="6"/>
        <v>0</v>
      </c>
      <c r="K167" s="17">
        <f t="shared" si="7"/>
        <v>0</v>
      </c>
    </row>
    <row r="168" spans="3:11" x14ac:dyDescent="0.3">
      <c r="C168" s="6" t="str">
        <f>slowniki!G84</f>
        <v>402-20501</v>
      </c>
      <c r="D168" s="16" t="str">
        <f>IF($B$5="synt",LEFT(VLOOKUP('Obroty 4'!C168,slowniki!G:H,2,FALSE),3),IF($B$5="I-P",LEFT(VLOOKUP('Obroty 4'!C168,slowniki!G:H,2,FALSE),6),IF($B$5="II-P",LEFT(VLOOKUP('Obroty 4'!C168,slowniki!G:H,2,FALSE),9),VLOOKUP('Obroty 4'!C168,slowniki!G:H,2,FALSE))))</f>
        <v>402</v>
      </c>
      <c r="E168" s="16" t="str">
        <f>VLOOKUP('Obroty 4'!C168,slowniki!G:H,2,FALSE)</f>
        <v>402-02-05-01</v>
      </c>
      <c r="F168" s="17">
        <f>SUMIFS(Dane!Q:Q,Dane!O:O,'Obroty 4'!C168,Dane!M:M,'Obroty 4'!$D$2)</f>
        <v>0</v>
      </c>
      <c r="G168" s="17">
        <f>SUMIFS(Dane!Q:Q,Dane!P:P,'Obroty 4'!C168,Dane!M:M,'Obroty 4'!$D$2)</f>
        <v>0</v>
      </c>
      <c r="H168" s="17">
        <f>SUMIFS(Dane!Q:Q,Dane!O:O,'Obroty 4'!C168)</f>
        <v>0</v>
      </c>
      <c r="I168" s="17">
        <f>SUMIFS(Dane!P:P,Dane!O:O,'Obroty 4'!C168)</f>
        <v>0</v>
      </c>
      <c r="J168" s="17">
        <f t="shared" si="6"/>
        <v>0</v>
      </c>
      <c r="K168" s="17">
        <f t="shared" si="7"/>
        <v>0</v>
      </c>
    </row>
    <row r="169" spans="3:11" x14ac:dyDescent="0.3">
      <c r="C169" s="6" t="str">
        <f>slowniki!G85</f>
        <v>402-20503</v>
      </c>
      <c r="D169" s="16" t="str">
        <f>IF($B$5="synt",LEFT(VLOOKUP('Obroty 4'!C169,slowniki!G:H,2,FALSE),3),IF($B$5="I-P",LEFT(VLOOKUP('Obroty 4'!C169,slowniki!G:H,2,FALSE),6),IF($B$5="II-P",LEFT(VLOOKUP('Obroty 4'!C169,slowniki!G:H,2,FALSE),9),VLOOKUP('Obroty 4'!C169,slowniki!G:H,2,FALSE))))</f>
        <v>402</v>
      </c>
      <c r="E169" s="16" t="str">
        <f>VLOOKUP('Obroty 4'!C169,slowniki!G:H,2,FALSE)</f>
        <v>402-02-05-03</v>
      </c>
      <c r="F169" s="17">
        <f>SUMIFS(Dane!Q:Q,Dane!O:O,'Obroty 4'!C169,Dane!M:M,'Obroty 4'!$D$2)</f>
        <v>0</v>
      </c>
      <c r="G169" s="17">
        <f>SUMIFS(Dane!Q:Q,Dane!P:P,'Obroty 4'!C169,Dane!M:M,'Obroty 4'!$D$2)</f>
        <v>0</v>
      </c>
      <c r="H169" s="17">
        <f>SUMIFS(Dane!Q:Q,Dane!O:O,'Obroty 4'!C169)</f>
        <v>0</v>
      </c>
      <c r="I169" s="17">
        <f>SUMIFS(Dane!P:P,Dane!O:O,'Obroty 4'!C169)</f>
        <v>0</v>
      </c>
      <c r="J169" s="17">
        <f t="shared" si="6"/>
        <v>0</v>
      </c>
      <c r="K169" s="17">
        <f t="shared" si="7"/>
        <v>0</v>
      </c>
    </row>
    <row r="170" spans="3:11" x14ac:dyDescent="0.3">
      <c r="C170" s="6" t="str">
        <f>slowniki!G86</f>
        <v>402-20504</v>
      </c>
      <c r="D170" s="16" t="str">
        <f>IF($B$5="synt",LEFT(VLOOKUP('Obroty 4'!C170,slowniki!G:H,2,FALSE),3),IF($B$5="I-P",LEFT(VLOOKUP('Obroty 4'!C170,slowniki!G:H,2,FALSE),6),IF($B$5="II-P",LEFT(VLOOKUP('Obroty 4'!C170,slowniki!G:H,2,FALSE),9),VLOOKUP('Obroty 4'!C170,slowniki!G:H,2,FALSE))))</f>
        <v>402</v>
      </c>
      <c r="E170" s="16" t="str">
        <f>VLOOKUP('Obroty 4'!C170,slowniki!G:H,2,FALSE)</f>
        <v>402-02-05-04</v>
      </c>
      <c r="F170" s="17">
        <f>SUMIFS(Dane!Q:Q,Dane!O:O,'Obroty 4'!C170,Dane!M:M,'Obroty 4'!$D$2)</f>
        <v>0</v>
      </c>
      <c r="G170" s="17">
        <f>SUMIFS(Dane!Q:Q,Dane!P:P,'Obroty 4'!C170,Dane!M:M,'Obroty 4'!$D$2)</f>
        <v>0</v>
      </c>
      <c r="H170" s="17">
        <f>SUMIFS(Dane!Q:Q,Dane!O:O,'Obroty 4'!C170)</f>
        <v>0</v>
      </c>
      <c r="I170" s="17">
        <f>SUMIFS(Dane!P:P,Dane!O:O,'Obroty 4'!C170)</f>
        <v>0</v>
      </c>
      <c r="J170" s="17">
        <f t="shared" si="6"/>
        <v>0</v>
      </c>
      <c r="K170" s="17">
        <f t="shared" si="7"/>
        <v>0</v>
      </c>
    </row>
    <row r="171" spans="3:11" x14ac:dyDescent="0.3">
      <c r="C171" s="6" t="str">
        <f>slowniki!G87</f>
        <v>402-20505</v>
      </c>
      <c r="D171" s="16" t="str">
        <f>IF($B$5="synt",LEFT(VLOOKUP('Obroty 4'!C171,slowniki!G:H,2,FALSE),3),IF($B$5="I-P",LEFT(VLOOKUP('Obroty 4'!C171,slowniki!G:H,2,FALSE),6),IF($B$5="II-P",LEFT(VLOOKUP('Obroty 4'!C171,slowniki!G:H,2,FALSE),9),VLOOKUP('Obroty 4'!C171,slowniki!G:H,2,FALSE))))</f>
        <v>402</v>
      </c>
      <c r="E171" s="16" t="str">
        <f>VLOOKUP('Obroty 4'!C171,slowniki!G:H,2,FALSE)</f>
        <v>402-02-05-05</v>
      </c>
      <c r="F171" s="17">
        <f>SUMIFS(Dane!Q:Q,Dane!O:O,'Obroty 4'!C171,Dane!M:M,'Obroty 4'!$D$2)</f>
        <v>0</v>
      </c>
      <c r="G171" s="17">
        <f>SUMIFS(Dane!Q:Q,Dane!P:P,'Obroty 4'!C171,Dane!M:M,'Obroty 4'!$D$2)</f>
        <v>0</v>
      </c>
      <c r="H171" s="17">
        <f>SUMIFS(Dane!Q:Q,Dane!O:O,'Obroty 4'!C171)</f>
        <v>0</v>
      </c>
      <c r="I171" s="17">
        <f>SUMIFS(Dane!P:P,Dane!O:O,'Obroty 4'!C171)</f>
        <v>0</v>
      </c>
      <c r="J171" s="17">
        <f t="shared" si="6"/>
        <v>0</v>
      </c>
      <c r="K171" s="17">
        <f t="shared" si="7"/>
        <v>0</v>
      </c>
    </row>
    <row r="172" spans="3:11" x14ac:dyDescent="0.3">
      <c r="C172" s="6" t="str">
        <f>slowniki!G88</f>
        <v>402-20506</v>
      </c>
      <c r="D172" s="16" t="str">
        <f>IF($B$5="synt",LEFT(VLOOKUP('Obroty 4'!C172,slowniki!G:H,2,FALSE),3),IF($B$5="I-P",LEFT(VLOOKUP('Obroty 4'!C172,slowniki!G:H,2,FALSE),6),IF($B$5="II-P",LEFT(VLOOKUP('Obroty 4'!C172,slowniki!G:H,2,FALSE),9),VLOOKUP('Obroty 4'!C172,slowniki!G:H,2,FALSE))))</f>
        <v>402</v>
      </c>
      <c r="E172" s="16" t="str">
        <f>VLOOKUP('Obroty 4'!C172,slowniki!G:H,2,FALSE)</f>
        <v>402-02-05-06</v>
      </c>
      <c r="F172" s="17">
        <f>SUMIFS(Dane!Q:Q,Dane!O:O,'Obroty 4'!C172,Dane!M:M,'Obroty 4'!$D$2)</f>
        <v>0</v>
      </c>
      <c r="G172" s="17">
        <f>SUMIFS(Dane!Q:Q,Dane!P:P,'Obroty 4'!C172,Dane!M:M,'Obroty 4'!$D$2)</f>
        <v>0</v>
      </c>
      <c r="H172" s="17">
        <f>SUMIFS(Dane!Q:Q,Dane!O:O,'Obroty 4'!C172)</f>
        <v>0</v>
      </c>
      <c r="I172" s="17">
        <f>SUMIFS(Dane!P:P,Dane!O:O,'Obroty 4'!C172)</f>
        <v>0</v>
      </c>
      <c r="J172" s="17">
        <f t="shared" si="6"/>
        <v>0</v>
      </c>
      <c r="K172" s="17">
        <f t="shared" si="7"/>
        <v>0</v>
      </c>
    </row>
    <row r="173" spans="3:11" x14ac:dyDescent="0.3">
      <c r="C173" s="6" t="str">
        <f>slowniki!G89</f>
        <v>402-20507</v>
      </c>
      <c r="D173" s="16" t="str">
        <f>IF($B$5="synt",LEFT(VLOOKUP('Obroty 4'!C173,slowniki!G:H,2,FALSE),3),IF($B$5="I-P",LEFT(VLOOKUP('Obroty 4'!C173,slowniki!G:H,2,FALSE),6),IF($B$5="II-P",LEFT(VLOOKUP('Obroty 4'!C173,slowniki!G:H,2,FALSE),9),VLOOKUP('Obroty 4'!C173,slowniki!G:H,2,FALSE))))</f>
        <v>402</v>
      </c>
      <c r="E173" s="16" t="str">
        <f>VLOOKUP('Obroty 4'!C173,slowniki!G:H,2,FALSE)</f>
        <v>402-02-05-07</v>
      </c>
      <c r="F173" s="17">
        <f>SUMIFS(Dane!Q:Q,Dane!O:O,'Obroty 4'!C173,Dane!M:M,'Obroty 4'!$D$2)</f>
        <v>0</v>
      </c>
      <c r="G173" s="17">
        <f>SUMIFS(Dane!Q:Q,Dane!P:P,'Obroty 4'!C173,Dane!M:M,'Obroty 4'!$D$2)</f>
        <v>0</v>
      </c>
      <c r="H173" s="17">
        <f>SUMIFS(Dane!Q:Q,Dane!O:O,'Obroty 4'!C173)</f>
        <v>0</v>
      </c>
      <c r="I173" s="17">
        <f>SUMIFS(Dane!P:P,Dane!O:O,'Obroty 4'!C173)</f>
        <v>0</v>
      </c>
      <c r="J173" s="17">
        <f t="shared" si="6"/>
        <v>0</v>
      </c>
      <c r="K173" s="17">
        <f t="shared" si="7"/>
        <v>0</v>
      </c>
    </row>
    <row r="174" spans="3:11" x14ac:dyDescent="0.3">
      <c r="C174" s="6" t="str">
        <f>slowniki!G90</f>
        <v>402-20508</v>
      </c>
      <c r="D174" s="16" t="str">
        <f>IF($B$5="synt",LEFT(VLOOKUP('Obroty 4'!C174,slowniki!G:H,2,FALSE),3),IF($B$5="I-P",LEFT(VLOOKUP('Obroty 4'!C174,slowniki!G:H,2,FALSE),6),IF($B$5="II-P",LEFT(VLOOKUP('Obroty 4'!C174,slowniki!G:H,2,FALSE),9),VLOOKUP('Obroty 4'!C174,slowniki!G:H,2,FALSE))))</f>
        <v>402</v>
      </c>
      <c r="E174" s="16" t="str">
        <f>VLOOKUP('Obroty 4'!C174,slowniki!G:H,2,FALSE)</f>
        <v>402-02-05-08</v>
      </c>
      <c r="F174" s="17">
        <f>SUMIFS(Dane!Q:Q,Dane!O:O,'Obroty 4'!C174,Dane!M:M,'Obroty 4'!$D$2)</f>
        <v>0</v>
      </c>
      <c r="G174" s="17">
        <f>SUMIFS(Dane!Q:Q,Dane!P:P,'Obroty 4'!C174,Dane!M:M,'Obroty 4'!$D$2)</f>
        <v>0</v>
      </c>
      <c r="H174" s="17">
        <f>SUMIFS(Dane!Q:Q,Dane!O:O,'Obroty 4'!C174)</f>
        <v>0</v>
      </c>
      <c r="I174" s="17">
        <f>SUMIFS(Dane!P:P,Dane!O:O,'Obroty 4'!C174)</f>
        <v>0</v>
      </c>
      <c r="J174" s="17">
        <f t="shared" si="6"/>
        <v>0</v>
      </c>
      <c r="K174" s="17">
        <f t="shared" si="7"/>
        <v>0</v>
      </c>
    </row>
    <row r="175" spans="3:11" x14ac:dyDescent="0.3">
      <c r="C175" s="6" t="str">
        <f>slowniki!G91</f>
        <v>402-20509</v>
      </c>
      <c r="D175" s="16" t="str">
        <f>IF($B$5="synt",LEFT(VLOOKUP('Obroty 4'!C175,slowniki!G:H,2,FALSE),3),IF($B$5="I-P",LEFT(VLOOKUP('Obroty 4'!C175,slowniki!G:H,2,FALSE),6),IF($B$5="II-P",LEFT(VLOOKUP('Obroty 4'!C175,slowniki!G:H,2,FALSE),9),VLOOKUP('Obroty 4'!C175,slowniki!G:H,2,FALSE))))</f>
        <v>402</v>
      </c>
      <c r="E175" s="16" t="str">
        <f>VLOOKUP('Obroty 4'!C175,slowniki!G:H,2,FALSE)</f>
        <v>402-02-05-09</v>
      </c>
      <c r="F175" s="17">
        <f>SUMIFS(Dane!Q:Q,Dane!O:O,'Obroty 4'!C175,Dane!M:M,'Obroty 4'!$D$2)</f>
        <v>0</v>
      </c>
      <c r="G175" s="17">
        <f>SUMIFS(Dane!Q:Q,Dane!P:P,'Obroty 4'!C175,Dane!M:M,'Obroty 4'!$D$2)</f>
        <v>0</v>
      </c>
      <c r="H175" s="17">
        <f>SUMIFS(Dane!Q:Q,Dane!O:O,'Obroty 4'!C175)</f>
        <v>0</v>
      </c>
      <c r="I175" s="17">
        <f>SUMIFS(Dane!P:P,Dane!O:O,'Obroty 4'!C175)</f>
        <v>0</v>
      </c>
      <c r="J175" s="17">
        <f t="shared" si="6"/>
        <v>0</v>
      </c>
      <c r="K175" s="17">
        <f t="shared" si="7"/>
        <v>0</v>
      </c>
    </row>
    <row r="176" spans="3:11" x14ac:dyDescent="0.3">
      <c r="C176" s="6" t="str">
        <f>slowniki!G92</f>
        <v>402-20510</v>
      </c>
      <c r="D176" s="16" t="str">
        <f>IF($B$5="synt",LEFT(VLOOKUP('Obroty 4'!C176,slowniki!G:H,2,FALSE),3),IF($B$5="I-P",LEFT(VLOOKUP('Obroty 4'!C176,slowniki!G:H,2,FALSE),6),IF($B$5="II-P",LEFT(VLOOKUP('Obroty 4'!C176,slowniki!G:H,2,FALSE),9),VLOOKUP('Obroty 4'!C176,slowniki!G:H,2,FALSE))))</f>
        <v>402</v>
      </c>
      <c r="E176" s="16" t="str">
        <f>VLOOKUP('Obroty 4'!C176,slowniki!G:H,2,FALSE)</f>
        <v>402-02-05-10</v>
      </c>
      <c r="F176" s="17">
        <f>SUMIFS(Dane!Q:Q,Dane!O:O,'Obroty 4'!C176,Dane!M:M,'Obroty 4'!$D$2)</f>
        <v>0</v>
      </c>
      <c r="G176" s="17">
        <f>SUMIFS(Dane!Q:Q,Dane!P:P,'Obroty 4'!C176,Dane!M:M,'Obroty 4'!$D$2)</f>
        <v>0</v>
      </c>
      <c r="H176" s="17">
        <f>SUMIFS(Dane!Q:Q,Dane!O:O,'Obroty 4'!C176)</f>
        <v>0</v>
      </c>
      <c r="I176" s="17">
        <f>SUMIFS(Dane!P:P,Dane!O:O,'Obroty 4'!C176)</f>
        <v>0</v>
      </c>
      <c r="J176" s="17">
        <f t="shared" si="6"/>
        <v>0</v>
      </c>
      <c r="K176" s="17">
        <f t="shared" si="7"/>
        <v>0</v>
      </c>
    </row>
    <row r="177" spans="3:11" x14ac:dyDescent="0.3">
      <c r="C177" s="6" t="str">
        <f>slowniki!G93</f>
        <v>402-20511</v>
      </c>
      <c r="D177" s="16" t="str">
        <f>IF($B$5="synt",LEFT(VLOOKUP('Obroty 4'!C177,slowniki!G:H,2,FALSE),3),IF($B$5="I-P",LEFT(VLOOKUP('Obroty 4'!C177,slowniki!G:H,2,FALSE),6),IF($B$5="II-P",LEFT(VLOOKUP('Obroty 4'!C177,slowniki!G:H,2,FALSE),9),VLOOKUP('Obroty 4'!C177,slowniki!G:H,2,FALSE))))</f>
        <v>402</v>
      </c>
      <c r="E177" s="16" t="str">
        <f>VLOOKUP('Obroty 4'!C177,slowniki!G:H,2,FALSE)</f>
        <v>402-02-05-11</v>
      </c>
      <c r="F177" s="17">
        <f>SUMIFS(Dane!Q:Q,Dane!O:O,'Obroty 4'!C177,Dane!M:M,'Obroty 4'!$D$2)</f>
        <v>0</v>
      </c>
      <c r="G177" s="17">
        <f>SUMIFS(Dane!Q:Q,Dane!P:P,'Obroty 4'!C177,Dane!M:M,'Obroty 4'!$D$2)</f>
        <v>0</v>
      </c>
      <c r="H177" s="17">
        <f>SUMIFS(Dane!Q:Q,Dane!O:O,'Obroty 4'!C177)</f>
        <v>0</v>
      </c>
      <c r="I177" s="17">
        <f>SUMIFS(Dane!P:P,Dane!O:O,'Obroty 4'!C177)</f>
        <v>0</v>
      </c>
      <c r="J177" s="17">
        <f t="shared" si="6"/>
        <v>0</v>
      </c>
      <c r="K177" s="17">
        <f t="shared" si="7"/>
        <v>0</v>
      </c>
    </row>
    <row r="178" spans="3:11" x14ac:dyDescent="0.3">
      <c r="C178" s="6" t="str">
        <f>slowniki!G94</f>
        <v>402-20512</v>
      </c>
      <c r="D178" s="16" t="str">
        <f>IF($B$5="synt",LEFT(VLOOKUP('Obroty 4'!C178,slowniki!G:H,2,FALSE),3),IF($B$5="I-P",LEFT(VLOOKUP('Obroty 4'!C178,slowniki!G:H,2,FALSE),6),IF($B$5="II-P",LEFT(VLOOKUP('Obroty 4'!C178,slowniki!G:H,2,FALSE),9),VLOOKUP('Obroty 4'!C178,slowniki!G:H,2,FALSE))))</f>
        <v>402</v>
      </c>
      <c r="E178" s="16" t="str">
        <f>VLOOKUP('Obroty 4'!C178,slowniki!G:H,2,FALSE)</f>
        <v>402-02-05-12</v>
      </c>
      <c r="F178" s="17">
        <f>SUMIFS(Dane!Q:Q,Dane!O:O,'Obroty 4'!C178,Dane!M:M,'Obroty 4'!$D$2)</f>
        <v>0</v>
      </c>
      <c r="G178" s="17">
        <f>SUMIFS(Dane!Q:Q,Dane!P:P,'Obroty 4'!C178,Dane!M:M,'Obroty 4'!$D$2)</f>
        <v>0</v>
      </c>
      <c r="H178" s="17">
        <f>SUMIFS(Dane!Q:Q,Dane!O:O,'Obroty 4'!C178)</f>
        <v>0</v>
      </c>
      <c r="I178" s="17">
        <f>SUMIFS(Dane!P:P,Dane!O:O,'Obroty 4'!C178)</f>
        <v>0</v>
      </c>
      <c r="J178" s="17">
        <f t="shared" si="6"/>
        <v>0</v>
      </c>
      <c r="K178" s="17">
        <f t="shared" si="7"/>
        <v>0</v>
      </c>
    </row>
    <row r="179" spans="3:11" x14ac:dyDescent="0.3">
      <c r="C179" s="6" t="str">
        <f>slowniki!G95</f>
        <v>402-20513</v>
      </c>
      <c r="D179" s="16" t="str">
        <f>IF($B$5="synt",LEFT(VLOOKUP('Obroty 4'!C179,slowniki!G:H,2,FALSE),3),IF($B$5="I-P",LEFT(VLOOKUP('Obroty 4'!C179,slowniki!G:H,2,FALSE),6),IF($B$5="II-P",LEFT(VLOOKUP('Obroty 4'!C179,slowniki!G:H,2,FALSE),9),VLOOKUP('Obroty 4'!C179,slowniki!G:H,2,FALSE))))</f>
        <v>402</v>
      </c>
      <c r="E179" s="16" t="str">
        <f>VLOOKUP('Obroty 4'!C179,slowniki!G:H,2,FALSE)</f>
        <v>402-02-05-13</v>
      </c>
      <c r="F179" s="17">
        <f>SUMIFS(Dane!Q:Q,Dane!O:O,'Obroty 4'!C179,Dane!M:M,'Obroty 4'!$D$2)</f>
        <v>0</v>
      </c>
      <c r="G179" s="17">
        <f>SUMIFS(Dane!Q:Q,Dane!P:P,'Obroty 4'!C179,Dane!M:M,'Obroty 4'!$D$2)</f>
        <v>0</v>
      </c>
      <c r="H179" s="17">
        <f>SUMIFS(Dane!Q:Q,Dane!O:O,'Obroty 4'!C179)</f>
        <v>0</v>
      </c>
      <c r="I179" s="17">
        <f>SUMIFS(Dane!P:P,Dane!O:O,'Obroty 4'!C179)</f>
        <v>0</v>
      </c>
      <c r="J179" s="17">
        <f t="shared" si="6"/>
        <v>0</v>
      </c>
      <c r="K179" s="17">
        <f t="shared" si="7"/>
        <v>0</v>
      </c>
    </row>
    <row r="180" spans="3:11" x14ac:dyDescent="0.3">
      <c r="C180" s="6" t="str">
        <f>slowniki!G96</f>
        <v>402-20601</v>
      </c>
      <c r="D180" s="16" t="str">
        <f>IF($B$5="synt",LEFT(VLOOKUP('Obroty 4'!C180,slowniki!G:H,2,FALSE),3),IF($B$5="I-P",LEFT(VLOOKUP('Obroty 4'!C180,slowniki!G:H,2,FALSE),6),IF($B$5="II-P",LEFT(VLOOKUP('Obroty 4'!C180,slowniki!G:H,2,FALSE),9),VLOOKUP('Obroty 4'!C180,slowniki!G:H,2,FALSE))))</f>
        <v>402</v>
      </c>
      <c r="E180" s="16" t="str">
        <f>VLOOKUP('Obroty 4'!C180,slowniki!G:H,2,FALSE)</f>
        <v>402-02-06-01</v>
      </c>
      <c r="F180" s="17">
        <f>SUMIFS(Dane!Q:Q,Dane!O:O,'Obroty 4'!C180,Dane!M:M,'Obroty 4'!$D$2)</f>
        <v>0</v>
      </c>
      <c r="G180" s="17">
        <f>SUMIFS(Dane!Q:Q,Dane!P:P,'Obroty 4'!C180,Dane!M:M,'Obroty 4'!$D$2)</f>
        <v>0</v>
      </c>
      <c r="H180" s="17">
        <f>SUMIFS(Dane!Q:Q,Dane!O:O,'Obroty 4'!C180)</f>
        <v>0</v>
      </c>
      <c r="I180" s="17">
        <f>SUMIFS(Dane!P:P,Dane!O:O,'Obroty 4'!C180)</f>
        <v>0</v>
      </c>
      <c r="J180" s="17">
        <f t="shared" si="6"/>
        <v>0</v>
      </c>
      <c r="K180" s="17">
        <f t="shared" si="7"/>
        <v>0</v>
      </c>
    </row>
    <row r="181" spans="3:11" x14ac:dyDescent="0.3">
      <c r="C181" s="6" t="str">
        <f>slowniki!G97</f>
        <v>402-20603</v>
      </c>
      <c r="D181" s="16" t="str">
        <f>IF($B$5="synt",LEFT(VLOOKUP('Obroty 4'!C181,slowniki!G:H,2,FALSE),3),IF($B$5="I-P",LEFT(VLOOKUP('Obroty 4'!C181,slowniki!G:H,2,FALSE),6),IF($B$5="II-P",LEFT(VLOOKUP('Obroty 4'!C181,slowniki!G:H,2,FALSE),9),VLOOKUP('Obroty 4'!C181,slowniki!G:H,2,FALSE))))</f>
        <v>402</v>
      </c>
      <c r="E181" s="16" t="str">
        <f>VLOOKUP('Obroty 4'!C181,slowniki!G:H,2,FALSE)</f>
        <v>402-02-06-03</v>
      </c>
      <c r="F181" s="17">
        <f>SUMIFS(Dane!Q:Q,Dane!O:O,'Obroty 4'!C181,Dane!M:M,'Obroty 4'!$D$2)</f>
        <v>0</v>
      </c>
      <c r="G181" s="17">
        <f>SUMIFS(Dane!Q:Q,Dane!P:P,'Obroty 4'!C181,Dane!M:M,'Obroty 4'!$D$2)</f>
        <v>0</v>
      </c>
      <c r="H181" s="17">
        <f>SUMIFS(Dane!Q:Q,Dane!O:O,'Obroty 4'!C181)</f>
        <v>0</v>
      </c>
      <c r="I181" s="17">
        <f>SUMIFS(Dane!P:P,Dane!O:O,'Obroty 4'!C181)</f>
        <v>0</v>
      </c>
      <c r="J181" s="17">
        <f t="shared" si="6"/>
        <v>0</v>
      </c>
      <c r="K181" s="17">
        <f t="shared" si="7"/>
        <v>0</v>
      </c>
    </row>
    <row r="182" spans="3:11" x14ac:dyDescent="0.3">
      <c r="C182" s="6" t="str">
        <f>slowniki!G98</f>
        <v>402-20604</v>
      </c>
      <c r="D182" s="16" t="str">
        <f>IF($B$5="synt",LEFT(VLOOKUP('Obroty 4'!C182,slowniki!G:H,2,FALSE),3),IF($B$5="I-P",LEFT(VLOOKUP('Obroty 4'!C182,slowniki!G:H,2,FALSE),6),IF($B$5="II-P",LEFT(VLOOKUP('Obroty 4'!C182,slowniki!G:H,2,FALSE),9),VLOOKUP('Obroty 4'!C182,slowniki!G:H,2,FALSE))))</f>
        <v>402</v>
      </c>
      <c r="E182" s="16" t="str">
        <f>VLOOKUP('Obroty 4'!C182,slowniki!G:H,2,FALSE)</f>
        <v>402-02-06-04</v>
      </c>
      <c r="F182" s="17">
        <f>SUMIFS(Dane!Q:Q,Dane!O:O,'Obroty 4'!C182,Dane!M:M,'Obroty 4'!$D$2)</f>
        <v>0</v>
      </c>
      <c r="G182" s="17">
        <f>SUMIFS(Dane!Q:Q,Dane!P:P,'Obroty 4'!C182,Dane!M:M,'Obroty 4'!$D$2)</f>
        <v>0</v>
      </c>
      <c r="H182" s="17">
        <f>SUMIFS(Dane!Q:Q,Dane!O:O,'Obroty 4'!C182)</f>
        <v>0</v>
      </c>
      <c r="I182" s="17">
        <f>SUMIFS(Dane!P:P,Dane!O:O,'Obroty 4'!C182)</f>
        <v>0</v>
      </c>
      <c r="J182" s="17">
        <f t="shared" si="6"/>
        <v>0</v>
      </c>
      <c r="K182" s="17">
        <f t="shared" si="7"/>
        <v>0</v>
      </c>
    </row>
    <row r="183" spans="3:11" x14ac:dyDescent="0.3">
      <c r="C183" s="6" t="str">
        <f>slowniki!G99</f>
        <v>402-20605</v>
      </c>
      <c r="D183" s="16" t="str">
        <f>IF($B$5="synt",LEFT(VLOOKUP('Obroty 4'!C183,slowniki!G:H,2,FALSE),3),IF($B$5="I-P",LEFT(VLOOKUP('Obroty 4'!C183,slowniki!G:H,2,FALSE),6),IF($B$5="II-P",LEFT(VLOOKUP('Obroty 4'!C183,slowniki!G:H,2,FALSE),9),VLOOKUP('Obroty 4'!C183,slowniki!G:H,2,FALSE))))</f>
        <v>402</v>
      </c>
      <c r="E183" s="16" t="str">
        <f>VLOOKUP('Obroty 4'!C183,slowniki!G:H,2,FALSE)</f>
        <v>402-02-06-05</v>
      </c>
      <c r="F183" s="17">
        <f>SUMIFS(Dane!Q:Q,Dane!O:O,'Obroty 4'!C183,Dane!M:M,'Obroty 4'!$D$2)</f>
        <v>0</v>
      </c>
      <c r="G183" s="17">
        <f>SUMIFS(Dane!Q:Q,Dane!P:P,'Obroty 4'!C183,Dane!M:M,'Obroty 4'!$D$2)</f>
        <v>0</v>
      </c>
      <c r="H183" s="17">
        <f>SUMIFS(Dane!Q:Q,Dane!O:O,'Obroty 4'!C183)</f>
        <v>0</v>
      </c>
      <c r="I183" s="17">
        <f>SUMIFS(Dane!P:P,Dane!O:O,'Obroty 4'!C183)</f>
        <v>0</v>
      </c>
      <c r="J183" s="17">
        <f t="shared" si="6"/>
        <v>0</v>
      </c>
      <c r="K183" s="17">
        <f t="shared" si="7"/>
        <v>0</v>
      </c>
    </row>
    <row r="184" spans="3:11" x14ac:dyDescent="0.3">
      <c r="C184" s="6" t="str">
        <f>slowniki!G100</f>
        <v>402-20606</v>
      </c>
      <c r="D184" s="16" t="str">
        <f>IF($B$5="synt",LEFT(VLOOKUP('Obroty 4'!C184,slowniki!G:H,2,FALSE),3),IF($B$5="I-P",LEFT(VLOOKUP('Obroty 4'!C184,slowniki!G:H,2,FALSE),6),IF($B$5="II-P",LEFT(VLOOKUP('Obroty 4'!C184,slowniki!G:H,2,FALSE),9),VLOOKUP('Obroty 4'!C184,slowniki!G:H,2,FALSE))))</f>
        <v>402</v>
      </c>
      <c r="E184" s="16" t="str">
        <f>VLOOKUP('Obroty 4'!C184,slowniki!G:H,2,FALSE)</f>
        <v>402-02-06-06</v>
      </c>
      <c r="F184" s="17">
        <f>SUMIFS(Dane!Q:Q,Dane!O:O,'Obroty 4'!C184,Dane!M:M,'Obroty 4'!$D$2)</f>
        <v>0</v>
      </c>
      <c r="G184" s="17">
        <f>SUMIFS(Dane!Q:Q,Dane!P:P,'Obroty 4'!C184,Dane!M:M,'Obroty 4'!$D$2)</f>
        <v>0</v>
      </c>
      <c r="H184" s="17">
        <f>SUMIFS(Dane!Q:Q,Dane!O:O,'Obroty 4'!C184)</f>
        <v>0</v>
      </c>
      <c r="I184" s="17">
        <f>SUMIFS(Dane!P:P,Dane!O:O,'Obroty 4'!C184)</f>
        <v>0</v>
      </c>
      <c r="J184" s="17">
        <f t="shared" si="6"/>
        <v>0</v>
      </c>
      <c r="K184" s="17">
        <f t="shared" si="7"/>
        <v>0</v>
      </c>
    </row>
    <row r="185" spans="3:11" x14ac:dyDescent="0.3">
      <c r="C185" s="6" t="str">
        <f>slowniki!G101</f>
        <v>402-20607</v>
      </c>
      <c r="D185" s="16" t="str">
        <f>IF($B$5="synt",LEFT(VLOOKUP('Obroty 4'!C185,slowniki!G:H,2,FALSE),3),IF($B$5="I-P",LEFT(VLOOKUP('Obroty 4'!C185,slowniki!G:H,2,FALSE),6),IF($B$5="II-P",LEFT(VLOOKUP('Obroty 4'!C185,slowniki!G:H,2,FALSE),9),VLOOKUP('Obroty 4'!C185,slowniki!G:H,2,FALSE))))</f>
        <v>402</v>
      </c>
      <c r="E185" s="16" t="str">
        <f>VLOOKUP('Obroty 4'!C185,slowniki!G:H,2,FALSE)</f>
        <v>402-02-06-07</v>
      </c>
      <c r="F185" s="17">
        <f>SUMIFS(Dane!Q:Q,Dane!O:O,'Obroty 4'!C185,Dane!M:M,'Obroty 4'!$D$2)</f>
        <v>0</v>
      </c>
      <c r="G185" s="17">
        <f>SUMIFS(Dane!Q:Q,Dane!P:P,'Obroty 4'!C185,Dane!M:M,'Obroty 4'!$D$2)</f>
        <v>0</v>
      </c>
      <c r="H185" s="17">
        <f>SUMIFS(Dane!Q:Q,Dane!O:O,'Obroty 4'!C185)</f>
        <v>0</v>
      </c>
      <c r="I185" s="17">
        <f>SUMIFS(Dane!P:P,Dane!O:O,'Obroty 4'!C185)</f>
        <v>0</v>
      </c>
      <c r="J185" s="17">
        <f t="shared" si="6"/>
        <v>0</v>
      </c>
      <c r="K185" s="17">
        <f t="shared" si="7"/>
        <v>0</v>
      </c>
    </row>
    <row r="186" spans="3:11" x14ac:dyDescent="0.3">
      <c r="C186" s="6" t="str">
        <f>slowniki!G102</f>
        <v>402-20608</v>
      </c>
      <c r="D186" s="16" t="str">
        <f>IF($B$5="synt",LEFT(VLOOKUP('Obroty 4'!C186,slowniki!G:H,2,FALSE),3),IF($B$5="I-P",LEFT(VLOOKUP('Obroty 4'!C186,slowniki!G:H,2,FALSE),6),IF($B$5="II-P",LEFT(VLOOKUP('Obroty 4'!C186,slowniki!G:H,2,FALSE),9),VLOOKUP('Obroty 4'!C186,slowniki!G:H,2,FALSE))))</f>
        <v>402</v>
      </c>
      <c r="E186" s="16" t="str">
        <f>VLOOKUP('Obroty 4'!C186,slowniki!G:H,2,FALSE)</f>
        <v>402-02-06-08</v>
      </c>
      <c r="F186" s="17">
        <f>SUMIFS(Dane!Q:Q,Dane!O:O,'Obroty 4'!C186,Dane!M:M,'Obroty 4'!$D$2)</f>
        <v>0</v>
      </c>
      <c r="G186" s="17">
        <f>SUMIFS(Dane!Q:Q,Dane!P:P,'Obroty 4'!C186,Dane!M:M,'Obroty 4'!$D$2)</f>
        <v>0</v>
      </c>
      <c r="H186" s="17">
        <f>SUMIFS(Dane!Q:Q,Dane!O:O,'Obroty 4'!C186)</f>
        <v>0</v>
      </c>
      <c r="I186" s="17">
        <f>SUMIFS(Dane!P:P,Dane!O:O,'Obroty 4'!C186)</f>
        <v>0</v>
      </c>
      <c r="J186" s="17">
        <f t="shared" si="6"/>
        <v>0</v>
      </c>
      <c r="K186" s="17">
        <f t="shared" si="7"/>
        <v>0</v>
      </c>
    </row>
    <row r="187" spans="3:11" x14ac:dyDescent="0.3">
      <c r="C187" s="6" t="str">
        <f>slowniki!G103</f>
        <v>402-20609</v>
      </c>
      <c r="D187" s="16" t="str">
        <f>IF($B$5="synt",LEFT(VLOOKUP('Obroty 4'!C187,slowniki!G:H,2,FALSE),3),IF($B$5="I-P",LEFT(VLOOKUP('Obroty 4'!C187,slowniki!G:H,2,FALSE),6),IF($B$5="II-P",LEFT(VLOOKUP('Obroty 4'!C187,slowniki!G:H,2,FALSE),9),VLOOKUP('Obroty 4'!C187,slowniki!G:H,2,FALSE))))</f>
        <v>402</v>
      </c>
      <c r="E187" s="16" t="str">
        <f>VLOOKUP('Obroty 4'!C187,slowniki!G:H,2,FALSE)</f>
        <v>402-02-06-09</v>
      </c>
      <c r="F187" s="17">
        <f>SUMIFS(Dane!Q:Q,Dane!O:O,'Obroty 4'!C187,Dane!M:M,'Obroty 4'!$D$2)</f>
        <v>0</v>
      </c>
      <c r="G187" s="17">
        <f>SUMIFS(Dane!Q:Q,Dane!P:P,'Obroty 4'!C187,Dane!M:M,'Obroty 4'!$D$2)</f>
        <v>0</v>
      </c>
      <c r="H187" s="17">
        <f>SUMIFS(Dane!Q:Q,Dane!O:O,'Obroty 4'!C187)</f>
        <v>0</v>
      </c>
      <c r="I187" s="17">
        <f>SUMIFS(Dane!P:P,Dane!O:O,'Obroty 4'!C187)</f>
        <v>0</v>
      </c>
      <c r="J187" s="17">
        <f t="shared" si="6"/>
        <v>0</v>
      </c>
      <c r="K187" s="17">
        <f t="shared" si="7"/>
        <v>0</v>
      </c>
    </row>
    <row r="188" spans="3:11" x14ac:dyDescent="0.3">
      <c r="C188" s="6" t="str">
        <f>slowniki!G104</f>
        <v>402-20610</v>
      </c>
      <c r="D188" s="16" t="str">
        <f>IF($B$5="synt",LEFT(VLOOKUP('Obroty 4'!C188,slowniki!G:H,2,FALSE),3),IF($B$5="I-P",LEFT(VLOOKUP('Obroty 4'!C188,slowniki!G:H,2,FALSE),6),IF($B$5="II-P",LEFT(VLOOKUP('Obroty 4'!C188,slowniki!G:H,2,FALSE),9),VLOOKUP('Obroty 4'!C188,slowniki!G:H,2,FALSE))))</f>
        <v>402</v>
      </c>
      <c r="E188" s="16" t="str">
        <f>VLOOKUP('Obroty 4'!C188,slowniki!G:H,2,FALSE)</f>
        <v>402-02-06-10</v>
      </c>
      <c r="F188" s="17">
        <f>SUMIFS(Dane!Q:Q,Dane!O:O,'Obroty 4'!C188,Dane!M:M,'Obroty 4'!$D$2)</f>
        <v>0</v>
      </c>
      <c r="G188" s="17">
        <f>SUMIFS(Dane!Q:Q,Dane!P:P,'Obroty 4'!C188,Dane!M:M,'Obroty 4'!$D$2)</f>
        <v>0</v>
      </c>
      <c r="H188" s="17">
        <f>SUMIFS(Dane!Q:Q,Dane!O:O,'Obroty 4'!C188)</f>
        <v>0</v>
      </c>
      <c r="I188" s="17">
        <f>SUMIFS(Dane!P:P,Dane!O:O,'Obroty 4'!C188)</f>
        <v>0</v>
      </c>
      <c r="J188" s="17">
        <f t="shared" si="6"/>
        <v>0</v>
      </c>
      <c r="K188" s="17">
        <f t="shared" si="7"/>
        <v>0</v>
      </c>
    </row>
    <row r="189" spans="3:11" x14ac:dyDescent="0.3">
      <c r="C189" s="6" t="str">
        <f>slowniki!G105</f>
        <v>402-20611</v>
      </c>
      <c r="D189" s="16" t="str">
        <f>IF($B$5="synt",LEFT(VLOOKUP('Obroty 4'!C189,slowniki!G:H,2,FALSE),3),IF($B$5="I-P",LEFT(VLOOKUP('Obroty 4'!C189,slowniki!G:H,2,FALSE),6),IF($B$5="II-P",LEFT(VLOOKUP('Obroty 4'!C189,slowniki!G:H,2,FALSE),9),VLOOKUP('Obroty 4'!C189,slowniki!G:H,2,FALSE))))</f>
        <v>402</v>
      </c>
      <c r="E189" s="16" t="str">
        <f>VLOOKUP('Obroty 4'!C189,slowniki!G:H,2,FALSE)</f>
        <v>402-02-06-11</v>
      </c>
      <c r="F189" s="17">
        <f>SUMIFS(Dane!Q:Q,Dane!O:O,'Obroty 4'!C189,Dane!M:M,'Obroty 4'!$D$2)</f>
        <v>0</v>
      </c>
      <c r="G189" s="17">
        <f>SUMIFS(Dane!Q:Q,Dane!P:P,'Obroty 4'!C189,Dane!M:M,'Obroty 4'!$D$2)</f>
        <v>0</v>
      </c>
      <c r="H189" s="17">
        <f>SUMIFS(Dane!Q:Q,Dane!O:O,'Obroty 4'!C189)</f>
        <v>0</v>
      </c>
      <c r="I189" s="17">
        <f>SUMIFS(Dane!P:P,Dane!O:O,'Obroty 4'!C189)</f>
        <v>0</v>
      </c>
      <c r="J189" s="17">
        <f t="shared" si="6"/>
        <v>0</v>
      </c>
      <c r="K189" s="17">
        <f t="shared" si="7"/>
        <v>0</v>
      </c>
    </row>
    <row r="190" spans="3:11" x14ac:dyDescent="0.3">
      <c r="C190" s="6" t="str">
        <f>slowniki!G106</f>
        <v>402-20612</v>
      </c>
      <c r="D190" s="16" t="str">
        <f>IF($B$5="synt",LEFT(VLOOKUP('Obroty 4'!C190,slowniki!G:H,2,FALSE),3),IF($B$5="I-P",LEFT(VLOOKUP('Obroty 4'!C190,slowniki!G:H,2,FALSE),6),IF($B$5="II-P",LEFT(VLOOKUP('Obroty 4'!C190,slowniki!G:H,2,FALSE),9),VLOOKUP('Obroty 4'!C190,slowniki!G:H,2,FALSE))))</f>
        <v>402</v>
      </c>
      <c r="E190" s="16" t="str">
        <f>VLOOKUP('Obroty 4'!C190,slowniki!G:H,2,FALSE)</f>
        <v>402-02-06-12</v>
      </c>
      <c r="F190" s="17">
        <f>SUMIFS(Dane!Q:Q,Dane!O:O,'Obroty 4'!C190,Dane!M:M,'Obroty 4'!$D$2)</f>
        <v>0</v>
      </c>
      <c r="G190" s="17">
        <f>SUMIFS(Dane!Q:Q,Dane!P:P,'Obroty 4'!C190,Dane!M:M,'Obroty 4'!$D$2)</f>
        <v>0</v>
      </c>
      <c r="H190" s="17">
        <f>SUMIFS(Dane!Q:Q,Dane!O:O,'Obroty 4'!C190)</f>
        <v>0</v>
      </c>
      <c r="I190" s="17">
        <f>SUMIFS(Dane!P:P,Dane!O:O,'Obroty 4'!C190)</f>
        <v>0</v>
      </c>
      <c r="J190" s="17">
        <f t="shared" si="6"/>
        <v>0</v>
      </c>
      <c r="K190" s="17">
        <f t="shared" si="7"/>
        <v>0</v>
      </c>
    </row>
    <row r="191" spans="3:11" x14ac:dyDescent="0.3">
      <c r="C191" s="6" t="str">
        <f>slowniki!G107</f>
        <v>402-20613</v>
      </c>
      <c r="D191" s="16" t="str">
        <f>IF($B$5="synt",LEFT(VLOOKUP('Obroty 4'!C191,slowniki!G:H,2,FALSE),3),IF($B$5="I-P",LEFT(VLOOKUP('Obroty 4'!C191,slowniki!G:H,2,FALSE),6),IF($B$5="II-P",LEFT(VLOOKUP('Obroty 4'!C191,slowniki!G:H,2,FALSE),9),VLOOKUP('Obroty 4'!C191,slowniki!G:H,2,FALSE))))</f>
        <v>402</v>
      </c>
      <c r="E191" s="16" t="str">
        <f>VLOOKUP('Obroty 4'!C191,slowniki!G:H,2,FALSE)</f>
        <v>402-02-06-13</v>
      </c>
      <c r="F191" s="17">
        <f>SUMIFS(Dane!Q:Q,Dane!O:O,'Obroty 4'!C191,Dane!M:M,'Obroty 4'!$D$2)</f>
        <v>0</v>
      </c>
      <c r="G191" s="17">
        <f>SUMIFS(Dane!Q:Q,Dane!P:P,'Obroty 4'!C191,Dane!M:M,'Obroty 4'!$D$2)</f>
        <v>0</v>
      </c>
      <c r="H191" s="17">
        <f>SUMIFS(Dane!Q:Q,Dane!O:O,'Obroty 4'!C191)</f>
        <v>0</v>
      </c>
      <c r="I191" s="17">
        <f>SUMIFS(Dane!P:P,Dane!O:O,'Obroty 4'!C191)</f>
        <v>0</v>
      </c>
      <c r="J191" s="17">
        <f t="shared" si="6"/>
        <v>0</v>
      </c>
      <c r="K191" s="17">
        <f t="shared" si="7"/>
        <v>0</v>
      </c>
    </row>
    <row r="192" spans="3:11" x14ac:dyDescent="0.3">
      <c r="C192" s="6" t="str">
        <f>slowniki!G108</f>
        <v>402-20700</v>
      </c>
      <c r="D192" s="16" t="str">
        <f>IF($B$5="synt",LEFT(VLOOKUP('Obroty 4'!C192,slowniki!G:H,2,FALSE),3),IF($B$5="I-P",LEFT(VLOOKUP('Obroty 4'!C192,slowniki!G:H,2,FALSE),6),IF($B$5="II-P",LEFT(VLOOKUP('Obroty 4'!C192,slowniki!G:H,2,FALSE),9),VLOOKUP('Obroty 4'!C192,slowniki!G:H,2,FALSE))))</f>
        <v>402</v>
      </c>
      <c r="E192" s="16" t="str">
        <f>VLOOKUP('Obroty 4'!C192,slowniki!G:H,2,FALSE)</f>
        <v>402-02-07-00</v>
      </c>
      <c r="F192" s="17">
        <f>SUMIFS(Dane!Q:Q,Dane!O:O,'Obroty 4'!C192,Dane!M:M,'Obroty 4'!$D$2)</f>
        <v>0</v>
      </c>
      <c r="G192" s="17">
        <f>SUMIFS(Dane!Q:Q,Dane!P:P,'Obroty 4'!C192,Dane!M:M,'Obroty 4'!$D$2)</f>
        <v>0</v>
      </c>
      <c r="H192" s="17">
        <f>SUMIFS(Dane!Q:Q,Dane!O:O,'Obroty 4'!C192)</f>
        <v>0</v>
      </c>
      <c r="I192" s="17">
        <f>SUMIFS(Dane!P:P,Dane!O:O,'Obroty 4'!C192)</f>
        <v>0</v>
      </c>
      <c r="J192" s="17">
        <f t="shared" si="6"/>
        <v>0</v>
      </c>
      <c r="K192" s="17">
        <f t="shared" si="7"/>
        <v>0</v>
      </c>
    </row>
    <row r="193" spans="3:11" x14ac:dyDescent="0.3">
      <c r="C193" s="6" t="str">
        <f>slowniki!G109</f>
        <v>402-20701</v>
      </c>
      <c r="D193" s="16" t="str">
        <f>IF($B$5="synt",LEFT(VLOOKUP('Obroty 4'!C193,slowniki!G:H,2,FALSE),3),IF($B$5="I-P",LEFT(VLOOKUP('Obroty 4'!C193,slowniki!G:H,2,FALSE),6),IF($B$5="II-P",LEFT(VLOOKUP('Obroty 4'!C193,slowniki!G:H,2,FALSE),9),VLOOKUP('Obroty 4'!C193,slowniki!G:H,2,FALSE))))</f>
        <v>402</v>
      </c>
      <c r="E193" s="16" t="str">
        <f>VLOOKUP('Obroty 4'!C193,slowniki!G:H,2,FALSE)</f>
        <v>402-02-07-01</v>
      </c>
      <c r="F193" s="17">
        <f>SUMIFS(Dane!Q:Q,Dane!O:O,'Obroty 4'!C193,Dane!M:M,'Obroty 4'!$D$2)</f>
        <v>0</v>
      </c>
      <c r="G193" s="17">
        <f>SUMIFS(Dane!Q:Q,Dane!P:P,'Obroty 4'!C193,Dane!M:M,'Obroty 4'!$D$2)</f>
        <v>0</v>
      </c>
      <c r="H193" s="17">
        <f>SUMIFS(Dane!Q:Q,Dane!O:O,'Obroty 4'!C193)</f>
        <v>0</v>
      </c>
      <c r="I193" s="17">
        <f>SUMIFS(Dane!P:P,Dane!O:O,'Obroty 4'!C193)</f>
        <v>0</v>
      </c>
      <c r="J193" s="17">
        <f t="shared" si="6"/>
        <v>0</v>
      </c>
      <c r="K193" s="17">
        <f t="shared" si="7"/>
        <v>0</v>
      </c>
    </row>
    <row r="194" spans="3:11" x14ac:dyDescent="0.3">
      <c r="C194" s="6" t="str">
        <f>slowniki!G110</f>
        <v>402-20702</v>
      </c>
      <c r="D194" s="16" t="str">
        <f>IF($B$5="synt",LEFT(VLOOKUP('Obroty 4'!C194,slowniki!G:H,2,FALSE),3),IF($B$5="I-P",LEFT(VLOOKUP('Obroty 4'!C194,slowniki!G:H,2,FALSE),6),IF($B$5="II-P",LEFT(VLOOKUP('Obroty 4'!C194,slowniki!G:H,2,FALSE),9),VLOOKUP('Obroty 4'!C194,slowniki!G:H,2,FALSE))))</f>
        <v>402</v>
      </c>
      <c r="E194" s="16" t="str">
        <f>VLOOKUP('Obroty 4'!C194,slowniki!G:H,2,FALSE)</f>
        <v>402-02-07-02</v>
      </c>
      <c r="F194" s="17">
        <f>SUMIFS(Dane!Q:Q,Dane!O:O,'Obroty 4'!C194,Dane!M:M,'Obroty 4'!$D$2)</f>
        <v>0</v>
      </c>
      <c r="G194" s="17">
        <f>SUMIFS(Dane!Q:Q,Dane!P:P,'Obroty 4'!C194,Dane!M:M,'Obroty 4'!$D$2)</f>
        <v>0</v>
      </c>
      <c r="H194" s="17">
        <f>SUMIFS(Dane!Q:Q,Dane!O:O,'Obroty 4'!C194)</f>
        <v>0</v>
      </c>
      <c r="I194" s="17">
        <f>SUMIFS(Dane!P:P,Dane!O:O,'Obroty 4'!C194)</f>
        <v>0</v>
      </c>
      <c r="J194" s="17">
        <f t="shared" si="6"/>
        <v>0</v>
      </c>
      <c r="K194" s="17">
        <f t="shared" si="7"/>
        <v>0</v>
      </c>
    </row>
    <row r="195" spans="3:11" x14ac:dyDescent="0.3">
      <c r="C195" s="6" t="str">
        <f>slowniki!J3</f>
        <v>403-101</v>
      </c>
      <c r="D195" s="16" t="str">
        <f>IF($B$5="synt",LEFT(VLOOKUP('Obroty 4'!C195,slowniki!J:K,2,FALSE),3),IF($B$5="I-P",LEFT(VLOOKUP('Obroty 4'!C195,slowniki!J:K,2,FALSE),6),IF($B$5="II-P",LEFT(VLOOKUP('Obroty 4'!C195,slowniki!J:K,2,FALSE),9),VLOOKUP('Obroty 4'!C195,slowniki!J:K,2,FALSE))))</f>
        <v>403</v>
      </c>
      <c r="E195" s="16" t="str">
        <f>VLOOKUP('Obroty 4'!C195,slowniki!J:K,2,FALSE)</f>
        <v>403-01-01</v>
      </c>
      <c r="F195" s="17">
        <f>SUMIFS(Dane!Q:Q,Dane!O:O,'Obroty 4'!C195,Dane!M:M,'Obroty 4'!$D$2)</f>
        <v>0</v>
      </c>
      <c r="G195" s="17">
        <f>SUMIFS(Dane!Q:Q,Dane!P:P,'Obroty 4'!C195,Dane!M:M,'Obroty 4'!$D$2)</f>
        <v>0</v>
      </c>
      <c r="H195" s="17">
        <f>SUMIFS(Dane!Q:Q,Dane!O:O,'Obroty 4'!C195)</f>
        <v>0</v>
      </c>
      <c r="I195" s="17">
        <f>SUMIFS(Dane!P:P,Dane!O:O,'Obroty 4'!C195)</f>
        <v>0</v>
      </c>
      <c r="J195" s="17">
        <f t="shared" si="6"/>
        <v>0</v>
      </c>
      <c r="K195" s="17">
        <f t="shared" si="7"/>
        <v>0</v>
      </c>
    </row>
    <row r="196" spans="3:11" x14ac:dyDescent="0.3">
      <c r="C196" s="6" t="str">
        <f>slowniki!J4</f>
        <v>403-102</v>
      </c>
      <c r="D196" s="16" t="str">
        <f>IF($B$5="synt",LEFT(VLOOKUP('Obroty 4'!C196,slowniki!J:K,2,FALSE),3),IF($B$5="I-P",LEFT(VLOOKUP('Obroty 4'!C196,slowniki!J:K,2,FALSE),6),IF($B$5="II-P",LEFT(VLOOKUP('Obroty 4'!C196,slowniki!J:K,2,FALSE),9),VLOOKUP('Obroty 4'!C196,slowniki!J:K,2,FALSE))))</f>
        <v>403</v>
      </c>
      <c r="E196" s="16" t="str">
        <f>VLOOKUP('Obroty 4'!C196,slowniki!J:K,2,FALSE)</f>
        <v>403-01-02</v>
      </c>
      <c r="F196" s="17">
        <f>SUMIFS(Dane!Q:Q,Dane!O:O,'Obroty 4'!C196,Dane!M:M,'Obroty 4'!$D$2)</f>
        <v>0</v>
      </c>
      <c r="G196" s="17">
        <f>SUMIFS(Dane!Q:Q,Dane!P:P,'Obroty 4'!C196,Dane!M:M,'Obroty 4'!$D$2)</f>
        <v>0</v>
      </c>
      <c r="H196" s="17">
        <f>SUMIFS(Dane!Q:Q,Dane!O:O,'Obroty 4'!C196)</f>
        <v>0</v>
      </c>
      <c r="I196" s="17">
        <f>SUMIFS(Dane!P:P,Dane!O:O,'Obroty 4'!C196)</f>
        <v>0</v>
      </c>
      <c r="J196" s="17">
        <f t="shared" si="6"/>
        <v>0</v>
      </c>
      <c r="K196" s="17">
        <f t="shared" si="7"/>
        <v>0</v>
      </c>
    </row>
    <row r="197" spans="3:11" x14ac:dyDescent="0.3">
      <c r="C197" s="6" t="str">
        <f>slowniki!J5</f>
        <v>403-103</v>
      </c>
      <c r="D197" s="16" t="str">
        <f>IF($B$5="synt",LEFT(VLOOKUP('Obroty 4'!C197,slowniki!J:K,2,FALSE),3),IF($B$5="I-P",LEFT(VLOOKUP('Obroty 4'!C197,slowniki!J:K,2,FALSE),6),IF($B$5="II-P",LEFT(VLOOKUP('Obroty 4'!C197,slowniki!J:K,2,FALSE),9),VLOOKUP('Obroty 4'!C197,slowniki!J:K,2,FALSE))))</f>
        <v>403</v>
      </c>
      <c r="E197" s="16" t="str">
        <f>VLOOKUP('Obroty 4'!C197,slowniki!J:K,2,FALSE)</f>
        <v>403-01-03</v>
      </c>
      <c r="F197" s="17">
        <f>SUMIFS(Dane!Q:Q,Dane!O:O,'Obroty 4'!C197,Dane!M:M,'Obroty 4'!$D$2)</f>
        <v>0</v>
      </c>
      <c r="G197" s="17">
        <f>SUMIFS(Dane!Q:Q,Dane!P:P,'Obroty 4'!C197,Dane!M:M,'Obroty 4'!$D$2)</f>
        <v>0</v>
      </c>
      <c r="H197" s="17">
        <f>SUMIFS(Dane!Q:Q,Dane!O:O,'Obroty 4'!C197)</f>
        <v>0</v>
      </c>
      <c r="I197" s="17">
        <f>SUMIFS(Dane!P:P,Dane!O:O,'Obroty 4'!C197)</f>
        <v>0</v>
      </c>
      <c r="J197" s="17">
        <f t="shared" si="6"/>
        <v>0</v>
      </c>
      <c r="K197" s="17">
        <f t="shared" si="7"/>
        <v>0</v>
      </c>
    </row>
    <row r="198" spans="3:11" x14ac:dyDescent="0.3">
      <c r="C198" s="6" t="str">
        <f>slowniki!J6</f>
        <v>403-104</v>
      </c>
      <c r="D198" s="16" t="str">
        <f>IF($B$5="synt",LEFT(VLOOKUP('Obroty 4'!C198,slowniki!J:K,2,FALSE),3),IF($B$5="I-P",LEFT(VLOOKUP('Obroty 4'!C198,slowniki!J:K,2,FALSE),6),IF($B$5="II-P",LEFT(VLOOKUP('Obroty 4'!C198,slowniki!J:K,2,FALSE),9),VLOOKUP('Obroty 4'!C198,slowniki!J:K,2,FALSE))))</f>
        <v>403</v>
      </c>
      <c r="E198" s="16" t="str">
        <f>VLOOKUP('Obroty 4'!C198,slowniki!J:K,2,FALSE)</f>
        <v>403-01-04</v>
      </c>
      <c r="F198" s="17">
        <f>SUMIFS(Dane!Q:Q,Dane!O:O,'Obroty 4'!C198,Dane!M:M,'Obroty 4'!$D$2)</f>
        <v>0</v>
      </c>
      <c r="G198" s="17">
        <f>SUMIFS(Dane!Q:Q,Dane!P:P,'Obroty 4'!C198,Dane!M:M,'Obroty 4'!$D$2)</f>
        <v>0</v>
      </c>
      <c r="H198" s="17">
        <f>SUMIFS(Dane!Q:Q,Dane!O:O,'Obroty 4'!C198)</f>
        <v>0</v>
      </c>
      <c r="I198" s="17">
        <f>SUMIFS(Dane!P:P,Dane!O:O,'Obroty 4'!C198)</f>
        <v>0</v>
      </c>
      <c r="J198" s="17">
        <f t="shared" si="6"/>
        <v>0</v>
      </c>
      <c r="K198" s="17">
        <f t="shared" si="7"/>
        <v>0</v>
      </c>
    </row>
    <row r="199" spans="3:11" x14ac:dyDescent="0.3">
      <c r="C199" s="6" t="str">
        <f>slowniki!J7</f>
        <v>403-201</v>
      </c>
      <c r="D199" s="16" t="str">
        <f>IF($B$5="synt",LEFT(VLOOKUP('Obroty 4'!C199,slowniki!J:K,2,FALSE),3),IF($B$5="I-P",LEFT(VLOOKUP('Obroty 4'!C199,slowniki!J:K,2,FALSE),6),IF($B$5="II-P",LEFT(VLOOKUP('Obroty 4'!C199,slowniki!J:K,2,FALSE),9),VLOOKUP('Obroty 4'!C199,slowniki!J:K,2,FALSE))))</f>
        <v>403</v>
      </c>
      <c r="E199" s="16" t="str">
        <f>VLOOKUP('Obroty 4'!C199,slowniki!J:K,2,FALSE)</f>
        <v>403-02-01</v>
      </c>
      <c r="F199" s="17">
        <f>SUMIFS(Dane!Q:Q,Dane!O:O,'Obroty 4'!C199,Dane!M:M,'Obroty 4'!$D$2)</f>
        <v>0</v>
      </c>
      <c r="G199" s="17">
        <f>SUMIFS(Dane!Q:Q,Dane!P:P,'Obroty 4'!C199,Dane!M:M,'Obroty 4'!$D$2)</f>
        <v>0</v>
      </c>
      <c r="H199" s="17">
        <f>SUMIFS(Dane!Q:Q,Dane!O:O,'Obroty 4'!C199)</f>
        <v>0</v>
      </c>
      <c r="I199" s="17">
        <f>SUMIFS(Dane!P:P,Dane!O:O,'Obroty 4'!C199)</f>
        <v>0</v>
      </c>
      <c r="J199" s="17">
        <f t="shared" ref="J199:J262" si="8">IF(H199&gt;I199,H199-I199,0)</f>
        <v>0</v>
      </c>
      <c r="K199" s="17">
        <f t="shared" ref="K199:K262" si="9">IF(I199&gt;H199,I199-H199,0)</f>
        <v>0</v>
      </c>
    </row>
    <row r="200" spans="3:11" x14ac:dyDescent="0.3">
      <c r="C200" s="6" t="str">
        <f>slowniki!J8</f>
        <v>403-202</v>
      </c>
      <c r="D200" s="16" t="str">
        <f>IF($B$5="synt",LEFT(VLOOKUP('Obroty 4'!C200,slowniki!J:K,2,FALSE),3),IF($B$5="I-P",LEFT(VLOOKUP('Obroty 4'!C200,slowniki!J:K,2,FALSE),6),IF($B$5="II-P",LEFT(VLOOKUP('Obroty 4'!C200,slowniki!J:K,2,FALSE),9),VLOOKUP('Obroty 4'!C200,slowniki!J:K,2,FALSE))))</f>
        <v>403</v>
      </c>
      <c r="E200" s="16" t="str">
        <f>VLOOKUP('Obroty 4'!C200,slowniki!J:K,2,FALSE)</f>
        <v>403-02-02</v>
      </c>
      <c r="F200" s="17">
        <f>SUMIFS(Dane!Q:Q,Dane!O:O,'Obroty 4'!C200,Dane!M:M,'Obroty 4'!$D$2)</f>
        <v>0</v>
      </c>
      <c r="G200" s="17">
        <f>SUMIFS(Dane!Q:Q,Dane!P:P,'Obroty 4'!C200,Dane!M:M,'Obroty 4'!$D$2)</f>
        <v>0</v>
      </c>
      <c r="H200" s="17">
        <f>SUMIFS(Dane!Q:Q,Dane!O:O,'Obroty 4'!C200)</f>
        <v>0</v>
      </c>
      <c r="I200" s="17">
        <f>SUMIFS(Dane!P:P,Dane!O:O,'Obroty 4'!C200)</f>
        <v>0</v>
      </c>
      <c r="J200" s="17">
        <f t="shared" si="8"/>
        <v>0</v>
      </c>
      <c r="K200" s="17">
        <f t="shared" si="9"/>
        <v>0</v>
      </c>
    </row>
    <row r="201" spans="3:11" x14ac:dyDescent="0.3">
      <c r="C201" s="6" t="str">
        <f>slowniki!J9</f>
        <v>403-203</v>
      </c>
      <c r="D201" s="16" t="str">
        <f>IF($B$5="synt",LEFT(VLOOKUP('Obroty 4'!C201,slowniki!J:K,2,FALSE),3),IF($B$5="I-P",LEFT(VLOOKUP('Obroty 4'!C201,slowniki!J:K,2,FALSE),6),IF($B$5="II-P",LEFT(VLOOKUP('Obroty 4'!C201,slowniki!J:K,2,FALSE),9),VLOOKUP('Obroty 4'!C201,slowniki!J:K,2,FALSE))))</f>
        <v>403</v>
      </c>
      <c r="E201" s="16" t="str">
        <f>VLOOKUP('Obroty 4'!C201,slowniki!J:K,2,FALSE)</f>
        <v>403-02-03</v>
      </c>
      <c r="F201" s="17">
        <f>SUMIFS(Dane!Q:Q,Dane!O:O,'Obroty 4'!C201,Dane!M:M,'Obroty 4'!$D$2)</f>
        <v>0</v>
      </c>
      <c r="G201" s="17">
        <f>SUMIFS(Dane!Q:Q,Dane!P:P,'Obroty 4'!C201,Dane!M:M,'Obroty 4'!$D$2)</f>
        <v>0</v>
      </c>
      <c r="H201" s="17">
        <f>SUMIFS(Dane!Q:Q,Dane!O:O,'Obroty 4'!C201)</f>
        <v>0</v>
      </c>
      <c r="I201" s="17">
        <f>SUMIFS(Dane!P:P,Dane!O:O,'Obroty 4'!C201)</f>
        <v>0</v>
      </c>
      <c r="J201" s="17">
        <f t="shared" si="8"/>
        <v>0</v>
      </c>
      <c r="K201" s="17">
        <f t="shared" si="9"/>
        <v>0</v>
      </c>
    </row>
    <row r="202" spans="3:11" x14ac:dyDescent="0.3">
      <c r="C202" s="6" t="str">
        <f>slowniki!J10</f>
        <v>403-204</v>
      </c>
      <c r="D202" s="16" t="str">
        <f>IF($B$5="synt",LEFT(VLOOKUP('Obroty 4'!C202,slowniki!J:K,2,FALSE),3),IF($B$5="I-P",LEFT(VLOOKUP('Obroty 4'!C202,slowniki!J:K,2,FALSE),6),IF($B$5="II-P",LEFT(VLOOKUP('Obroty 4'!C202,slowniki!J:K,2,FALSE),9),VLOOKUP('Obroty 4'!C202,slowniki!J:K,2,FALSE))))</f>
        <v>403</v>
      </c>
      <c r="E202" s="16" t="str">
        <f>VLOOKUP('Obroty 4'!C202,slowniki!J:K,2,FALSE)</f>
        <v>403-02-04</v>
      </c>
      <c r="F202" s="17">
        <f>SUMIFS(Dane!Q:Q,Dane!O:O,'Obroty 4'!C202,Dane!M:M,'Obroty 4'!$D$2)</f>
        <v>0</v>
      </c>
      <c r="G202" s="17">
        <f>SUMIFS(Dane!Q:Q,Dane!P:P,'Obroty 4'!C202,Dane!M:M,'Obroty 4'!$D$2)</f>
        <v>0</v>
      </c>
      <c r="H202" s="17">
        <f>SUMIFS(Dane!Q:Q,Dane!O:O,'Obroty 4'!C202)</f>
        <v>0</v>
      </c>
      <c r="I202" s="17">
        <f>SUMIFS(Dane!P:P,Dane!O:O,'Obroty 4'!C202)</f>
        <v>0</v>
      </c>
      <c r="J202" s="17">
        <f t="shared" si="8"/>
        <v>0</v>
      </c>
      <c r="K202" s="17">
        <f t="shared" si="9"/>
        <v>0</v>
      </c>
    </row>
    <row r="203" spans="3:11" x14ac:dyDescent="0.3">
      <c r="C203" s="6" t="str">
        <f>slowniki!J11</f>
        <v>403-205</v>
      </c>
      <c r="D203" s="16" t="str">
        <f>IF($B$5="synt",LEFT(VLOOKUP('Obroty 4'!C203,slowniki!J:K,2,FALSE),3),IF($B$5="I-P",LEFT(VLOOKUP('Obroty 4'!C203,slowniki!J:K,2,FALSE),6),IF($B$5="II-P",LEFT(VLOOKUP('Obroty 4'!C203,slowniki!J:K,2,FALSE),9),VLOOKUP('Obroty 4'!C203,slowniki!J:K,2,FALSE))))</f>
        <v>403</v>
      </c>
      <c r="E203" s="16" t="str">
        <f>VLOOKUP('Obroty 4'!C203,slowniki!J:K,2,FALSE)</f>
        <v>403-02-05</v>
      </c>
      <c r="F203" s="17">
        <f>SUMIFS(Dane!Q:Q,Dane!O:O,'Obroty 4'!C203,Dane!M:M,'Obroty 4'!$D$2)</f>
        <v>0</v>
      </c>
      <c r="G203" s="17">
        <f>SUMIFS(Dane!Q:Q,Dane!P:P,'Obroty 4'!C203,Dane!M:M,'Obroty 4'!$D$2)</f>
        <v>0</v>
      </c>
      <c r="H203" s="17">
        <f>SUMIFS(Dane!Q:Q,Dane!O:O,'Obroty 4'!C203)</f>
        <v>0</v>
      </c>
      <c r="I203" s="17">
        <f>SUMIFS(Dane!P:P,Dane!O:O,'Obroty 4'!C203)</f>
        <v>0</v>
      </c>
      <c r="J203" s="17">
        <f t="shared" si="8"/>
        <v>0</v>
      </c>
      <c r="K203" s="17">
        <f t="shared" si="9"/>
        <v>0</v>
      </c>
    </row>
    <row r="204" spans="3:11" x14ac:dyDescent="0.3">
      <c r="C204" s="6" t="str">
        <f>slowniki!J12</f>
        <v>403-206</v>
      </c>
      <c r="D204" s="16" t="str">
        <f>IF($B$5="synt",LEFT(VLOOKUP('Obroty 4'!C204,slowniki!J:K,2,FALSE),3),IF($B$5="I-P",LEFT(VLOOKUP('Obroty 4'!C204,slowniki!J:K,2,FALSE),6),IF($B$5="II-P",LEFT(VLOOKUP('Obroty 4'!C204,slowniki!J:K,2,FALSE),9),VLOOKUP('Obroty 4'!C204,slowniki!J:K,2,FALSE))))</f>
        <v>403</v>
      </c>
      <c r="E204" s="16" t="str">
        <f>VLOOKUP('Obroty 4'!C204,slowniki!J:K,2,FALSE)</f>
        <v>403-02-06</v>
      </c>
      <c r="F204" s="17">
        <f>SUMIFS(Dane!Q:Q,Dane!O:O,'Obroty 4'!C204,Dane!M:M,'Obroty 4'!$D$2)</f>
        <v>0</v>
      </c>
      <c r="G204" s="17">
        <f>SUMIFS(Dane!Q:Q,Dane!P:P,'Obroty 4'!C204,Dane!M:M,'Obroty 4'!$D$2)</f>
        <v>0</v>
      </c>
      <c r="H204" s="17">
        <f>SUMIFS(Dane!Q:Q,Dane!O:O,'Obroty 4'!C204)</f>
        <v>0</v>
      </c>
      <c r="I204" s="17">
        <f>SUMIFS(Dane!P:P,Dane!O:O,'Obroty 4'!C204)</f>
        <v>0</v>
      </c>
      <c r="J204" s="17">
        <f t="shared" si="8"/>
        <v>0</v>
      </c>
      <c r="K204" s="17">
        <f t="shared" si="9"/>
        <v>0</v>
      </c>
    </row>
    <row r="205" spans="3:11" x14ac:dyDescent="0.3">
      <c r="C205" s="6" t="str">
        <f>slowniki!M3</f>
        <v>404-10101</v>
      </c>
      <c r="D205" s="16" t="str">
        <f>IF($B$5="synt",LEFT(VLOOKUP('Obroty 4'!C205,slowniki!M:N,2,FALSE),3),IF($B$5="I-P",LEFT(VLOOKUP('Obroty 4'!C205,slowniki!M:N,2,FALSE),6),IF($B$5="II-P",LEFT(VLOOKUP('Obroty 4'!C205,slowniki!M:N,2,FALSE),9),VLOOKUP('Obroty 4'!C205,slowniki!M:N,2,FALSE))))</f>
        <v>404</v>
      </c>
      <c r="E205" s="16" t="str">
        <f>VLOOKUP('Obroty 4'!C205,slowniki!M:N,2,FALSE)</f>
        <v>404-01-01-01</v>
      </c>
      <c r="F205" s="17">
        <f>SUMIFS(Dane!Q:Q,Dane!O:O,'Obroty 4'!C205,Dane!M:M,'Obroty 4'!$D$2)</f>
        <v>0</v>
      </c>
      <c r="G205" s="17">
        <f>SUMIFS(Dane!Q:Q,Dane!P:P,'Obroty 4'!C205,Dane!M:M,'Obroty 4'!$D$2)</f>
        <v>0</v>
      </c>
      <c r="H205" s="17">
        <f>SUMIFS(Dane!Q:Q,Dane!O:O,'Obroty 4'!C205)</f>
        <v>6900</v>
      </c>
      <c r="I205" s="17">
        <f>SUMIFS(Dane!P:P,Dane!O:O,'Obroty 4'!C205)</f>
        <v>0</v>
      </c>
      <c r="J205" s="17">
        <f t="shared" si="8"/>
        <v>6900</v>
      </c>
      <c r="K205" s="17">
        <f t="shared" si="9"/>
        <v>0</v>
      </c>
    </row>
    <row r="206" spans="3:11" x14ac:dyDescent="0.3">
      <c r="C206" s="6" t="str">
        <f>slowniki!M4</f>
        <v>404-10102</v>
      </c>
      <c r="D206" s="16" t="str">
        <f>IF($B$5="synt",LEFT(VLOOKUP('Obroty 4'!C206,slowniki!M:N,2,FALSE),3),IF($B$5="I-P",LEFT(VLOOKUP('Obroty 4'!C206,slowniki!M:N,2,FALSE),6),IF($B$5="II-P",LEFT(VLOOKUP('Obroty 4'!C206,slowniki!M:N,2,FALSE),9),VLOOKUP('Obroty 4'!C206,slowniki!M:N,2,FALSE))))</f>
        <v>404</v>
      </c>
      <c r="E206" s="16" t="str">
        <f>VLOOKUP('Obroty 4'!C206,slowniki!M:N,2,FALSE)</f>
        <v>404-01-01-02</v>
      </c>
      <c r="F206" s="17">
        <f>SUMIFS(Dane!Q:Q,Dane!O:O,'Obroty 4'!C206,Dane!M:M,'Obroty 4'!$D$2)</f>
        <v>0</v>
      </c>
      <c r="G206" s="17">
        <f>SUMIFS(Dane!Q:Q,Dane!P:P,'Obroty 4'!C206,Dane!M:M,'Obroty 4'!$D$2)</f>
        <v>0</v>
      </c>
      <c r="H206" s="17">
        <f>SUMIFS(Dane!Q:Q,Dane!O:O,'Obroty 4'!C206)</f>
        <v>5520</v>
      </c>
      <c r="I206" s="17">
        <f>SUMIFS(Dane!P:P,Dane!O:O,'Obroty 4'!C206)</f>
        <v>0</v>
      </c>
      <c r="J206" s="17">
        <f t="shared" si="8"/>
        <v>5520</v>
      </c>
      <c r="K206" s="17">
        <f t="shared" si="9"/>
        <v>0</v>
      </c>
    </row>
    <row r="207" spans="3:11" x14ac:dyDescent="0.3">
      <c r="C207" s="6" t="str">
        <f>slowniki!M5</f>
        <v>404-10103</v>
      </c>
      <c r="D207" s="16" t="str">
        <f>IF($B$5="synt",LEFT(VLOOKUP('Obroty 4'!C207,slowniki!M:N,2,FALSE),3),IF($B$5="I-P",LEFT(VLOOKUP('Obroty 4'!C207,slowniki!M:N,2,FALSE),6),IF($B$5="II-P",LEFT(VLOOKUP('Obroty 4'!C207,slowniki!M:N,2,FALSE),9),VLOOKUP('Obroty 4'!C207,slowniki!M:N,2,FALSE))))</f>
        <v>404</v>
      </c>
      <c r="E207" s="16" t="str">
        <f>VLOOKUP('Obroty 4'!C207,slowniki!M:N,2,FALSE)</f>
        <v>404-01-01-03</v>
      </c>
      <c r="F207" s="17">
        <f>SUMIFS(Dane!Q:Q,Dane!O:O,'Obroty 4'!C207,Dane!M:M,'Obroty 4'!$D$2)</f>
        <v>0</v>
      </c>
      <c r="G207" s="17">
        <f>SUMIFS(Dane!Q:Q,Dane!P:P,'Obroty 4'!C207,Dane!M:M,'Obroty 4'!$D$2)</f>
        <v>0</v>
      </c>
      <c r="H207" s="17">
        <f>SUMIFS(Dane!Q:Q,Dane!O:O,'Obroty 4'!C207)</f>
        <v>4230</v>
      </c>
      <c r="I207" s="17">
        <f>SUMIFS(Dane!P:P,Dane!O:O,'Obroty 4'!C207)</f>
        <v>0</v>
      </c>
      <c r="J207" s="17">
        <f t="shared" si="8"/>
        <v>4230</v>
      </c>
      <c r="K207" s="17">
        <f t="shared" si="9"/>
        <v>0</v>
      </c>
    </row>
    <row r="208" spans="3:11" x14ac:dyDescent="0.3">
      <c r="C208" s="6" t="str">
        <f>slowniki!M6</f>
        <v>404-10104</v>
      </c>
      <c r="D208" s="16" t="str">
        <f>IF($B$5="synt",LEFT(VLOOKUP('Obroty 4'!C208,slowniki!M:N,2,FALSE),3),IF($B$5="I-P",LEFT(VLOOKUP('Obroty 4'!C208,slowniki!M:N,2,FALSE),6),IF($B$5="II-P",LEFT(VLOOKUP('Obroty 4'!C208,slowniki!M:N,2,FALSE),9),VLOOKUP('Obroty 4'!C208,slowniki!M:N,2,FALSE))))</f>
        <v>404</v>
      </c>
      <c r="E208" s="16" t="str">
        <f>VLOOKUP('Obroty 4'!C208,slowniki!M:N,2,FALSE)</f>
        <v>404-01-01-04</v>
      </c>
      <c r="F208" s="17">
        <f>SUMIFS(Dane!Q:Q,Dane!O:O,'Obroty 4'!C208,Dane!M:M,'Obroty 4'!$D$2)</f>
        <v>0</v>
      </c>
      <c r="G208" s="17">
        <f>SUMIFS(Dane!Q:Q,Dane!P:P,'Obroty 4'!C208,Dane!M:M,'Obroty 4'!$D$2)</f>
        <v>0</v>
      </c>
      <c r="H208" s="17">
        <f>SUMIFS(Dane!Q:Q,Dane!O:O,'Obroty 4'!C208)</f>
        <v>0</v>
      </c>
      <c r="I208" s="17">
        <f>SUMIFS(Dane!P:P,Dane!O:O,'Obroty 4'!C208)</f>
        <v>0</v>
      </c>
      <c r="J208" s="17">
        <f t="shared" si="8"/>
        <v>0</v>
      </c>
      <c r="K208" s="17">
        <f t="shared" si="9"/>
        <v>0</v>
      </c>
    </row>
    <row r="209" spans="3:11" x14ac:dyDescent="0.3">
      <c r="C209" s="6" t="str">
        <f>slowniki!M7</f>
        <v>404-10105</v>
      </c>
      <c r="D209" s="16" t="str">
        <f>IF($B$5="synt",LEFT(VLOOKUP('Obroty 4'!C209,slowniki!M:N,2,FALSE),3),IF($B$5="I-P",LEFT(VLOOKUP('Obroty 4'!C209,slowniki!M:N,2,FALSE),6),IF($B$5="II-P",LEFT(VLOOKUP('Obroty 4'!C209,slowniki!M:N,2,FALSE),9),VLOOKUP('Obroty 4'!C209,slowniki!M:N,2,FALSE))))</f>
        <v>404</v>
      </c>
      <c r="E209" s="16" t="str">
        <f>VLOOKUP('Obroty 4'!C209,slowniki!M:N,2,FALSE)</f>
        <v>404-01-01-05</v>
      </c>
      <c r="F209" s="17">
        <f>SUMIFS(Dane!Q:Q,Dane!O:O,'Obroty 4'!C209,Dane!M:M,'Obroty 4'!$D$2)</f>
        <v>0</v>
      </c>
      <c r="G209" s="17">
        <f>SUMIFS(Dane!Q:Q,Dane!P:P,'Obroty 4'!C209,Dane!M:M,'Obroty 4'!$D$2)</f>
        <v>0</v>
      </c>
      <c r="H209" s="17">
        <f>SUMIFS(Dane!Q:Q,Dane!O:O,'Obroty 4'!C209)</f>
        <v>0</v>
      </c>
      <c r="I209" s="17">
        <f>SUMIFS(Dane!P:P,Dane!O:O,'Obroty 4'!C209)</f>
        <v>0</v>
      </c>
      <c r="J209" s="17">
        <f t="shared" si="8"/>
        <v>0</v>
      </c>
      <c r="K209" s="17">
        <f t="shared" si="9"/>
        <v>0</v>
      </c>
    </row>
    <row r="210" spans="3:11" x14ac:dyDescent="0.3">
      <c r="C210" s="6" t="str">
        <f>slowniki!M8</f>
        <v>404-10106</v>
      </c>
      <c r="D210" s="16" t="str">
        <f>IF($B$5="synt",LEFT(VLOOKUP('Obroty 4'!C210,slowniki!M:N,2,FALSE),3),IF($B$5="I-P",LEFT(VLOOKUP('Obroty 4'!C210,slowniki!M:N,2,FALSE),6),IF($B$5="II-P",LEFT(VLOOKUP('Obroty 4'!C210,slowniki!M:N,2,FALSE),9),VLOOKUP('Obroty 4'!C210,slowniki!M:N,2,FALSE))))</f>
        <v>404</v>
      </c>
      <c r="E210" s="16" t="str">
        <f>VLOOKUP('Obroty 4'!C210,slowniki!M:N,2,FALSE)</f>
        <v>404-01-01-06</v>
      </c>
      <c r="F210" s="17">
        <f>SUMIFS(Dane!Q:Q,Dane!O:O,'Obroty 4'!C210,Dane!M:M,'Obroty 4'!$D$2)</f>
        <v>0</v>
      </c>
      <c r="G210" s="17">
        <f>SUMIFS(Dane!Q:Q,Dane!P:P,'Obroty 4'!C210,Dane!M:M,'Obroty 4'!$D$2)</f>
        <v>0</v>
      </c>
      <c r="H210" s="17">
        <f>SUMIFS(Dane!Q:Q,Dane!O:O,'Obroty 4'!C210)</f>
        <v>0</v>
      </c>
      <c r="I210" s="17">
        <f>SUMIFS(Dane!P:P,Dane!O:O,'Obroty 4'!C210)</f>
        <v>0</v>
      </c>
      <c r="J210" s="17">
        <f t="shared" si="8"/>
        <v>0</v>
      </c>
      <c r="K210" s="17">
        <f t="shared" si="9"/>
        <v>0</v>
      </c>
    </row>
    <row r="211" spans="3:11" x14ac:dyDescent="0.3">
      <c r="C211" s="6" t="str">
        <f>slowniki!M9</f>
        <v>404-10107</v>
      </c>
      <c r="D211" s="16" t="str">
        <f>IF($B$5="synt",LEFT(VLOOKUP('Obroty 4'!C211,slowniki!M:N,2,FALSE),3),IF($B$5="I-P",LEFT(VLOOKUP('Obroty 4'!C211,slowniki!M:N,2,FALSE),6),IF($B$5="II-P",LEFT(VLOOKUP('Obroty 4'!C211,slowniki!M:N,2,FALSE),9),VLOOKUP('Obroty 4'!C211,slowniki!M:N,2,FALSE))))</f>
        <v>404</v>
      </c>
      <c r="E211" s="16" t="str">
        <f>VLOOKUP('Obroty 4'!C211,slowniki!M:N,2,FALSE)</f>
        <v>404-01-01-07</v>
      </c>
      <c r="F211" s="17">
        <f>SUMIFS(Dane!Q:Q,Dane!O:O,'Obroty 4'!C211,Dane!M:M,'Obroty 4'!$D$2)</f>
        <v>0</v>
      </c>
      <c r="G211" s="17">
        <f>SUMIFS(Dane!Q:Q,Dane!P:P,'Obroty 4'!C211,Dane!M:M,'Obroty 4'!$D$2)</f>
        <v>0</v>
      </c>
      <c r="H211" s="17">
        <f>SUMIFS(Dane!Q:Q,Dane!O:O,'Obroty 4'!C211)</f>
        <v>0</v>
      </c>
      <c r="I211" s="17">
        <f>SUMIFS(Dane!P:P,Dane!O:O,'Obroty 4'!C211)</f>
        <v>0</v>
      </c>
      <c r="J211" s="17">
        <f t="shared" si="8"/>
        <v>0</v>
      </c>
      <c r="K211" s="17">
        <f t="shared" si="9"/>
        <v>0</v>
      </c>
    </row>
    <row r="212" spans="3:11" x14ac:dyDescent="0.3">
      <c r="C212" s="6" t="str">
        <f>slowniki!M10</f>
        <v>404-10108</v>
      </c>
      <c r="D212" s="16" t="str">
        <f>IF($B$5="synt",LEFT(VLOOKUP('Obroty 4'!C212,slowniki!M:N,2,FALSE),3),IF($B$5="I-P",LEFT(VLOOKUP('Obroty 4'!C212,slowniki!M:N,2,FALSE),6),IF($B$5="II-P",LEFT(VLOOKUP('Obroty 4'!C212,slowniki!M:N,2,FALSE),9),VLOOKUP('Obroty 4'!C212,slowniki!M:N,2,FALSE))))</f>
        <v>404</v>
      </c>
      <c r="E212" s="16" t="str">
        <f>VLOOKUP('Obroty 4'!C212,slowniki!M:N,2,FALSE)</f>
        <v>404-01-01-08</v>
      </c>
      <c r="F212" s="17">
        <f>SUMIFS(Dane!Q:Q,Dane!O:O,'Obroty 4'!C212,Dane!M:M,'Obroty 4'!$D$2)</f>
        <v>0</v>
      </c>
      <c r="G212" s="17">
        <f>SUMIFS(Dane!Q:Q,Dane!P:P,'Obroty 4'!C212,Dane!M:M,'Obroty 4'!$D$2)</f>
        <v>0</v>
      </c>
      <c r="H212" s="17">
        <f>SUMIFS(Dane!Q:Q,Dane!O:O,'Obroty 4'!C212)</f>
        <v>0</v>
      </c>
      <c r="I212" s="17">
        <f>SUMIFS(Dane!P:P,Dane!O:O,'Obroty 4'!C212)</f>
        <v>0</v>
      </c>
      <c r="J212" s="17">
        <f t="shared" si="8"/>
        <v>0</v>
      </c>
      <c r="K212" s="17">
        <f t="shared" si="9"/>
        <v>0</v>
      </c>
    </row>
    <row r="213" spans="3:11" x14ac:dyDescent="0.3">
      <c r="C213" s="6" t="str">
        <f>slowniki!M11</f>
        <v>404-10109</v>
      </c>
      <c r="D213" s="16" t="str">
        <f>IF($B$5="synt",LEFT(VLOOKUP('Obroty 4'!C213,slowniki!M:N,2,FALSE),3),IF($B$5="I-P",LEFT(VLOOKUP('Obroty 4'!C213,slowniki!M:N,2,FALSE),6),IF($B$5="II-P",LEFT(VLOOKUP('Obroty 4'!C213,slowniki!M:N,2,FALSE),9),VLOOKUP('Obroty 4'!C213,slowniki!M:N,2,FALSE))))</f>
        <v>404</v>
      </c>
      <c r="E213" s="16" t="str">
        <f>VLOOKUP('Obroty 4'!C213,slowniki!M:N,2,FALSE)</f>
        <v>404-01-01-09</v>
      </c>
      <c r="F213" s="17">
        <f>SUMIFS(Dane!Q:Q,Dane!O:O,'Obroty 4'!C213,Dane!M:M,'Obroty 4'!$D$2)</f>
        <v>0</v>
      </c>
      <c r="G213" s="17">
        <f>SUMIFS(Dane!Q:Q,Dane!P:P,'Obroty 4'!C213,Dane!M:M,'Obroty 4'!$D$2)</f>
        <v>0</v>
      </c>
      <c r="H213" s="17">
        <f>SUMIFS(Dane!Q:Q,Dane!O:O,'Obroty 4'!C213)</f>
        <v>0</v>
      </c>
      <c r="I213" s="17">
        <f>SUMIFS(Dane!P:P,Dane!O:O,'Obroty 4'!C213)</f>
        <v>0</v>
      </c>
      <c r="J213" s="17">
        <f t="shared" si="8"/>
        <v>0</v>
      </c>
      <c r="K213" s="17">
        <f t="shared" si="9"/>
        <v>0</v>
      </c>
    </row>
    <row r="214" spans="3:11" x14ac:dyDescent="0.3">
      <c r="C214" s="6" t="str">
        <f>slowniki!M12</f>
        <v>404-10110</v>
      </c>
      <c r="D214" s="16" t="str">
        <f>IF($B$5="synt",LEFT(VLOOKUP('Obroty 4'!C214,slowniki!M:N,2,FALSE),3),IF($B$5="I-P",LEFT(VLOOKUP('Obroty 4'!C214,slowniki!M:N,2,FALSE),6),IF($B$5="II-P",LEFT(VLOOKUP('Obroty 4'!C214,slowniki!M:N,2,FALSE),9),VLOOKUP('Obroty 4'!C214,slowniki!M:N,2,FALSE))))</f>
        <v>404</v>
      </c>
      <c r="E214" s="16" t="str">
        <f>VLOOKUP('Obroty 4'!C214,slowniki!M:N,2,FALSE)</f>
        <v>404-01-01-10</v>
      </c>
      <c r="F214" s="17">
        <f>SUMIFS(Dane!Q:Q,Dane!O:O,'Obroty 4'!C214,Dane!M:M,'Obroty 4'!$D$2)</f>
        <v>0</v>
      </c>
      <c r="G214" s="17">
        <f>SUMIFS(Dane!Q:Q,Dane!P:P,'Obroty 4'!C214,Dane!M:M,'Obroty 4'!$D$2)</f>
        <v>0</v>
      </c>
      <c r="H214" s="17">
        <f>SUMIFS(Dane!Q:Q,Dane!O:O,'Obroty 4'!C214)</f>
        <v>0</v>
      </c>
      <c r="I214" s="17">
        <f>SUMIFS(Dane!P:P,Dane!O:O,'Obroty 4'!C214)</f>
        <v>0</v>
      </c>
      <c r="J214" s="17">
        <f t="shared" si="8"/>
        <v>0</v>
      </c>
      <c r="K214" s="17">
        <f t="shared" si="9"/>
        <v>0</v>
      </c>
    </row>
    <row r="215" spans="3:11" x14ac:dyDescent="0.3">
      <c r="C215" s="6" t="str">
        <f>slowniki!M13</f>
        <v>404-10111</v>
      </c>
      <c r="D215" s="16" t="str">
        <f>IF($B$5="synt",LEFT(VLOOKUP('Obroty 4'!C215,slowniki!M:N,2,FALSE),3),IF($B$5="I-P",LEFT(VLOOKUP('Obroty 4'!C215,slowniki!M:N,2,FALSE),6),IF($B$5="II-P",LEFT(VLOOKUP('Obroty 4'!C215,slowniki!M:N,2,FALSE),9),VLOOKUP('Obroty 4'!C215,slowniki!M:N,2,FALSE))))</f>
        <v>404</v>
      </c>
      <c r="E215" s="16" t="str">
        <f>VLOOKUP('Obroty 4'!C215,slowniki!M:N,2,FALSE)</f>
        <v>404-01-01-11</v>
      </c>
      <c r="F215" s="17">
        <f>SUMIFS(Dane!Q:Q,Dane!O:O,'Obroty 4'!C215,Dane!M:M,'Obroty 4'!$D$2)</f>
        <v>0</v>
      </c>
      <c r="G215" s="17">
        <f>SUMIFS(Dane!Q:Q,Dane!P:P,'Obroty 4'!C215,Dane!M:M,'Obroty 4'!$D$2)</f>
        <v>0</v>
      </c>
      <c r="H215" s="17">
        <f>SUMIFS(Dane!Q:Q,Dane!O:O,'Obroty 4'!C215)</f>
        <v>0</v>
      </c>
      <c r="I215" s="17">
        <f>SUMIFS(Dane!P:P,Dane!O:O,'Obroty 4'!C215)</f>
        <v>0</v>
      </c>
      <c r="J215" s="17">
        <f t="shared" si="8"/>
        <v>0</v>
      </c>
      <c r="K215" s="17">
        <f t="shared" si="9"/>
        <v>0</v>
      </c>
    </row>
    <row r="216" spans="3:11" x14ac:dyDescent="0.3">
      <c r="C216" s="6" t="str">
        <f>slowniki!M14</f>
        <v>404-10112</v>
      </c>
      <c r="D216" s="16" t="str">
        <f>IF($B$5="synt",LEFT(VLOOKUP('Obroty 4'!C216,slowniki!M:N,2,FALSE),3),IF($B$5="I-P",LEFT(VLOOKUP('Obroty 4'!C216,slowniki!M:N,2,FALSE),6),IF($B$5="II-P",LEFT(VLOOKUP('Obroty 4'!C216,slowniki!M:N,2,FALSE),9),VLOOKUP('Obroty 4'!C216,slowniki!M:N,2,FALSE))))</f>
        <v>404</v>
      </c>
      <c r="E216" s="16" t="str">
        <f>VLOOKUP('Obroty 4'!C216,slowniki!M:N,2,FALSE)</f>
        <v>404-01-01-12</v>
      </c>
      <c r="F216" s="17">
        <f>SUMIFS(Dane!Q:Q,Dane!O:O,'Obroty 4'!C216,Dane!M:M,'Obroty 4'!$D$2)</f>
        <v>0</v>
      </c>
      <c r="G216" s="17">
        <f>SUMIFS(Dane!Q:Q,Dane!P:P,'Obroty 4'!C216,Dane!M:M,'Obroty 4'!$D$2)</f>
        <v>0</v>
      </c>
      <c r="H216" s="17">
        <f>SUMIFS(Dane!Q:Q,Dane!O:O,'Obroty 4'!C216)</f>
        <v>4689</v>
      </c>
      <c r="I216" s="17">
        <f>SUMIFS(Dane!P:P,Dane!O:O,'Obroty 4'!C216)</f>
        <v>0</v>
      </c>
      <c r="J216" s="17">
        <f t="shared" si="8"/>
        <v>4689</v>
      </c>
      <c r="K216" s="17">
        <f t="shared" si="9"/>
        <v>0</v>
      </c>
    </row>
    <row r="217" spans="3:11" x14ac:dyDescent="0.3">
      <c r="C217" s="6" t="str">
        <f>slowniki!M15</f>
        <v>404-10113</v>
      </c>
      <c r="D217" s="16" t="str">
        <f>IF($B$5="synt",LEFT(VLOOKUP('Obroty 4'!C217,slowniki!M:N,2,FALSE),3),IF($B$5="I-P",LEFT(VLOOKUP('Obroty 4'!C217,slowniki!M:N,2,FALSE),6),IF($B$5="II-P",LEFT(VLOOKUP('Obroty 4'!C217,slowniki!M:N,2,FALSE),9),VLOOKUP('Obroty 4'!C217,slowniki!M:N,2,FALSE))))</f>
        <v>404</v>
      </c>
      <c r="E217" s="16" t="str">
        <f>VLOOKUP('Obroty 4'!C217,slowniki!M:N,2,FALSE)</f>
        <v>404-01-01-13</v>
      </c>
      <c r="F217" s="17">
        <f>SUMIFS(Dane!Q:Q,Dane!O:O,'Obroty 4'!C217,Dane!M:M,'Obroty 4'!$D$2)</f>
        <v>0</v>
      </c>
      <c r="G217" s="17">
        <f>SUMIFS(Dane!Q:Q,Dane!P:P,'Obroty 4'!C217,Dane!M:M,'Obroty 4'!$D$2)</f>
        <v>0</v>
      </c>
      <c r="H217" s="17">
        <f>SUMIFS(Dane!Q:Q,Dane!O:O,'Obroty 4'!C217)</f>
        <v>0</v>
      </c>
      <c r="I217" s="17">
        <f>SUMIFS(Dane!P:P,Dane!O:O,'Obroty 4'!C217)</f>
        <v>0</v>
      </c>
      <c r="J217" s="17">
        <f t="shared" si="8"/>
        <v>0</v>
      </c>
      <c r="K217" s="17">
        <f t="shared" si="9"/>
        <v>0</v>
      </c>
    </row>
    <row r="218" spans="3:11" x14ac:dyDescent="0.3">
      <c r="C218" s="6" t="str">
        <f>slowniki!M16</f>
        <v>404-10114</v>
      </c>
      <c r="D218" s="16" t="str">
        <f>IF($B$5="synt",LEFT(VLOOKUP('Obroty 4'!C218,slowniki!M:N,2,FALSE),3),IF($B$5="I-P",LEFT(VLOOKUP('Obroty 4'!C218,slowniki!M:N,2,FALSE),6),IF($B$5="II-P",LEFT(VLOOKUP('Obroty 4'!C218,slowniki!M:N,2,FALSE),9),VLOOKUP('Obroty 4'!C218,slowniki!M:N,2,FALSE))))</f>
        <v>404</v>
      </c>
      <c r="E218" s="16" t="str">
        <f>VLOOKUP('Obroty 4'!C218,slowniki!M:N,2,FALSE)</f>
        <v>404-01-01-14</v>
      </c>
      <c r="F218" s="17">
        <f>SUMIFS(Dane!Q:Q,Dane!O:O,'Obroty 4'!C218,Dane!M:M,'Obroty 4'!$D$2)</f>
        <v>0</v>
      </c>
      <c r="G218" s="17">
        <f>SUMIFS(Dane!Q:Q,Dane!P:P,'Obroty 4'!C218,Dane!M:M,'Obroty 4'!$D$2)</f>
        <v>0</v>
      </c>
      <c r="H218" s="17">
        <f>SUMIFS(Dane!Q:Q,Dane!O:O,'Obroty 4'!C218)</f>
        <v>0</v>
      </c>
      <c r="I218" s="17">
        <f>SUMIFS(Dane!P:P,Dane!O:O,'Obroty 4'!C218)</f>
        <v>0</v>
      </c>
      <c r="J218" s="17">
        <f t="shared" si="8"/>
        <v>0</v>
      </c>
      <c r="K218" s="17">
        <f t="shared" si="9"/>
        <v>0</v>
      </c>
    </row>
    <row r="219" spans="3:11" x14ac:dyDescent="0.3">
      <c r="C219" s="6" t="str">
        <f>slowniki!M17</f>
        <v>404-10115</v>
      </c>
      <c r="D219" s="16" t="str">
        <f>IF($B$5="synt",LEFT(VLOOKUP('Obroty 4'!C219,slowniki!M:N,2,FALSE),3),IF($B$5="I-P",LEFT(VLOOKUP('Obroty 4'!C219,slowniki!M:N,2,FALSE),6),IF($B$5="II-P",LEFT(VLOOKUP('Obroty 4'!C219,slowniki!M:N,2,FALSE),9),VLOOKUP('Obroty 4'!C219,slowniki!M:N,2,FALSE))))</f>
        <v>404</v>
      </c>
      <c r="E219" s="16" t="str">
        <f>VLOOKUP('Obroty 4'!C219,slowniki!M:N,2,FALSE)</f>
        <v>404-01-01-15</v>
      </c>
      <c r="F219" s="17">
        <f>SUMIFS(Dane!Q:Q,Dane!O:O,'Obroty 4'!C219,Dane!M:M,'Obroty 4'!$D$2)</f>
        <v>0</v>
      </c>
      <c r="G219" s="17">
        <f>SUMIFS(Dane!Q:Q,Dane!P:P,'Obroty 4'!C219,Dane!M:M,'Obroty 4'!$D$2)</f>
        <v>0</v>
      </c>
      <c r="H219" s="17">
        <f>SUMIFS(Dane!Q:Q,Dane!O:O,'Obroty 4'!C219)</f>
        <v>0</v>
      </c>
      <c r="I219" s="17">
        <f>SUMIFS(Dane!P:P,Dane!O:O,'Obroty 4'!C219)</f>
        <v>0</v>
      </c>
      <c r="J219" s="17">
        <f t="shared" si="8"/>
        <v>0</v>
      </c>
      <c r="K219" s="17">
        <f t="shared" si="9"/>
        <v>0</v>
      </c>
    </row>
    <row r="220" spans="3:11" x14ac:dyDescent="0.3">
      <c r="C220" s="6" t="str">
        <f>slowniki!M18</f>
        <v>404-10116</v>
      </c>
      <c r="D220" s="16" t="str">
        <f>IF($B$5="synt",LEFT(VLOOKUP('Obroty 4'!C220,slowniki!M:N,2,FALSE),3),IF($B$5="I-P",LEFT(VLOOKUP('Obroty 4'!C220,slowniki!M:N,2,FALSE),6),IF($B$5="II-P",LEFT(VLOOKUP('Obroty 4'!C220,slowniki!M:N,2,FALSE),9),VLOOKUP('Obroty 4'!C220,slowniki!M:N,2,FALSE))))</f>
        <v>404</v>
      </c>
      <c r="E220" s="16" t="str">
        <f>VLOOKUP('Obroty 4'!C220,slowniki!M:N,2,FALSE)</f>
        <v>404-01-01-16</v>
      </c>
      <c r="F220" s="17">
        <f>SUMIFS(Dane!Q:Q,Dane!O:O,'Obroty 4'!C220,Dane!M:M,'Obroty 4'!$D$2)</f>
        <v>0</v>
      </c>
      <c r="G220" s="17">
        <f>SUMIFS(Dane!Q:Q,Dane!P:P,'Obroty 4'!C220,Dane!M:M,'Obroty 4'!$D$2)</f>
        <v>0</v>
      </c>
      <c r="H220" s="17">
        <f>SUMIFS(Dane!Q:Q,Dane!O:O,'Obroty 4'!C220)</f>
        <v>0</v>
      </c>
      <c r="I220" s="17">
        <f>SUMIFS(Dane!P:P,Dane!O:O,'Obroty 4'!C220)</f>
        <v>0</v>
      </c>
      <c r="J220" s="17">
        <f t="shared" si="8"/>
        <v>0</v>
      </c>
      <c r="K220" s="17">
        <f t="shared" si="9"/>
        <v>0</v>
      </c>
    </row>
    <row r="221" spans="3:11" x14ac:dyDescent="0.3">
      <c r="C221" s="6" t="str">
        <f>slowniki!M19</f>
        <v>404-10201</v>
      </c>
      <c r="D221" s="16" t="str">
        <f>IF($B$5="synt",LEFT(VLOOKUP('Obroty 4'!C221,slowniki!M:N,2,FALSE),3),IF($B$5="I-P",LEFT(VLOOKUP('Obroty 4'!C221,slowniki!M:N,2,FALSE),6),IF($B$5="II-P",LEFT(VLOOKUP('Obroty 4'!C221,slowniki!M:N,2,FALSE),9),VLOOKUP('Obroty 4'!C221,slowniki!M:N,2,FALSE))))</f>
        <v>404</v>
      </c>
      <c r="E221" s="16" t="str">
        <f>VLOOKUP('Obroty 4'!C221,slowniki!M:N,2,FALSE)</f>
        <v>404-01-02-01</v>
      </c>
      <c r="F221" s="17">
        <f>SUMIFS(Dane!Q:Q,Dane!O:O,'Obroty 4'!C221,Dane!M:M,'Obroty 4'!$D$2)</f>
        <v>0</v>
      </c>
      <c r="G221" s="17">
        <f>SUMIFS(Dane!Q:Q,Dane!P:P,'Obroty 4'!C221,Dane!M:M,'Obroty 4'!$D$2)</f>
        <v>0</v>
      </c>
      <c r="H221" s="17">
        <f>SUMIFS(Dane!Q:Q,Dane!O:O,'Obroty 4'!C221)</f>
        <v>770</v>
      </c>
      <c r="I221" s="17">
        <f>SUMIFS(Dane!P:P,Dane!O:O,'Obroty 4'!C221)</f>
        <v>0</v>
      </c>
      <c r="J221" s="17">
        <f t="shared" si="8"/>
        <v>770</v>
      </c>
      <c r="K221" s="17">
        <f t="shared" si="9"/>
        <v>0</v>
      </c>
    </row>
    <row r="222" spans="3:11" x14ac:dyDescent="0.3">
      <c r="C222" s="6" t="str">
        <f>slowniki!M20</f>
        <v>404-10202</v>
      </c>
      <c r="D222" s="16" t="str">
        <f>IF($B$5="synt",LEFT(VLOOKUP('Obroty 4'!C222,slowniki!M:N,2,FALSE),3),IF($B$5="I-P",LEFT(VLOOKUP('Obroty 4'!C222,slowniki!M:N,2,FALSE),6),IF($B$5="II-P",LEFT(VLOOKUP('Obroty 4'!C222,slowniki!M:N,2,FALSE),9),VLOOKUP('Obroty 4'!C222,slowniki!M:N,2,FALSE))))</f>
        <v>404</v>
      </c>
      <c r="E222" s="16" t="str">
        <f>VLOOKUP('Obroty 4'!C222,slowniki!M:N,2,FALSE)</f>
        <v>404-01-02-02</v>
      </c>
      <c r="F222" s="17">
        <f>SUMIFS(Dane!Q:Q,Dane!O:O,'Obroty 4'!C222,Dane!M:M,'Obroty 4'!$D$2)</f>
        <v>0</v>
      </c>
      <c r="G222" s="17">
        <f>SUMIFS(Dane!Q:Q,Dane!P:P,'Obroty 4'!C222,Dane!M:M,'Obroty 4'!$D$2)</f>
        <v>0</v>
      </c>
      <c r="H222" s="17">
        <f>SUMIFS(Dane!Q:Q,Dane!O:O,'Obroty 4'!C222)</f>
        <v>499</v>
      </c>
      <c r="I222" s="17">
        <f>SUMIFS(Dane!P:P,Dane!O:O,'Obroty 4'!C222)</f>
        <v>0</v>
      </c>
      <c r="J222" s="17">
        <f t="shared" si="8"/>
        <v>499</v>
      </c>
      <c r="K222" s="17">
        <f t="shared" si="9"/>
        <v>0</v>
      </c>
    </row>
    <row r="223" spans="3:11" x14ac:dyDescent="0.3">
      <c r="C223" s="6" t="str">
        <f>slowniki!M21</f>
        <v>404-10203</v>
      </c>
      <c r="D223" s="16" t="str">
        <f>IF($B$5="synt",LEFT(VLOOKUP('Obroty 4'!C223,slowniki!M:N,2,FALSE),3),IF($B$5="I-P",LEFT(VLOOKUP('Obroty 4'!C223,slowniki!M:N,2,FALSE),6),IF($B$5="II-P",LEFT(VLOOKUP('Obroty 4'!C223,slowniki!M:N,2,FALSE),9),VLOOKUP('Obroty 4'!C223,slowniki!M:N,2,FALSE))))</f>
        <v>404</v>
      </c>
      <c r="E223" s="16" t="str">
        <f>VLOOKUP('Obroty 4'!C223,slowniki!M:N,2,FALSE)</f>
        <v>404-01-02-03</v>
      </c>
      <c r="F223" s="17">
        <f>SUMIFS(Dane!Q:Q,Dane!O:O,'Obroty 4'!C223,Dane!M:M,'Obroty 4'!$D$2)</f>
        <v>0</v>
      </c>
      <c r="G223" s="17">
        <f>SUMIFS(Dane!Q:Q,Dane!P:P,'Obroty 4'!C223,Dane!M:M,'Obroty 4'!$D$2)</f>
        <v>0</v>
      </c>
      <c r="H223" s="17">
        <f>SUMIFS(Dane!Q:Q,Dane!O:O,'Obroty 4'!C223)</f>
        <v>507</v>
      </c>
      <c r="I223" s="17">
        <f>SUMIFS(Dane!P:P,Dane!O:O,'Obroty 4'!C223)</f>
        <v>0</v>
      </c>
      <c r="J223" s="17">
        <f t="shared" si="8"/>
        <v>507</v>
      </c>
      <c r="K223" s="17">
        <f t="shared" si="9"/>
        <v>0</v>
      </c>
    </row>
    <row r="224" spans="3:11" x14ac:dyDescent="0.3">
      <c r="C224" s="6" t="str">
        <f>slowniki!M22</f>
        <v>404-10204</v>
      </c>
      <c r="D224" s="16" t="str">
        <f>IF($B$5="synt",LEFT(VLOOKUP('Obroty 4'!C224,slowniki!M:N,2,FALSE),3),IF($B$5="I-P",LEFT(VLOOKUP('Obroty 4'!C224,slowniki!M:N,2,FALSE),6),IF($B$5="II-P",LEFT(VLOOKUP('Obroty 4'!C224,slowniki!M:N,2,FALSE),9),VLOOKUP('Obroty 4'!C224,slowniki!M:N,2,FALSE))))</f>
        <v>404</v>
      </c>
      <c r="E224" s="16" t="str">
        <f>VLOOKUP('Obroty 4'!C224,slowniki!M:N,2,FALSE)</f>
        <v>404-01-02-04</v>
      </c>
      <c r="F224" s="17">
        <f>SUMIFS(Dane!Q:Q,Dane!O:O,'Obroty 4'!C224,Dane!M:M,'Obroty 4'!$D$2)</f>
        <v>0</v>
      </c>
      <c r="G224" s="17">
        <f>SUMIFS(Dane!Q:Q,Dane!P:P,'Obroty 4'!C224,Dane!M:M,'Obroty 4'!$D$2)</f>
        <v>0</v>
      </c>
      <c r="H224" s="17">
        <f>SUMIFS(Dane!Q:Q,Dane!O:O,'Obroty 4'!C224)</f>
        <v>0</v>
      </c>
      <c r="I224" s="17">
        <f>SUMIFS(Dane!P:P,Dane!O:O,'Obroty 4'!C224)</f>
        <v>0</v>
      </c>
      <c r="J224" s="17">
        <f t="shared" si="8"/>
        <v>0</v>
      </c>
      <c r="K224" s="17">
        <f t="shared" si="9"/>
        <v>0</v>
      </c>
    </row>
    <row r="225" spans="3:11" x14ac:dyDescent="0.3">
      <c r="C225" s="6" t="str">
        <f>slowniki!M23</f>
        <v>404-10205</v>
      </c>
      <c r="D225" s="16" t="str">
        <f>IF($B$5="synt",LEFT(VLOOKUP('Obroty 4'!C225,slowniki!M:N,2,FALSE),3),IF($B$5="I-P",LEFT(VLOOKUP('Obroty 4'!C225,slowniki!M:N,2,FALSE),6),IF($B$5="II-P",LEFT(VLOOKUP('Obroty 4'!C225,slowniki!M:N,2,FALSE),9),VLOOKUP('Obroty 4'!C225,slowniki!M:N,2,FALSE))))</f>
        <v>404</v>
      </c>
      <c r="E225" s="16" t="str">
        <f>VLOOKUP('Obroty 4'!C225,slowniki!M:N,2,FALSE)</f>
        <v>404-01-02-05</v>
      </c>
      <c r="F225" s="17">
        <f>SUMIFS(Dane!Q:Q,Dane!O:O,'Obroty 4'!C225,Dane!M:M,'Obroty 4'!$D$2)</f>
        <v>0</v>
      </c>
      <c r="G225" s="17">
        <f>SUMIFS(Dane!Q:Q,Dane!P:P,'Obroty 4'!C225,Dane!M:M,'Obroty 4'!$D$2)</f>
        <v>0</v>
      </c>
      <c r="H225" s="17">
        <f>SUMIFS(Dane!Q:Q,Dane!O:O,'Obroty 4'!C225)</f>
        <v>0</v>
      </c>
      <c r="I225" s="17">
        <f>SUMIFS(Dane!P:P,Dane!O:O,'Obroty 4'!C225)</f>
        <v>0</v>
      </c>
      <c r="J225" s="17">
        <f t="shared" si="8"/>
        <v>0</v>
      </c>
      <c r="K225" s="17">
        <f t="shared" si="9"/>
        <v>0</v>
      </c>
    </row>
    <row r="226" spans="3:11" x14ac:dyDescent="0.3">
      <c r="C226" s="6" t="str">
        <f>slowniki!M24</f>
        <v>404-10206</v>
      </c>
      <c r="D226" s="16" t="str">
        <f>IF($B$5="synt",LEFT(VLOOKUP('Obroty 4'!C226,slowniki!M:N,2,FALSE),3),IF($B$5="I-P",LEFT(VLOOKUP('Obroty 4'!C226,slowniki!M:N,2,FALSE),6),IF($B$5="II-P",LEFT(VLOOKUP('Obroty 4'!C226,slowniki!M:N,2,FALSE),9),VLOOKUP('Obroty 4'!C226,slowniki!M:N,2,FALSE))))</f>
        <v>404</v>
      </c>
      <c r="E226" s="16" t="str">
        <f>VLOOKUP('Obroty 4'!C226,slowniki!M:N,2,FALSE)</f>
        <v>404-01-02-06</v>
      </c>
      <c r="F226" s="17">
        <f>SUMIFS(Dane!Q:Q,Dane!O:O,'Obroty 4'!C226,Dane!M:M,'Obroty 4'!$D$2)</f>
        <v>0</v>
      </c>
      <c r="G226" s="17">
        <f>SUMIFS(Dane!Q:Q,Dane!P:P,'Obroty 4'!C226,Dane!M:M,'Obroty 4'!$D$2)</f>
        <v>0</v>
      </c>
      <c r="H226" s="17">
        <f>SUMIFS(Dane!Q:Q,Dane!O:O,'Obroty 4'!C226)</f>
        <v>0</v>
      </c>
      <c r="I226" s="17">
        <f>SUMIFS(Dane!P:P,Dane!O:O,'Obroty 4'!C226)</f>
        <v>0</v>
      </c>
      <c r="J226" s="17">
        <f t="shared" si="8"/>
        <v>0</v>
      </c>
      <c r="K226" s="17">
        <f t="shared" si="9"/>
        <v>0</v>
      </c>
    </row>
    <row r="227" spans="3:11" x14ac:dyDescent="0.3">
      <c r="C227" s="6" t="str">
        <f>slowniki!M25</f>
        <v>404-10207</v>
      </c>
      <c r="D227" s="16" t="str">
        <f>IF($B$5="synt",LEFT(VLOOKUP('Obroty 4'!C227,slowniki!M:N,2,FALSE),3),IF($B$5="I-P",LEFT(VLOOKUP('Obroty 4'!C227,slowniki!M:N,2,FALSE),6),IF($B$5="II-P",LEFT(VLOOKUP('Obroty 4'!C227,slowniki!M:N,2,FALSE),9),VLOOKUP('Obroty 4'!C227,slowniki!M:N,2,FALSE))))</f>
        <v>404</v>
      </c>
      <c r="E227" s="16" t="str">
        <f>VLOOKUP('Obroty 4'!C227,slowniki!M:N,2,FALSE)</f>
        <v>404-01-02-07</v>
      </c>
      <c r="F227" s="17">
        <f>SUMIFS(Dane!Q:Q,Dane!O:O,'Obroty 4'!C227,Dane!M:M,'Obroty 4'!$D$2)</f>
        <v>0</v>
      </c>
      <c r="G227" s="17">
        <f>SUMIFS(Dane!Q:Q,Dane!P:P,'Obroty 4'!C227,Dane!M:M,'Obroty 4'!$D$2)</f>
        <v>0</v>
      </c>
      <c r="H227" s="17">
        <f>SUMIFS(Dane!Q:Q,Dane!O:O,'Obroty 4'!C227)</f>
        <v>0</v>
      </c>
      <c r="I227" s="17">
        <f>SUMIFS(Dane!P:P,Dane!O:O,'Obroty 4'!C227)</f>
        <v>0</v>
      </c>
      <c r="J227" s="17">
        <f t="shared" si="8"/>
        <v>0</v>
      </c>
      <c r="K227" s="17">
        <f t="shared" si="9"/>
        <v>0</v>
      </c>
    </row>
    <row r="228" spans="3:11" x14ac:dyDescent="0.3">
      <c r="C228" s="6" t="str">
        <f>slowniki!M26</f>
        <v>404-10208</v>
      </c>
      <c r="D228" s="16" t="str">
        <f>IF($B$5="synt",LEFT(VLOOKUP('Obroty 4'!C228,slowniki!M:N,2,FALSE),3),IF($B$5="I-P",LEFT(VLOOKUP('Obroty 4'!C228,slowniki!M:N,2,FALSE),6),IF($B$5="II-P",LEFT(VLOOKUP('Obroty 4'!C228,slowniki!M:N,2,FALSE),9),VLOOKUP('Obroty 4'!C228,slowniki!M:N,2,FALSE))))</f>
        <v>404</v>
      </c>
      <c r="E228" s="16" t="str">
        <f>VLOOKUP('Obroty 4'!C228,slowniki!M:N,2,FALSE)</f>
        <v>404-01-02-08</v>
      </c>
      <c r="F228" s="17">
        <f>SUMIFS(Dane!Q:Q,Dane!O:O,'Obroty 4'!C228,Dane!M:M,'Obroty 4'!$D$2)</f>
        <v>0</v>
      </c>
      <c r="G228" s="17">
        <f>SUMIFS(Dane!Q:Q,Dane!P:P,'Obroty 4'!C228,Dane!M:M,'Obroty 4'!$D$2)</f>
        <v>0</v>
      </c>
      <c r="H228" s="17">
        <f>SUMIFS(Dane!Q:Q,Dane!O:O,'Obroty 4'!C228)</f>
        <v>0</v>
      </c>
      <c r="I228" s="17">
        <f>SUMIFS(Dane!P:P,Dane!O:O,'Obroty 4'!C228)</f>
        <v>0</v>
      </c>
      <c r="J228" s="17">
        <f t="shared" si="8"/>
        <v>0</v>
      </c>
      <c r="K228" s="17">
        <f t="shared" si="9"/>
        <v>0</v>
      </c>
    </row>
    <row r="229" spans="3:11" x14ac:dyDescent="0.3">
      <c r="C229" s="6" t="str">
        <f>slowniki!M27</f>
        <v>404-10209</v>
      </c>
      <c r="D229" s="16" t="str">
        <f>IF($B$5="synt",LEFT(VLOOKUP('Obroty 4'!C229,slowniki!M:N,2,FALSE),3),IF($B$5="I-P",LEFT(VLOOKUP('Obroty 4'!C229,slowniki!M:N,2,FALSE),6),IF($B$5="II-P",LEFT(VLOOKUP('Obroty 4'!C229,slowniki!M:N,2,FALSE),9),VLOOKUP('Obroty 4'!C229,slowniki!M:N,2,FALSE))))</f>
        <v>404</v>
      </c>
      <c r="E229" s="16" t="str">
        <f>VLOOKUP('Obroty 4'!C229,slowniki!M:N,2,FALSE)</f>
        <v>404-01-02-09</v>
      </c>
      <c r="F229" s="17">
        <f>SUMIFS(Dane!Q:Q,Dane!O:O,'Obroty 4'!C229,Dane!M:M,'Obroty 4'!$D$2)</f>
        <v>0</v>
      </c>
      <c r="G229" s="17">
        <f>SUMIFS(Dane!Q:Q,Dane!P:P,'Obroty 4'!C229,Dane!M:M,'Obroty 4'!$D$2)</f>
        <v>0</v>
      </c>
      <c r="H229" s="17">
        <f>SUMIFS(Dane!Q:Q,Dane!O:O,'Obroty 4'!C229)</f>
        <v>0</v>
      </c>
      <c r="I229" s="17">
        <f>SUMIFS(Dane!P:P,Dane!O:O,'Obroty 4'!C229)</f>
        <v>0</v>
      </c>
      <c r="J229" s="17">
        <f t="shared" si="8"/>
        <v>0</v>
      </c>
      <c r="K229" s="17">
        <f t="shared" si="9"/>
        <v>0</v>
      </c>
    </row>
    <row r="230" spans="3:11" x14ac:dyDescent="0.3">
      <c r="C230" s="6" t="str">
        <f>slowniki!M28</f>
        <v>404-10210</v>
      </c>
      <c r="D230" s="16" t="str">
        <f>IF($B$5="synt",LEFT(VLOOKUP('Obroty 4'!C230,slowniki!M:N,2,FALSE),3),IF($B$5="I-P",LEFT(VLOOKUP('Obroty 4'!C230,slowniki!M:N,2,FALSE),6),IF($B$5="II-P",LEFT(VLOOKUP('Obroty 4'!C230,slowniki!M:N,2,FALSE),9),VLOOKUP('Obroty 4'!C230,slowniki!M:N,2,FALSE))))</f>
        <v>404</v>
      </c>
      <c r="E230" s="16" t="str">
        <f>VLOOKUP('Obroty 4'!C230,slowniki!M:N,2,FALSE)</f>
        <v>404-01-02-10</v>
      </c>
      <c r="F230" s="17">
        <f>SUMIFS(Dane!Q:Q,Dane!O:O,'Obroty 4'!C230,Dane!M:M,'Obroty 4'!$D$2)</f>
        <v>0</v>
      </c>
      <c r="G230" s="17">
        <f>SUMIFS(Dane!Q:Q,Dane!P:P,'Obroty 4'!C230,Dane!M:M,'Obroty 4'!$D$2)</f>
        <v>0</v>
      </c>
      <c r="H230" s="17">
        <f>SUMIFS(Dane!Q:Q,Dane!O:O,'Obroty 4'!C230)</f>
        <v>0</v>
      </c>
      <c r="I230" s="17">
        <f>SUMIFS(Dane!P:P,Dane!O:O,'Obroty 4'!C230)</f>
        <v>0</v>
      </c>
      <c r="J230" s="17">
        <f t="shared" si="8"/>
        <v>0</v>
      </c>
      <c r="K230" s="17">
        <f t="shared" si="9"/>
        <v>0</v>
      </c>
    </row>
    <row r="231" spans="3:11" x14ac:dyDescent="0.3">
      <c r="C231" s="6" t="str">
        <f>slowniki!M29</f>
        <v>404-10211</v>
      </c>
      <c r="D231" s="16" t="str">
        <f>IF($B$5="synt",LEFT(VLOOKUP('Obroty 4'!C231,slowniki!M:N,2,FALSE),3),IF($B$5="I-P",LEFT(VLOOKUP('Obroty 4'!C231,slowniki!M:N,2,FALSE),6),IF($B$5="II-P",LEFT(VLOOKUP('Obroty 4'!C231,slowniki!M:N,2,FALSE),9),VLOOKUP('Obroty 4'!C231,slowniki!M:N,2,FALSE))))</f>
        <v>404</v>
      </c>
      <c r="E231" s="16" t="str">
        <f>VLOOKUP('Obroty 4'!C231,slowniki!M:N,2,FALSE)</f>
        <v>404-01-02-11</v>
      </c>
      <c r="F231" s="17">
        <f>SUMIFS(Dane!Q:Q,Dane!O:O,'Obroty 4'!C231,Dane!M:M,'Obroty 4'!$D$2)</f>
        <v>0</v>
      </c>
      <c r="G231" s="17">
        <f>SUMIFS(Dane!Q:Q,Dane!P:P,'Obroty 4'!C231,Dane!M:M,'Obroty 4'!$D$2)</f>
        <v>0</v>
      </c>
      <c r="H231" s="17">
        <f>SUMIFS(Dane!Q:Q,Dane!O:O,'Obroty 4'!C231)</f>
        <v>0</v>
      </c>
      <c r="I231" s="17">
        <f>SUMIFS(Dane!P:P,Dane!O:O,'Obroty 4'!C231)</f>
        <v>0</v>
      </c>
      <c r="J231" s="17">
        <f t="shared" si="8"/>
        <v>0</v>
      </c>
      <c r="K231" s="17">
        <f t="shared" si="9"/>
        <v>0</v>
      </c>
    </row>
    <row r="232" spans="3:11" x14ac:dyDescent="0.3">
      <c r="C232" s="6" t="str">
        <f>slowniki!M30</f>
        <v>404-10212</v>
      </c>
      <c r="D232" s="16" t="str">
        <f>IF($B$5="synt",LEFT(VLOOKUP('Obroty 4'!C232,slowniki!M:N,2,FALSE),3),IF($B$5="I-P",LEFT(VLOOKUP('Obroty 4'!C232,slowniki!M:N,2,FALSE),6),IF($B$5="II-P",LEFT(VLOOKUP('Obroty 4'!C232,slowniki!M:N,2,FALSE),9),VLOOKUP('Obroty 4'!C232,slowniki!M:N,2,FALSE))))</f>
        <v>404</v>
      </c>
      <c r="E232" s="16" t="str">
        <f>VLOOKUP('Obroty 4'!C232,slowniki!M:N,2,FALSE)</f>
        <v>404-01-02-12</v>
      </c>
      <c r="F232" s="17">
        <f>SUMIFS(Dane!Q:Q,Dane!O:O,'Obroty 4'!C232,Dane!M:M,'Obroty 4'!$D$2)</f>
        <v>0</v>
      </c>
      <c r="G232" s="17">
        <f>SUMIFS(Dane!Q:Q,Dane!P:P,'Obroty 4'!C232,Dane!M:M,'Obroty 4'!$D$2)</f>
        <v>0</v>
      </c>
      <c r="H232" s="17">
        <f>SUMIFS(Dane!Q:Q,Dane!O:O,'Obroty 4'!C232)</f>
        <v>668</v>
      </c>
      <c r="I232" s="17">
        <f>SUMIFS(Dane!P:P,Dane!O:O,'Obroty 4'!C232)</f>
        <v>0</v>
      </c>
      <c r="J232" s="17">
        <f t="shared" si="8"/>
        <v>668</v>
      </c>
      <c r="K232" s="17">
        <f t="shared" si="9"/>
        <v>0</v>
      </c>
    </row>
    <row r="233" spans="3:11" x14ac:dyDescent="0.3">
      <c r="C233" s="6" t="str">
        <f>slowniki!M31</f>
        <v>404-10213</v>
      </c>
      <c r="D233" s="16" t="str">
        <f>IF($B$5="synt",LEFT(VLOOKUP('Obroty 4'!C233,slowniki!M:N,2,FALSE),3),IF($B$5="I-P",LEFT(VLOOKUP('Obroty 4'!C233,slowniki!M:N,2,FALSE),6),IF($B$5="II-P",LEFT(VLOOKUP('Obroty 4'!C233,slowniki!M:N,2,FALSE),9),VLOOKUP('Obroty 4'!C233,slowniki!M:N,2,FALSE))))</f>
        <v>404</v>
      </c>
      <c r="E233" s="16" t="str">
        <f>VLOOKUP('Obroty 4'!C233,slowniki!M:N,2,FALSE)</f>
        <v>404-01-02-13</v>
      </c>
      <c r="F233" s="17">
        <f>SUMIFS(Dane!Q:Q,Dane!O:O,'Obroty 4'!C233,Dane!M:M,'Obroty 4'!$D$2)</f>
        <v>0</v>
      </c>
      <c r="G233" s="17">
        <f>SUMIFS(Dane!Q:Q,Dane!P:P,'Obroty 4'!C233,Dane!M:M,'Obroty 4'!$D$2)</f>
        <v>0</v>
      </c>
      <c r="H233" s="17">
        <f>SUMIFS(Dane!Q:Q,Dane!O:O,'Obroty 4'!C233)</f>
        <v>0</v>
      </c>
      <c r="I233" s="17">
        <f>SUMIFS(Dane!P:P,Dane!O:O,'Obroty 4'!C233)</f>
        <v>0</v>
      </c>
      <c r="J233" s="17">
        <f t="shared" si="8"/>
        <v>0</v>
      </c>
      <c r="K233" s="17">
        <f t="shared" si="9"/>
        <v>0</v>
      </c>
    </row>
    <row r="234" spans="3:11" x14ac:dyDescent="0.3">
      <c r="C234" s="6" t="str">
        <f>slowniki!M32</f>
        <v>404-10214</v>
      </c>
      <c r="D234" s="16" t="str">
        <f>IF($B$5="synt",LEFT(VLOOKUP('Obroty 4'!C234,slowniki!M:N,2,FALSE),3),IF($B$5="I-P",LEFT(VLOOKUP('Obroty 4'!C234,slowniki!M:N,2,FALSE),6),IF($B$5="II-P",LEFT(VLOOKUP('Obroty 4'!C234,slowniki!M:N,2,FALSE),9),VLOOKUP('Obroty 4'!C234,slowniki!M:N,2,FALSE))))</f>
        <v>404</v>
      </c>
      <c r="E234" s="16" t="str">
        <f>VLOOKUP('Obroty 4'!C234,slowniki!M:N,2,FALSE)</f>
        <v>404-01-02-14</v>
      </c>
      <c r="F234" s="17">
        <f>SUMIFS(Dane!Q:Q,Dane!O:O,'Obroty 4'!C234,Dane!M:M,'Obroty 4'!$D$2)</f>
        <v>0</v>
      </c>
      <c r="G234" s="17">
        <f>SUMIFS(Dane!Q:Q,Dane!P:P,'Obroty 4'!C234,Dane!M:M,'Obroty 4'!$D$2)</f>
        <v>0</v>
      </c>
      <c r="H234" s="17">
        <f>SUMIFS(Dane!Q:Q,Dane!O:O,'Obroty 4'!C234)</f>
        <v>0</v>
      </c>
      <c r="I234" s="17">
        <f>SUMIFS(Dane!P:P,Dane!O:O,'Obroty 4'!C234)</f>
        <v>0</v>
      </c>
      <c r="J234" s="17">
        <f t="shared" si="8"/>
        <v>0</v>
      </c>
      <c r="K234" s="17">
        <f t="shared" si="9"/>
        <v>0</v>
      </c>
    </row>
    <row r="235" spans="3:11" x14ac:dyDescent="0.3">
      <c r="C235" s="6" t="str">
        <f>slowniki!M33</f>
        <v>404-10215</v>
      </c>
      <c r="D235" s="16" t="str">
        <f>IF($B$5="synt",LEFT(VLOOKUP('Obroty 4'!C235,slowniki!M:N,2,FALSE),3),IF($B$5="I-P",LEFT(VLOOKUP('Obroty 4'!C235,slowniki!M:N,2,FALSE),6),IF($B$5="II-P",LEFT(VLOOKUP('Obroty 4'!C235,slowniki!M:N,2,FALSE),9),VLOOKUP('Obroty 4'!C235,slowniki!M:N,2,FALSE))))</f>
        <v>404</v>
      </c>
      <c r="E235" s="16" t="str">
        <f>VLOOKUP('Obroty 4'!C235,slowniki!M:N,2,FALSE)</f>
        <v>404-01-02-15</v>
      </c>
      <c r="F235" s="17">
        <f>SUMIFS(Dane!Q:Q,Dane!O:O,'Obroty 4'!C235,Dane!M:M,'Obroty 4'!$D$2)</f>
        <v>0</v>
      </c>
      <c r="G235" s="17">
        <f>SUMIFS(Dane!Q:Q,Dane!P:P,'Obroty 4'!C235,Dane!M:M,'Obroty 4'!$D$2)</f>
        <v>0</v>
      </c>
      <c r="H235" s="17">
        <f>SUMIFS(Dane!Q:Q,Dane!O:O,'Obroty 4'!C235)</f>
        <v>0</v>
      </c>
      <c r="I235" s="17">
        <f>SUMIFS(Dane!P:P,Dane!O:O,'Obroty 4'!C235)</f>
        <v>0</v>
      </c>
      <c r="J235" s="17">
        <f t="shared" si="8"/>
        <v>0</v>
      </c>
      <c r="K235" s="17">
        <f t="shared" si="9"/>
        <v>0</v>
      </c>
    </row>
    <row r="236" spans="3:11" x14ac:dyDescent="0.3">
      <c r="C236" s="6" t="str">
        <f>slowniki!M34</f>
        <v>404-10216</v>
      </c>
      <c r="D236" s="16" t="str">
        <f>IF($B$5="synt",LEFT(VLOOKUP('Obroty 4'!C236,slowniki!M:N,2,FALSE),3),IF($B$5="I-P",LEFT(VLOOKUP('Obroty 4'!C236,slowniki!M:N,2,FALSE),6),IF($B$5="II-P",LEFT(VLOOKUP('Obroty 4'!C236,slowniki!M:N,2,FALSE),9),VLOOKUP('Obroty 4'!C236,slowniki!M:N,2,FALSE))))</f>
        <v>404</v>
      </c>
      <c r="E236" s="16" t="str">
        <f>VLOOKUP('Obroty 4'!C236,slowniki!M:N,2,FALSE)</f>
        <v>404-01-02-16</v>
      </c>
      <c r="F236" s="17">
        <f>SUMIFS(Dane!Q:Q,Dane!O:O,'Obroty 4'!C236,Dane!M:M,'Obroty 4'!$D$2)</f>
        <v>0</v>
      </c>
      <c r="G236" s="17">
        <f>SUMIFS(Dane!Q:Q,Dane!P:P,'Obroty 4'!C236,Dane!M:M,'Obroty 4'!$D$2)</f>
        <v>0</v>
      </c>
      <c r="H236" s="17">
        <f>SUMIFS(Dane!Q:Q,Dane!O:O,'Obroty 4'!C236)</f>
        <v>0</v>
      </c>
      <c r="I236" s="17">
        <f>SUMIFS(Dane!P:P,Dane!O:O,'Obroty 4'!C236)</f>
        <v>0</v>
      </c>
      <c r="J236" s="17">
        <f t="shared" si="8"/>
        <v>0</v>
      </c>
      <c r="K236" s="17">
        <f t="shared" si="9"/>
        <v>0</v>
      </c>
    </row>
    <row r="237" spans="3:11" x14ac:dyDescent="0.3">
      <c r="C237" s="6" t="str">
        <f>slowniki!M35</f>
        <v>404-10301</v>
      </c>
      <c r="D237" s="16" t="str">
        <f>IF($B$5="synt",LEFT(VLOOKUP('Obroty 4'!C237,slowniki!M:N,2,FALSE),3),IF($B$5="I-P",LEFT(VLOOKUP('Obroty 4'!C237,slowniki!M:N,2,FALSE),6),IF($B$5="II-P",LEFT(VLOOKUP('Obroty 4'!C237,slowniki!M:N,2,FALSE),9),VLOOKUP('Obroty 4'!C237,slowniki!M:N,2,FALSE))))</f>
        <v>404</v>
      </c>
      <c r="E237" s="16" t="str">
        <f>VLOOKUP('Obroty 4'!C237,slowniki!M:N,2,FALSE)</f>
        <v>404-01-03-01</v>
      </c>
      <c r="F237" s="17">
        <f>SUMIFS(Dane!Q:Q,Dane!O:O,'Obroty 4'!C237,Dane!M:M,'Obroty 4'!$D$2)</f>
        <v>0</v>
      </c>
      <c r="G237" s="17">
        <f>SUMIFS(Dane!Q:Q,Dane!P:P,'Obroty 4'!C237,Dane!M:M,'Obroty 4'!$D$2)</f>
        <v>0</v>
      </c>
      <c r="H237" s="17">
        <f>SUMIFS(Dane!Q:Q,Dane!O:O,'Obroty 4'!C237)</f>
        <v>0</v>
      </c>
      <c r="I237" s="17">
        <f>SUMIFS(Dane!P:P,Dane!O:O,'Obroty 4'!C237)</f>
        <v>0</v>
      </c>
      <c r="J237" s="17">
        <f t="shared" si="8"/>
        <v>0</v>
      </c>
      <c r="K237" s="17">
        <f t="shared" si="9"/>
        <v>0</v>
      </c>
    </row>
    <row r="238" spans="3:11" x14ac:dyDescent="0.3">
      <c r="C238" s="6" t="str">
        <f>slowniki!M36</f>
        <v>404-10302</v>
      </c>
      <c r="D238" s="16" t="str">
        <f>IF($B$5="synt",LEFT(VLOOKUP('Obroty 4'!C238,slowniki!M:N,2,FALSE),3),IF($B$5="I-P",LEFT(VLOOKUP('Obroty 4'!C238,slowniki!M:N,2,FALSE),6),IF($B$5="II-P",LEFT(VLOOKUP('Obroty 4'!C238,slowniki!M:N,2,FALSE),9),VLOOKUP('Obroty 4'!C238,slowniki!M:N,2,FALSE))))</f>
        <v>404</v>
      </c>
      <c r="E238" s="16" t="str">
        <f>VLOOKUP('Obroty 4'!C238,slowniki!M:N,2,FALSE)</f>
        <v>404-01-03-02</v>
      </c>
      <c r="F238" s="17">
        <f>SUMIFS(Dane!Q:Q,Dane!O:O,'Obroty 4'!C238,Dane!M:M,'Obroty 4'!$D$2)</f>
        <v>0</v>
      </c>
      <c r="G238" s="17">
        <f>SUMIFS(Dane!Q:Q,Dane!P:P,'Obroty 4'!C238,Dane!M:M,'Obroty 4'!$D$2)</f>
        <v>0</v>
      </c>
      <c r="H238" s="17">
        <f>SUMIFS(Dane!Q:Q,Dane!O:O,'Obroty 4'!C238)</f>
        <v>0</v>
      </c>
      <c r="I238" s="17">
        <f>SUMIFS(Dane!P:P,Dane!O:O,'Obroty 4'!C238)</f>
        <v>0</v>
      </c>
      <c r="J238" s="17">
        <f t="shared" si="8"/>
        <v>0</v>
      </c>
      <c r="K238" s="17">
        <f t="shared" si="9"/>
        <v>0</v>
      </c>
    </row>
    <row r="239" spans="3:11" x14ac:dyDescent="0.3">
      <c r="C239" s="6" t="str">
        <f>slowniki!M37</f>
        <v>404-10303</v>
      </c>
      <c r="D239" s="16" t="str">
        <f>IF($B$5="synt",LEFT(VLOOKUP('Obroty 4'!C239,slowniki!M:N,2,FALSE),3),IF($B$5="I-P",LEFT(VLOOKUP('Obroty 4'!C239,slowniki!M:N,2,FALSE),6),IF($B$5="II-P",LEFT(VLOOKUP('Obroty 4'!C239,slowniki!M:N,2,FALSE),9),VLOOKUP('Obroty 4'!C239,slowniki!M:N,2,FALSE))))</f>
        <v>404</v>
      </c>
      <c r="E239" s="16" t="str">
        <f>VLOOKUP('Obroty 4'!C239,slowniki!M:N,2,FALSE)</f>
        <v>404-01-03-03</v>
      </c>
      <c r="F239" s="17">
        <f>SUMIFS(Dane!Q:Q,Dane!O:O,'Obroty 4'!C239,Dane!M:M,'Obroty 4'!$D$2)</f>
        <v>0</v>
      </c>
      <c r="G239" s="17">
        <f>SUMIFS(Dane!Q:Q,Dane!P:P,'Obroty 4'!C239,Dane!M:M,'Obroty 4'!$D$2)</f>
        <v>0</v>
      </c>
      <c r="H239" s="17">
        <f>SUMIFS(Dane!Q:Q,Dane!O:O,'Obroty 4'!C239)</f>
        <v>0</v>
      </c>
      <c r="I239" s="17">
        <f>SUMIFS(Dane!P:P,Dane!O:O,'Obroty 4'!C239)</f>
        <v>0</v>
      </c>
      <c r="J239" s="17">
        <f t="shared" si="8"/>
        <v>0</v>
      </c>
      <c r="K239" s="17">
        <f t="shared" si="9"/>
        <v>0</v>
      </c>
    </row>
    <row r="240" spans="3:11" x14ac:dyDescent="0.3">
      <c r="C240" s="6" t="str">
        <f>slowniki!M38</f>
        <v>404-10304</v>
      </c>
      <c r="D240" s="16" t="str">
        <f>IF($B$5="synt",LEFT(VLOOKUP('Obroty 4'!C240,slowniki!M:N,2,FALSE),3),IF($B$5="I-P",LEFT(VLOOKUP('Obroty 4'!C240,slowniki!M:N,2,FALSE),6),IF($B$5="II-P",LEFT(VLOOKUP('Obroty 4'!C240,slowniki!M:N,2,FALSE),9),VLOOKUP('Obroty 4'!C240,slowniki!M:N,2,FALSE))))</f>
        <v>404</v>
      </c>
      <c r="E240" s="16" t="str">
        <f>VLOOKUP('Obroty 4'!C240,slowniki!M:N,2,FALSE)</f>
        <v>404-01-03-04</v>
      </c>
      <c r="F240" s="17">
        <f>SUMIFS(Dane!Q:Q,Dane!O:O,'Obroty 4'!C240,Dane!M:M,'Obroty 4'!$D$2)</f>
        <v>0</v>
      </c>
      <c r="G240" s="17">
        <f>SUMIFS(Dane!Q:Q,Dane!P:P,'Obroty 4'!C240,Dane!M:M,'Obroty 4'!$D$2)</f>
        <v>0</v>
      </c>
      <c r="H240" s="17">
        <f>SUMIFS(Dane!Q:Q,Dane!O:O,'Obroty 4'!C240)</f>
        <v>0</v>
      </c>
      <c r="I240" s="17">
        <f>SUMIFS(Dane!P:P,Dane!O:O,'Obroty 4'!C240)</f>
        <v>0</v>
      </c>
      <c r="J240" s="17">
        <f t="shared" si="8"/>
        <v>0</v>
      </c>
      <c r="K240" s="17">
        <f t="shared" si="9"/>
        <v>0</v>
      </c>
    </row>
    <row r="241" spans="3:11" x14ac:dyDescent="0.3">
      <c r="C241" s="6" t="str">
        <f>slowniki!M39</f>
        <v>404-10305</v>
      </c>
      <c r="D241" s="16" t="str">
        <f>IF($B$5="synt",LEFT(VLOOKUP('Obroty 4'!C241,slowniki!M:N,2,FALSE),3),IF($B$5="I-P",LEFT(VLOOKUP('Obroty 4'!C241,slowniki!M:N,2,FALSE),6),IF($B$5="II-P",LEFT(VLOOKUP('Obroty 4'!C241,slowniki!M:N,2,FALSE),9),VLOOKUP('Obroty 4'!C241,slowniki!M:N,2,FALSE))))</f>
        <v>404</v>
      </c>
      <c r="E241" s="16" t="str">
        <f>VLOOKUP('Obroty 4'!C241,slowniki!M:N,2,FALSE)</f>
        <v>404-01-03-05</v>
      </c>
      <c r="F241" s="17">
        <f>SUMIFS(Dane!Q:Q,Dane!O:O,'Obroty 4'!C241,Dane!M:M,'Obroty 4'!$D$2)</f>
        <v>0</v>
      </c>
      <c r="G241" s="17">
        <f>SUMIFS(Dane!Q:Q,Dane!P:P,'Obroty 4'!C241,Dane!M:M,'Obroty 4'!$D$2)</f>
        <v>0</v>
      </c>
      <c r="H241" s="17">
        <f>SUMIFS(Dane!Q:Q,Dane!O:O,'Obroty 4'!C241)</f>
        <v>0</v>
      </c>
      <c r="I241" s="17">
        <f>SUMIFS(Dane!P:P,Dane!O:O,'Obroty 4'!C241)</f>
        <v>0</v>
      </c>
      <c r="J241" s="17">
        <f t="shared" si="8"/>
        <v>0</v>
      </c>
      <c r="K241" s="17">
        <f t="shared" si="9"/>
        <v>0</v>
      </c>
    </row>
    <row r="242" spans="3:11" x14ac:dyDescent="0.3">
      <c r="C242" s="6" t="str">
        <f>slowniki!M40</f>
        <v>404-10306</v>
      </c>
      <c r="D242" s="16" t="str">
        <f>IF($B$5="synt",LEFT(VLOOKUP('Obroty 4'!C242,slowniki!M:N,2,FALSE),3),IF($B$5="I-P",LEFT(VLOOKUP('Obroty 4'!C242,slowniki!M:N,2,FALSE),6),IF($B$5="II-P",LEFT(VLOOKUP('Obroty 4'!C242,slowniki!M:N,2,FALSE),9),VLOOKUP('Obroty 4'!C242,slowniki!M:N,2,FALSE))))</f>
        <v>404</v>
      </c>
      <c r="E242" s="16" t="str">
        <f>VLOOKUP('Obroty 4'!C242,slowniki!M:N,2,FALSE)</f>
        <v>404-01-03-06</v>
      </c>
      <c r="F242" s="17">
        <f>SUMIFS(Dane!Q:Q,Dane!O:O,'Obroty 4'!C242,Dane!M:M,'Obroty 4'!$D$2)</f>
        <v>0</v>
      </c>
      <c r="G242" s="17">
        <f>SUMIFS(Dane!Q:Q,Dane!P:P,'Obroty 4'!C242,Dane!M:M,'Obroty 4'!$D$2)</f>
        <v>0</v>
      </c>
      <c r="H242" s="17">
        <f>SUMIFS(Dane!Q:Q,Dane!O:O,'Obroty 4'!C242)</f>
        <v>0</v>
      </c>
      <c r="I242" s="17">
        <f>SUMIFS(Dane!P:P,Dane!O:O,'Obroty 4'!C242)</f>
        <v>0</v>
      </c>
      <c r="J242" s="17">
        <f t="shared" si="8"/>
        <v>0</v>
      </c>
      <c r="K242" s="17">
        <f t="shared" si="9"/>
        <v>0</v>
      </c>
    </row>
    <row r="243" spans="3:11" x14ac:dyDescent="0.3">
      <c r="C243" s="6" t="str">
        <f>slowniki!M41</f>
        <v>404-10307</v>
      </c>
      <c r="D243" s="16" t="str">
        <f>IF($B$5="synt",LEFT(VLOOKUP('Obroty 4'!C243,slowniki!M:N,2,FALSE),3),IF($B$5="I-P",LEFT(VLOOKUP('Obroty 4'!C243,slowniki!M:N,2,FALSE),6),IF($B$5="II-P",LEFT(VLOOKUP('Obroty 4'!C243,slowniki!M:N,2,FALSE),9),VLOOKUP('Obroty 4'!C243,slowniki!M:N,2,FALSE))))</f>
        <v>404</v>
      </c>
      <c r="E243" s="16" t="str">
        <f>VLOOKUP('Obroty 4'!C243,slowniki!M:N,2,FALSE)</f>
        <v>404-01-03-07</v>
      </c>
      <c r="F243" s="17">
        <f>SUMIFS(Dane!Q:Q,Dane!O:O,'Obroty 4'!C243,Dane!M:M,'Obroty 4'!$D$2)</f>
        <v>0</v>
      </c>
      <c r="G243" s="17">
        <f>SUMIFS(Dane!Q:Q,Dane!P:P,'Obroty 4'!C243,Dane!M:M,'Obroty 4'!$D$2)</f>
        <v>0</v>
      </c>
      <c r="H243" s="17">
        <f>SUMIFS(Dane!Q:Q,Dane!O:O,'Obroty 4'!C243)</f>
        <v>0</v>
      </c>
      <c r="I243" s="17">
        <f>SUMIFS(Dane!P:P,Dane!O:O,'Obroty 4'!C243)</f>
        <v>0</v>
      </c>
      <c r="J243" s="17">
        <f t="shared" si="8"/>
        <v>0</v>
      </c>
      <c r="K243" s="17">
        <f t="shared" si="9"/>
        <v>0</v>
      </c>
    </row>
    <row r="244" spans="3:11" x14ac:dyDescent="0.3">
      <c r="C244" s="6" t="str">
        <f>slowniki!M42</f>
        <v>404-10308</v>
      </c>
      <c r="D244" s="16" t="str">
        <f>IF($B$5="synt",LEFT(VLOOKUP('Obroty 4'!C244,slowniki!M:N,2,FALSE),3),IF($B$5="I-P",LEFT(VLOOKUP('Obroty 4'!C244,slowniki!M:N,2,FALSE),6),IF($B$5="II-P",LEFT(VLOOKUP('Obroty 4'!C244,slowniki!M:N,2,FALSE),9),VLOOKUP('Obroty 4'!C244,slowniki!M:N,2,FALSE))))</f>
        <v>404</v>
      </c>
      <c r="E244" s="16" t="str">
        <f>VLOOKUP('Obroty 4'!C244,slowniki!M:N,2,FALSE)</f>
        <v>404-01-03-08</v>
      </c>
      <c r="F244" s="17">
        <f>SUMIFS(Dane!Q:Q,Dane!O:O,'Obroty 4'!C244,Dane!M:M,'Obroty 4'!$D$2)</f>
        <v>0</v>
      </c>
      <c r="G244" s="17">
        <f>SUMIFS(Dane!Q:Q,Dane!P:P,'Obroty 4'!C244,Dane!M:M,'Obroty 4'!$D$2)</f>
        <v>0</v>
      </c>
      <c r="H244" s="17">
        <f>SUMIFS(Dane!Q:Q,Dane!O:O,'Obroty 4'!C244)</f>
        <v>0</v>
      </c>
      <c r="I244" s="17">
        <f>SUMIFS(Dane!P:P,Dane!O:O,'Obroty 4'!C244)</f>
        <v>0</v>
      </c>
      <c r="J244" s="17">
        <f t="shared" si="8"/>
        <v>0</v>
      </c>
      <c r="K244" s="17">
        <f t="shared" si="9"/>
        <v>0</v>
      </c>
    </row>
    <row r="245" spans="3:11" x14ac:dyDescent="0.3">
      <c r="C245" s="6" t="str">
        <f>slowniki!M43</f>
        <v>404-10309</v>
      </c>
      <c r="D245" s="16" t="str">
        <f>IF($B$5="synt",LEFT(VLOOKUP('Obroty 4'!C245,slowniki!M:N,2,FALSE),3),IF($B$5="I-P",LEFT(VLOOKUP('Obroty 4'!C245,slowniki!M:N,2,FALSE),6),IF($B$5="II-P",LEFT(VLOOKUP('Obroty 4'!C245,slowniki!M:N,2,FALSE),9),VLOOKUP('Obroty 4'!C245,slowniki!M:N,2,FALSE))))</f>
        <v>404</v>
      </c>
      <c r="E245" s="16" t="str">
        <f>VLOOKUP('Obroty 4'!C245,slowniki!M:N,2,FALSE)</f>
        <v>404-01-03-09</v>
      </c>
      <c r="F245" s="17">
        <f>SUMIFS(Dane!Q:Q,Dane!O:O,'Obroty 4'!C245,Dane!M:M,'Obroty 4'!$D$2)</f>
        <v>0</v>
      </c>
      <c r="G245" s="17">
        <f>SUMIFS(Dane!Q:Q,Dane!P:P,'Obroty 4'!C245,Dane!M:M,'Obroty 4'!$D$2)</f>
        <v>0</v>
      </c>
      <c r="H245" s="17">
        <f>SUMIFS(Dane!Q:Q,Dane!O:O,'Obroty 4'!C245)</f>
        <v>0</v>
      </c>
      <c r="I245" s="17">
        <f>SUMIFS(Dane!P:P,Dane!O:O,'Obroty 4'!C245)</f>
        <v>0</v>
      </c>
      <c r="J245" s="17">
        <f t="shared" si="8"/>
        <v>0</v>
      </c>
      <c r="K245" s="17">
        <f t="shared" si="9"/>
        <v>0</v>
      </c>
    </row>
    <row r="246" spans="3:11" x14ac:dyDescent="0.3">
      <c r="C246" s="6" t="str">
        <f>slowniki!M44</f>
        <v>404-10310</v>
      </c>
      <c r="D246" s="16" t="str">
        <f>IF($B$5="synt",LEFT(VLOOKUP('Obroty 4'!C246,slowniki!M:N,2,FALSE),3),IF($B$5="I-P",LEFT(VLOOKUP('Obroty 4'!C246,slowniki!M:N,2,FALSE),6),IF($B$5="II-P",LEFT(VLOOKUP('Obroty 4'!C246,slowniki!M:N,2,FALSE),9),VLOOKUP('Obroty 4'!C246,slowniki!M:N,2,FALSE))))</f>
        <v>404</v>
      </c>
      <c r="E246" s="16" t="str">
        <f>VLOOKUP('Obroty 4'!C246,slowniki!M:N,2,FALSE)</f>
        <v>404-01-03-10</v>
      </c>
      <c r="F246" s="17">
        <f>SUMIFS(Dane!Q:Q,Dane!O:O,'Obroty 4'!C246,Dane!M:M,'Obroty 4'!$D$2)</f>
        <v>0</v>
      </c>
      <c r="G246" s="17">
        <f>SUMIFS(Dane!Q:Q,Dane!P:P,'Obroty 4'!C246,Dane!M:M,'Obroty 4'!$D$2)</f>
        <v>0</v>
      </c>
      <c r="H246" s="17">
        <f>SUMIFS(Dane!Q:Q,Dane!O:O,'Obroty 4'!C246)</f>
        <v>0</v>
      </c>
      <c r="I246" s="17">
        <f>SUMIFS(Dane!P:P,Dane!O:O,'Obroty 4'!C246)</f>
        <v>0</v>
      </c>
      <c r="J246" s="17">
        <f t="shared" si="8"/>
        <v>0</v>
      </c>
      <c r="K246" s="17">
        <f t="shared" si="9"/>
        <v>0</v>
      </c>
    </row>
    <row r="247" spans="3:11" x14ac:dyDescent="0.3">
      <c r="C247" s="6" t="str">
        <f>slowniki!M45</f>
        <v>404-10311</v>
      </c>
      <c r="D247" s="16" t="str">
        <f>IF($B$5="synt",LEFT(VLOOKUP('Obroty 4'!C247,slowniki!M:N,2,FALSE),3),IF($B$5="I-P",LEFT(VLOOKUP('Obroty 4'!C247,slowniki!M:N,2,FALSE),6),IF($B$5="II-P",LEFT(VLOOKUP('Obroty 4'!C247,slowniki!M:N,2,FALSE),9),VLOOKUP('Obroty 4'!C247,slowniki!M:N,2,FALSE))))</f>
        <v>404</v>
      </c>
      <c r="E247" s="16" t="str">
        <f>VLOOKUP('Obroty 4'!C247,slowniki!M:N,2,FALSE)</f>
        <v>404-01-03-11</v>
      </c>
      <c r="F247" s="17">
        <f>SUMIFS(Dane!Q:Q,Dane!O:O,'Obroty 4'!C247,Dane!M:M,'Obroty 4'!$D$2)</f>
        <v>0</v>
      </c>
      <c r="G247" s="17">
        <f>SUMIFS(Dane!Q:Q,Dane!P:P,'Obroty 4'!C247,Dane!M:M,'Obroty 4'!$D$2)</f>
        <v>0</v>
      </c>
      <c r="H247" s="17">
        <f>SUMIFS(Dane!Q:Q,Dane!O:O,'Obroty 4'!C247)</f>
        <v>0</v>
      </c>
      <c r="I247" s="17">
        <f>SUMIFS(Dane!P:P,Dane!O:O,'Obroty 4'!C247)</f>
        <v>0</v>
      </c>
      <c r="J247" s="17">
        <f t="shared" si="8"/>
        <v>0</v>
      </c>
      <c r="K247" s="17">
        <f t="shared" si="9"/>
        <v>0</v>
      </c>
    </row>
    <row r="248" spans="3:11" x14ac:dyDescent="0.3">
      <c r="C248" s="6" t="str">
        <f>slowniki!M46</f>
        <v>404-10312</v>
      </c>
      <c r="D248" s="16" t="str">
        <f>IF($B$5="synt",LEFT(VLOOKUP('Obroty 4'!C248,slowniki!M:N,2,FALSE),3),IF($B$5="I-P",LEFT(VLOOKUP('Obroty 4'!C248,slowniki!M:N,2,FALSE),6),IF($B$5="II-P",LEFT(VLOOKUP('Obroty 4'!C248,slowniki!M:N,2,FALSE),9),VLOOKUP('Obroty 4'!C248,slowniki!M:N,2,FALSE))))</f>
        <v>404</v>
      </c>
      <c r="E248" s="16" t="str">
        <f>VLOOKUP('Obroty 4'!C248,slowniki!M:N,2,FALSE)</f>
        <v>404-01-03-12</v>
      </c>
      <c r="F248" s="17">
        <f>SUMIFS(Dane!Q:Q,Dane!O:O,'Obroty 4'!C248,Dane!M:M,'Obroty 4'!$D$2)</f>
        <v>0</v>
      </c>
      <c r="G248" s="17">
        <f>SUMIFS(Dane!Q:Q,Dane!P:P,'Obroty 4'!C248,Dane!M:M,'Obroty 4'!$D$2)</f>
        <v>0</v>
      </c>
      <c r="H248" s="17">
        <f>SUMIFS(Dane!Q:Q,Dane!O:O,'Obroty 4'!C248)</f>
        <v>0</v>
      </c>
      <c r="I248" s="17">
        <f>SUMIFS(Dane!P:P,Dane!O:O,'Obroty 4'!C248)</f>
        <v>0</v>
      </c>
      <c r="J248" s="17">
        <f t="shared" si="8"/>
        <v>0</v>
      </c>
      <c r="K248" s="17">
        <f t="shared" si="9"/>
        <v>0</v>
      </c>
    </row>
    <row r="249" spans="3:11" x14ac:dyDescent="0.3">
      <c r="C249" s="6" t="str">
        <f>slowniki!M47</f>
        <v>404-10313</v>
      </c>
      <c r="D249" s="16" t="str">
        <f>IF($B$5="synt",LEFT(VLOOKUP('Obroty 4'!C249,slowniki!M:N,2,FALSE),3),IF($B$5="I-P",LEFT(VLOOKUP('Obroty 4'!C249,slowniki!M:N,2,FALSE),6),IF($B$5="II-P",LEFT(VLOOKUP('Obroty 4'!C249,slowniki!M:N,2,FALSE),9),VLOOKUP('Obroty 4'!C249,slowniki!M:N,2,FALSE))))</f>
        <v>404</v>
      </c>
      <c r="E249" s="16" t="str">
        <f>VLOOKUP('Obroty 4'!C249,slowniki!M:N,2,FALSE)</f>
        <v>404-01-03-13</v>
      </c>
      <c r="F249" s="17">
        <f>SUMIFS(Dane!Q:Q,Dane!O:O,'Obroty 4'!C249,Dane!M:M,'Obroty 4'!$D$2)</f>
        <v>0</v>
      </c>
      <c r="G249" s="17">
        <f>SUMIFS(Dane!Q:Q,Dane!P:P,'Obroty 4'!C249,Dane!M:M,'Obroty 4'!$D$2)</f>
        <v>0</v>
      </c>
      <c r="H249" s="17">
        <f>SUMIFS(Dane!Q:Q,Dane!O:O,'Obroty 4'!C249)</f>
        <v>0</v>
      </c>
      <c r="I249" s="17">
        <f>SUMIFS(Dane!P:P,Dane!O:O,'Obroty 4'!C249)</f>
        <v>0</v>
      </c>
      <c r="J249" s="17">
        <f t="shared" si="8"/>
        <v>0</v>
      </c>
      <c r="K249" s="17">
        <f t="shared" si="9"/>
        <v>0</v>
      </c>
    </row>
    <row r="250" spans="3:11" x14ac:dyDescent="0.3">
      <c r="C250" s="6" t="str">
        <f>slowniki!M48</f>
        <v>404-10314</v>
      </c>
      <c r="D250" s="16" t="str">
        <f>IF($B$5="synt",LEFT(VLOOKUP('Obroty 4'!C250,slowniki!M:N,2,FALSE),3),IF($B$5="I-P",LEFT(VLOOKUP('Obroty 4'!C250,slowniki!M:N,2,FALSE),6),IF($B$5="II-P",LEFT(VLOOKUP('Obroty 4'!C250,slowniki!M:N,2,FALSE),9),VLOOKUP('Obroty 4'!C250,slowniki!M:N,2,FALSE))))</f>
        <v>404</v>
      </c>
      <c r="E250" s="16" t="str">
        <f>VLOOKUP('Obroty 4'!C250,slowniki!M:N,2,FALSE)</f>
        <v>404-01-03-14</v>
      </c>
      <c r="F250" s="17">
        <f>SUMIFS(Dane!Q:Q,Dane!O:O,'Obroty 4'!C250,Dane!M:M,'Obroty 4'!$D$2)</f>
        <v>0</v>
      </c>
      <c r="G250" s="17">
        <f>SUMIFS(Dane!Q:Q,Dane!P:P,'Obroty 4'!C250,Dane!M:M,'Obroty 4'!$D$2)</f>
        <v>0</v>
      </c>
      <c r="H250" s="17">
        <f>SUMIFS(Dane!Q:Q,Dane!O:O,'Obroty 4'!C250)</f>
        <v>0</v>
      </c>
      <c r="I250" s="17">
        <f>SUMIFS(Dane!P:P,Dane!O:O,'Obroty 4'!C250)</f>
        <v>0</v>
      </c>
      <c r="J250" s="17">
        <f t="shared" si="8"/>
        <v>0</v>
      </c>
      <c r="K250" s="17">
        <f t="shared" si="9"/>
        <v>0</v>
      </c>
    </row>
    <row r="251" spans="3:11" x14ac:dyDescent="0.3">
      <c r="C251" s="6" t="str">
        <f>slowniki!M49</f>
        <v>404-10315</v>
      </c>
      <c r="D251" s="16" t="str">
        <f>IF($B$5="synt",LEFT(VLOOKUP('Obroty 4'!C251,slowniki!M:N,2,FALSE),3),IF($B$5="I-P",LEFT(VLOOKUP('Obroty 4'!C251,slowniki!M:N,2,FALSE),6),IF($B$5="II-P",LEFT(VLOOKUP('Obroty 4'!C251,slowniki!M:N,2,FALSE),9),VLOOKUP('Obroty 4'!C251,slowniki!M:N,2,FALSE))))</f>
        <v>404</v>
      </c>
      <c r="E251" s="16" t="str">
        <f>VLOOKUP('Obroty 4'!C251,slowniki!M:N,2,FALSE)</f>
        <v>404-01-03-15</v>
      </c>
      <c r="F251" s="17">
        <f>SUMIFS(Dane!Q:Q,Dane!O:O,'Obroty 4'!C251,Dane!M:M,'Obroty 4'!$D$2)</f>
        <v>0</v>
      </c>
      <c r="G251" s="17">
        <f>SUMIFS(Dane!Q:Q,Dane!P:P,'Obroty 4'!C251,Dane!M:M,'Obroty 4'!$D$2)</f>
        <v>0</v>
      </c>
      <c r="H251" s="17">
        <f>SUMIFS(Dane!Q:Q,Dane!O:O,'Obroty 4'!C251)</f>
        <v>0</v>
      </c>
      <c r="I251" s="17">
        <f>SUMIFS(Dane!P:P,Dane!O:O,'Obroty 4'!C251)</f>
        <v>0</v>
      </c>
      <c r="J251" s="17">
        <f t="shared" si="8"/>
        <v>0</v>
      </c>
      <c r="K251" s="17">
        <f t="shared" si="9"/>
        <v>0</v>
      </c>
    </row>
    <row r="252" spans="3:11" x14ac:dyDescent="0.3">
      <c r="C252" s="6" t="str">
        <f>slowniki!M50</f>
        <v>404-10316</v>
      </c>
      <c r="D252" s="16" t="str">
        <f>IF($B$5="synt",LEFT(VLOOKUP('Obroty 4'!C252,slowniki!M:N,2,FALSE),3),IF($B$5="I-P",LEFT(VLOOKUP('Obroty 4'!C252,slowniki!M:N,2,FALSE),6),IF($B$5="II-P",LEFT(VLOOKUP('Obroty 4'!C252,slowniki!M:N,2,FALSE),9),VLOOKUP('Obroty 4'!C252,slowniki!M:N,2,FALSE))))</f>
        <v>404</v>
      </c>
      <c r="E252" s="16" t="str">
        <f>VLOOKUP('Obroty 4'!C252,slowniki!M:N,2,FALSE)</f>
        <v>404-01-03-16</v>
      </c>
      <c r="F252" s="17">
        <f>SUMIFS(Dane!Q:Q,Dane!O:O,'Obroty 4'!C252,Dane!M:M,'Obroty 4'!$D$2)</f>
        <v>0</v>
      </c>
      <c r="G252" s="17">
        <f>SUMIFS(Dane!Q:Q,Dane!P:P,'Obroty 4'!C252,Dane!M:M,'Obroty 4'!$D$2)</f>
        <v>0</v>
      </c>
      <c r="H252" s="17">
        <f>SUMIFS(Dane!Q:Q,Dane!O:O,'Obroty 4'!C252)</f>
        <v>0</v>
      </c>
      <c r="I252" s="17">
        <f>SUMIFS(Dane!P:P,Dane!O:O,'Obroty 4'!C252)</f>
        <v>0</v>
      </c>
      <c r="J252" s="17">
        <f t="shared" si="8"/>
        <v>0</v>
      </c>
      <c r="K252" s="17">
        <f t="shared" si="9"/>
        <v>0</v>
      </c>
    </row>
    <row r="253" spans="3:11" x14ac:dyDescent="0.3">
      <c r="C253" s="6" t="str">
        <f>slowniki!M51</f>
        <v>404-10401</v>
      </c>
      <c r="D253" s="16" t="str">
        <f>IF($B$5="synt",LEFT(VLOOKUP('Obroty 4'!C253,slowniki!M:N,2,FALSE),3),IF($B$5="I-P",LEFT(VLOOKUP('Obroty 4'!C253,slowniki!M:N,2,FALSE),6),IF($B$5="II-P",LEFT(VLOOKUP('Obroty 4'!C253,slowniki!M:N,2,FALSE),9),VLOOKUP('Obroty 4'!C253,slowniki!M:N,2,FALSE))))</f>
        <v>404</v>
      </c>
      <c r="E253" s="16" t="str">
        <f>VLOOKUP('Obroty 4'!C253,slowniki!M:N,2,FALSE)</f>
        <v>404-01-04-01</v>
      </c>
      <c r="F253" s="17">
        <f>SUMIFS(Dane!Q:Q,Dane!O:O,'Obroty 4'!C253,Dane!M:M,'Obroty 4'!$D$2)</f>
        <v>0</v>
      </c>
      <c r="G253" s="17">
        <f>SUMIFS(Dane!Q:Q,Dane!P:P,'Obroty 4'!C253,Dane!M:M,'Obroty 4'!$D$2)</f>
        <v>0</v>
      </c>
      <c r="H253" s="17">
        <f>SUMIFS(Dane!Q:Q,Dane!O:O,'Obroty 4'!C253)</f>
        <v>0</v>
      </c>
      <c r="I253" s="17">
        <f>SUMIFS(Dane!P:P,Dane!O:O,'Obroty 4'!C253)</f>
        <v>0</v>
      </c>
      <c r="J253" s="17">
        <f t="shared" si="8"/>
        <v>0</v>
      </c>
      <c r="K253" s="17">
        <f t="shared" si="9"/>
        <v>0</v>
      </c>
    </row>
    <row r="254" spans="3:11" x14ac:dyDescent="0.3">
      <c r="C254" s="6" t="str">
        <f>slowniki!M52</f>
        <v>404-10402</v>
      </c>
      <c r="D254" s="16" t="str">
        <f>IF($B$5="synt",LEFT(VLOOKUP('Obroty 4'!C254,slowniki!M:N,2,FALSE),3),IF($B$5="I-P",LEFT(VLOOKUP('Obroty 4'!C254,slowniki!M:N,2,FALSE),6),IF($B$5="II-P",LEFT(VLOOKUP('Obroty 4'!C254,slowniki!M:N,2,FALSE),9),VLOOKUP('Obroty 4'!C254,slowniki!M:N,2,FALSE))))</f>
        <v>404</v>
      </c>
      <c r="E254" s="16" t="str">
        <f>VLOOKUP('Obroty 4'!C254,slowniki!M:N,2,FALSE)</f>
        <v>404-01-04-02</v>
      </c>
      <c r="F254" s="17">
        <f>SUMIFS(Dane!Q:Q,Dane!O:O,'Obroty 4'!C254,Dane!M:M,'Obroty 4'!$D$2)</f>
        <v>0</v>
      </c>
      <c r="G254" s="17">
        <f>SUMIFS(Dane!Q:Q,Dane!P:P,'Obroty 4'!C254,Dane!M:M,'Obroty 4'!$D$2)</f>
        <v>0</v>
      </c>
      <c r="H254" s="17">
        <f>SUMIFS(Dane!Q:Q,Dane!O:O,'Obroty 4'!C254)</f>
        <v>0</v>
      </c>
      <c r="I254" s="17">
        <f>SUMIFS(Dane!P:P,Dane!O:O,'Obroty 4'!C254)</f>
        <v>0</v>
      </c>
      <c r="J254" s="17">
        <f t="shared" si="8"/>
        <v>0</v>
      </c>
      <c r="K254" s="17">
        <f t="shared" si="9"/>
        <v>0</v>
      </c>
    </row>
    <row r="255" spans="3:11" x14ac:dyDescent="0.3">
      <c r="C255" s="6" t="str">
        <f>slowniki!M53</f>
        <v>404-10403</v>
      </c>
      <c r="D255" s="16" t="str">
        <f>IF($B$5="synt",LEFT(VLOOKUP('Obroty 4'!C255,slowniki!M:N,2,FALSE),3),IF($B$5="I-P",LEFT(VLOOKUP('Obroty 4'!C255,slowniki!M:N,2,FALSE),6),IF($B$5="II-P",LEFT(VLOOKUP('Obroty 4'!C255,slowniki!M:N,2,FALSE),9),VLOOKUP('Obroty 4'!C255,slowniki!M:N,2,FALSE))))</f>
        <v>404</v>
      </c>
      <c r="E255" s="16" t="str">
        <f>VLOOKUP('Obroty 4'!C255,slowniki!M:N,2,FALSE)</f>
        <v>404-01-04-03</v>
      </c>
      <c r="F255" s="17">
        <f>SUMIFS(Dane!Q:Q,Dane!O:O,'Obroty 4'!C255,Dane!M:M,'Obroty 4'!$D$2)</f>
        <v>0</v>
      </c>
      <c r="G255" s="17">
        <f>SUMIFS(Dane!Q:Q,Dane!P:P,'Obroty 4'!C255,Dane!M:M,'Obroty 4'!$D$2)</f>
        <v>0</v>
      </c>
      <c r="H255" s="17">
        <f>SUMIFS(Dane!Q:Q,Dane!O:O,'Obroty 4'!C255)</f>
        <v>0</v>
      </c>
      <c r="I255" s="17">
        <f>SUMIFS(Dane!P:P,Dane!O:O,'Obroty 4'!C255)</f>
        <v>0</v>
      </c>
      <c r="J255" s="17">
        <f t="shared" si="8"/>
        <v>0</v>
      </c>
      <c r="K255" s="17">
        <f t="shared" si="9"/>
        <v>0</v>
      </c>
    </row>
    <row r="256" spans="3:11" x14ac:dyDescent="0.3">
      <c r="C256" s="6" t="str">
        <f>slowniki!M54</f>
        <v>404-10404</v>
      </c>
      <c r="D256" s="16" t="str">
        <f>IF($B$5="synt",LEFT(VLOOKUP('Obroty 4'!C256,slowniki!M:N,2,FALSE),3),IF($B$5="I-P",LEFT(VLOOKUP('Obroty 4'!C256,slowniki!M:N,2,FALSE),6),IF($B$5="II-P",LEFT(VLOOKUP('Obroty 4'!C256,slowniki!M:N,2,FALSE),9),VLOOKUP('Obroty 4'!C256,slowniki!M:N,2,FALSE))))</f>
        <v>404</v>
      </c>
      <c r="E256" s="16" t="str">
        <f>VLOOKUP('Obroty 4'!C256,slowniki!M:N,2,FALSE)</f>
        <v>404-01-04-04</v>
      </c>
      <c r="F256" s="17">
        <f>SUMIFS(Dane!Q:Q,Dane!O:O,'Obroty 4'!C256,Dane!M:M,'Obroty 4'!$D$2)</f>
        <v>0</v>
      </c>
      <c r="G256" s="17">
        <f>SUMIFS(Dane!Q:Q,Dane!P:P,'Obroty 4'!C256,Dane!M:M,'Obroty 4'!$D$2)</f>
        <v>0</v>
      </c>
      <c r="H256" s="17">
        <f>SUMIFS(Dane!Q:Q,Dane!O:O,'Obroty 4'!C256)</f>
        <v>0</v>
      </c>
      <c r="I256" s="17">
        <f>SUMIFS(Dane!P:P,Dane!O:O,'Obroty 4'!C256)</f>
        <v>0</v>
      </c>
      <c r="J256" s="17">
        <f t="shared" si="8"/>
        <v>0</v>
      </c>
      <c r="K256" s="17">
        <f t="shared" si="9"/>
        <v>0</v>
      </c>
    </row>
    <row r="257" spans="3:11" x14ac:dyDescent="0.3">
      <c r="C257" s="6" t="str">
        <f>slowniki!M55</f>
        <v>404-10405</v>
      </c>
      <c r="D257" s="16" t="str">
        <f>IF($B$5="synt",LEFT(VLOOKUP('Obroty 4'!C257,slowniki!M:N,2,FALSE),3),IF($B$5="I-P",LEFT(VLOOKUP('Obroty 4'!C257,slowniki!M:N,2,FALSE),6),IF($B$5="II-P",LEFT(VLOOKUP('Obroty 4'!C257,slowniki!M:N,2,FALSE),9),VLOOKUP('Obroty 4'!C257,slowniki!M:N,2,FALSE))))</f>
        <v>404</v>
      </c>
      <c r="E257" s="16" t="str">
        <f>VLOOKUP('Obroty 4'!C257,slowniki!M:N,2,FALSE)</f>
        <v>404-01-04-05</v>
      </c>
      <c r="F257" s="17">
        <f>SUMIFS(Dane!Q:Q,Dane!O:O,'Obroty 4'!C257,Dane!M:M,'Obroty 4'!$D$2)</f>
        <v>0</v>
      </c>
      <c r="G257" s="17">
        <f>SUMIFS(Dane!Q:Q,Dane!P:P,'Obroty 4'!C257,Dane!M:M,'Obroty 4'!$D$2)</f>
        <v>0</v>
      </c>
      <c r="H257" s="17">
        <f>SUMIFS(Dane!Q:Q,Dane!O:O,'Obroty 4'!C257)</f>
        <v>0</v>
      </c>
      <c r="I257" s="17">
        <f>SUMIFS(Dane!P:P,Dane!O:O,'Obroty 4'!C257)</f>
        <v>0</v>
      </c>
      <c r="J257" s="17">
        <f t="shared" si="8"/>
        <v>0</v>
      </c>
      <c r="K257" s="17">
        <f t="shared" si="9"/>
        <v>0</v>
      </c>
    </row>
    <row r="258" spans="3:11" x14ac:dyDescent="0.3">
      <c r="C258" s="6" t="str">
        <f>slowniki!M56</f>
        <v>404-10406</v>
      </c>
      <c r="D258" s="16" t="str">
        <f>IF($B$5="synt",LEFT(VLOOKUP('Obroty 4'!C258,slowniki!M:N,2,FALSE),3),IF($B$5="I-P",LEFT(VLOOKUP('Obroty 4'!C258,slowniki!M:N,2,FALSE),6),IF($B$5="II-P",LEFT(VLOOKUP('Obroty 4'!C258,slowniki!M:N,2,FALSE),9),VLOOKUP('Obroty 4'!C258,slowniki!M:N,2,FALSE))))</f>
        <v>404</v>
      </c>
      <c r="E258" s="16" t="str">
        <f>VLOOKUP('Obroty 4'!C258,slowniki!M:N,2,FALSE)</f>
        <v>404-01-04-06</v>
      </c>
      <c r="F258" s="17">
        <f>SUMIFS(Dane!Q:Q,Dane!O:O,'Obroty 4'!C258,Dane!M:M,'Obroty 4'!$D$2)</f>
        <v>0</v>
      </c>
      <c r="G258" s="17">
        <f>SUMIFS(Dane!Q:Q,Dane!P:P,'Obroty 4'!C258,Dane!M:M,'Obroty 4'!$D$2)</f>
        <v>0</v>
      </c>
      <c r="H258" s="17">
        <f>SUMIFS(Dane!Q:Q,Dane!O:O,'Obroty 4'!C258)</f>
        <v>0</v>
      </c>
      <c r="I258" s="17">
        <f>SUMIFS(Dane!P:P,Dane!O:O,'Obroty 4'!C258)</f>
        <v>0</v>
      </c>
      <c r="J258" s="17">
        <f t="shared" si="8"/>
        <v>0</v>
      </c>
      <c r="K258" s="17">
        <f t="shared" si="9"/>
        <v>0</v>
      </c>
    </row>
    <row r="259" spans="3:11" x14ac:dyDescent="0.3">
      <c r="C259" s="6" t="str">
        <f>slowniki!M57</f>
        <v>404-10407</v>
      </c>
      <c r="D259" s="16" t="str">
        <f>IF($B$5="synt",LEFT(VLOOKUP('Obroty 4'!C259,slowniki!M:N,2,FALSE),3),IF($B$5="I-P",LEFT(VLOOKUP('Obroty 4'!C259,slowniki!M:N,2,FALSE),6),IF($B$5="II-P",LEFT(VLOOKUP('Obroty 4'!C259,slowniki!M:N,2,FALSE),9),VLOOKUP('Obroty 4'!C259,slowniki!M:N,2,FALSE))))</f>
        <v>404</v>
      </c>
      <c r="E259" s="16" t="str">
        <f>VLOOKUP('Obroty 4'!C259,slowniki!M:N,2,FALSE)</f>
        <v>404-01-04-07</v>
      </c>
      <c r="F259" s="17">
        <f>SUMIFS(Dane!Q:Q,Dane!O:O,'Obroty 4'!C259,Dane!M:M,'Obroty 4'!$D$2)</f>
        <v>0</v>
      </c>
      <c r="G259" s="17">
        <f>SUMIFS(Dane!Q:Q,Dane!P:P,'Obroty 4'!C259,Dane!M:M,'Obroty 4'!$D$2)</f>
        <v>0</v>
      </c>
      <c r="H259" s="17">
        <f>SUMIFS(Dane!Q:Q,Dane!O:O,'Obroty 4'!C259)</f>
        <v>0</v>
      </c>
      <c r="I259" s="17">
        <f>SUMIFS(Dane!P:P,Dane!O:O,'Obroty 4'!C259)</f>
        <v>0</v>
      </c>
      <c r="J259" s="17">
        <f t="shared" si="8"/>
        <v>0</v>
      </c>
      <c r="K259" s="17">
        <f t="shared" si="9"/>
        <v>0</v>
      </c>
    </row>
    <row r="260" spans="3:11" x14ac:dyDescent="0.3">
      <c r="C260" s="6" t="str">
        <f>slowniki!M58</f>
        <v>404-10408</v>
      </c>
      <c r="D260" s="16" t="str">
        <f>IF($B$5="synt",LEFT(VLOOKUP('Obroty 4'!C260,slowniki!M:N,2,FALSE),3),IF($B$5="I-P",LEFT(VLOOKUP('Obroty 4'!C260,slowniki!M:N,2,FALSE),6),IF($B$5="II-P",LEFT(VLOOKUP('Obroty 4'!C260,slowniki!M:N,2,FALSE),9),VLOOKUP('Obroty 4'!C260,slowniki!M:N,2,FALSE))))</f>
        <v>404</v>
      </c>
      <c r="E260" s="16" t="str">
        <f>VLOOKUP('Obroty 4'!C260,slowniki!M:N,2,FALSE)</f>
        <v>404-01-04-08</v>
      </c>
      <c r="F260" s="17">
        <f>SUMIFS(Dane!Q:Q,Dane!O:O,'Obroty 4'!C260,Dane!M:M,'Obroty 4'!$D$2)</f>
        <v>0</v>
      </c>
      <c r="G260" s="17">
        <f>SUMIFS(Dane!Q:Q,Dane!P:P,'Obroty 4'!C260,Dane!M:M,'Obroty 4'!$D$2)</f>
        <v>0</v>
      </c>
      <c r="H260" s="17">
        <f>SUMIFS(Dane!Q:Q,Dane!O:O,'Obroty 4'!C260)</f>
        <v>0</v>
      </c>
      <c r="I260" s="17">
        <f>SUMIFS(Dane!P:P,Dane!O:O,'Obroty 4'!C260)</f>
        <v>0</v>
      </c>
      <c r="J260" s="17">
        <f t="shared" si="8"/>
        <v>0</v>
      </c>
      <c r="K260" s="17">
        <f t="shared" si="9"/>
        <v>0</v>
      </c>
    </row>
    <row r="261" spans="3:11" x14ac:dyDescent="0.3">
      <c r="C261" s="6" t="str">
        <f>slowniki!M59</f>
        <v>404-10409</v>
      </c>
      <c r="D261" s="16" t="str">
        <f>IF($B$5="synt",LEFT(VLOOKUP('Obroty 4'!C261,slowniki!M:N,2,FALSE),3),IF($B$5="I-P",LEFT(VLOOKUP('Obroty 4'!C261,slowniki!M:N,2,FALSE),6),IF($B$5="II-P",LEFT(VLOOKUP('Obroty 4'!C261,slowniki!M:N,2,FALSE),9),VLOOKUP('Obroty 4'!C261,slowniki!M:N,2,FALSE))))</f>
        <v>404</v>
      </c>
      <c r="E261" s="16" t="str">
        <f>VLOOKUP('Obroty 4'!C261,slowniki!M:N,2,FALSE)</f>
        <v>404-01-04-09</v>
      </c>
      <c r="F261" s="17">
        <f>SUMIFS(Dane!Q:Q,Dane!O:O,'Obroty 4'!C261,Dane!M:M,'Obroty 4'!$D$2)</f>
        <v>0</v>
      </c>
      <c r="G261" s="17">
        <f>SUMIFS(Dane!Q:Q,Dane!P:P,'Obroty 4'!C261,Dane!M:M,'Obroty 4'!$D$2)</f>
        <v>0</v>
      </c>
      <c r="H261" s="17">
        <f>SUMIFS(Dane!Q:Q,Dane!O:O,'Obroty 4'!C261)</f>
        <v>0</v>
      </c>
      <c r="I261" s="17">
        <f>SUMIFS(Dane!P:P,Dane!O:O,'Obroty 4'!C261)</f>
        <v>0</v>
      </c>
      <c r="J261" s="17">
        <f t="shared" si="8"/>
        <v>0</v>
      </c>
      <c r="K261" s="17">
        <f t="shared" si="9"/>
        <v>0</v>
      </c>
    </row>
    <row r="262" spans="3:11" x14ac:dyDescent="0.3">
      <c r="C262" s="6" t="str">
        <f>slowniki!M60</f>
        <v>404-10410</v>
      </c>
      <c r="D262" s="16" t="str">
        <f>IF($B$5="synt",LEFT(VLOOKUP('Obroty 4'!C262,slowniki!M:N,2,FALSE),3),IF($B$5="I-P",LEFT(VLOOKUP('Obroty 4'!C262,slowniki!M:N,2,FALSE),6),IF($B$5="II-P",LEFT(VLOOKUP('Obroty 4'!C262,slowniki!M:N,2,FALSE),9),VLOOKUP('Obroty 4'!C262,slowniki!M:N,2,FALSE))))</f>
        <v>404</v>
      </c>
      <c r="E262" s="16" t="str">
        <f>VLOOKUP('Obroty 4'!C262,slowniki!M:N,2,FALSE)</f>
        <v>404-01-04-10</v>
      </c>
      <c r="F262" s="17">
        <f>SUMIFS(Dane!Q:Q,Dane!O:O,'Obroty 4'!C262,Dane!M:M,'Obroty 4'!$D$2)</f>
        <v>0</v>
      </c>
      <c r="G262" s="17">
        <f>SUMIFS(Dane!Q:Q,Dane!P:P,'Obroty 4'!C262,Dane!M:M,'Obroty 4'!$D$2)</f>
        <v>0</v>
      </c>
      <c r="H262" s="17">
        <f>SUMIFS(Dane!Q:Q,Dane!O:O,'Obroty 4'!C262)</f>
        <v>0</v>
      </c>
      <c r="I262" s="17">
        <f>SUMIFS(Dane!P:P,Dane!O:O,'Obroty 4'!C262)</f>
        <v>0</v>
      </c>
      <c r="J262" s="17">
        <f t="shared" si="8"/>
        <v>0</v>
      </c>
      <c r="K262" s="17">
        <f t="shared" si="9"/>
        <v>0</v>
      </c>
    </row>
    <row r="263" spans="3:11" x14ac:dyDescent="0.3">
      <c r="C263" s="6" t="str">
        <f>slowniki!M61</f>
        <v>404-10411</v>
      </c>
      <c r="D263" s="16" t="str">
        <f>IF($B$5="synt",LEFT(VLOOKUP('Obroty 4'!C263,slowniki!M:N,2,FALSE),3),IF($B$5="I-P",LEFT(VLOOKUP('Obroty 4'!C263,slowniki!M:N,2,FALSE),6),IF($B$5="II-P",LEFT(VLOOKUP('Obroty 4'!C263,slowniki!M:N,2,FALSE),9),VLOOKUP('Obroty 4'!C263,slowniki!M:N,2,FALSE))))</f>
        <v>404</v>
      </c>
      <c r="E263" s="16" t="str">
        <f>VLOOKUP('Obroty 4'!C263,slowniki!M:N,2,FALSE)</f>
        <v>404-01-04-11</v>
      </c>
      <c r="F263" s="17">
        <f>SUMIFS(Dane!Q:Q,Dane!O:O,'Obroty 4'!C263,Dane!M:M,'Obroty 4'!$D$2)</f>
        <v>0</v>
      </c>
      <c r="G263" s="17">
        <f>SUMIFS(Dane!Q:Q,Dane!P:P,'Obroty 4'!C263,Dane!M:M,'Obroty 4'!$D$2)</f>
        <v>0</v>
      </c>
      <c r="H263" s="17">
        <f>SUMIFS(Dane!Q:Q,Dane!O:O,'Obroty 4'!C263)</f>
        <v>0</v>
      </c>
      <c r="I263" s="17">
        <f>SUMIFS(Dane!P:P,Dane!O:O,'Obroty 4'!C263)</f>
        <v>0</v>
      </c>
      <c r="J263" s="17">
        <f t="shared" ref="J263:J326" si="10">IF(H263&gt;I263,H263-I263,0)</f>
        <v>0</v>
      </c>
      <c r="K263" s="17">
        <f t="shared" ref="K263:K326" si="11">IF(I263&gt;H263,I263-H263,0)</f>
        <v>0</v>
      </c>
    </row>
    <row r="264" spans="3:11" x14ac:dyDescent="0.3">
      <c r="C264" s="6" t="str">
        <f>slowniki!M62</f>
        <v>404-10412</v>
      </c>
      <c r="D264" s="16" t="str">
        <f>IF($B$5="synt",LEFT(VLOOKUP('Obroty 4'!C264,slowniki!M:N,2,FALSE),3),IF($B$5="I-P",LEFT(VLOOKUP('Obroty 4'!C264,slowniki!M:N,2,FALSE),6),IF($B$5="II-P",LEFT(VLOOKUP('Obroty 4'!C264,slowniki!M:N,2,FALSE),9),VLOOKUP('Obroty 4'!C264,slowniki!M:N,2,FALSE))))</f>
        <v>404</v>
      </c>
      <c r="E264" s="16" t="str">
        <f>VLOOKUP('Obroty 4'!C264,slowniki!M:N,2,FALSE)</f>
        <v>404-01-04-12</v>
      </c>
      <c r="F264" s="17">
        <f>SUMIFS(Dane!Q:Q,Dane!O:O,'Obroty 4'!C264,Dane!M:M,'Obroty 4'!$D$2)</f>
        <v>0</v>
      </c>
      <c r="G264" s="17">
        <f>SUMIFS(Dane!Q:Q,Dane!P:P,'Obroty 4'!C264,Dane!M:M,'Obroty 4'!$D$2)</f>
        <v>0</v>
      </c>
      <c r="H264" s="17">
        <f>SUMIFS(Dane!Q:Q,Dane!O:O,'Obroty 4'!C264)</f>
        <v>0</v>
      </c>
      <c r="I264" s="17">
        <f>SUMIFS(Dane!P:P,Dane!O:O,'Obroty 4'!C264)</f>
        <v>0</v>
      </c>
      <c r="J264" s="17">
        <f t="shared" si="10"/>
        <v>0</v>
      </c>
      <c r="K264" s="17">
        <f t="shared" si="11"/>
        <v>0</v>
      </c>
    </row>
    <row r="265" spans="3:11" x14ac:dyDescent="0.3">
      <c r="C265" s="6" t="str">
        <f>slowniki!M63</f>
        <v>404-10413</v>
      </c>
      <c r="D265" s="16" t="str">
        <f>IF($B$5="synt",LEFT(VLOOKUP('Obroty 4'!C265,slowniki!M:N,2,FALSE),3),IF($B$5="I-P",LEFT(VLOOKUP('Obroty 4'!C265,slowniki!M:N,2,FALSE),6),IF($B$5="II-P",LEFT(VLOOKUP('Obroty 4'!C265,slowniki!M:N,2,FALSE),9),VLOOKUP('Obroty 4'!C265,slowniki!M:N,2,FALSE))))</f>
        <v>404</v>
      </c>
      <c r="E265" s="16" t="str">
        <f>VLOOKUP('Obroty 4'!C265,slowniki!M:N,2,FALSE)</f>
        <v>404-01-04-13</v>
      </c>
      <c r="F265" s="17">
        <f>SUMIFS(Dane!Q:Q,Dane!O:O,'Obroty 4'!C265,Dane!M:M,'Obroty 4'!$D$2)</f>
        <v>0</v>
      </c>
      <c r="G265" s="17">
        <f>SUMIFS(Dane!Q:Q,Dane!P:P,'Obroty 4'!C265,Dane!M:M,'Obroty 4'!$D$2)</f>
        <v>0</v>
      </c>
      <c r="H265" s="17">
        <f>SUMIFS(Dane!Q:Q,Dane!O:O,'Obroty 4'!C265)</f>
        <v>0</v>
      </c>
      <c r="I265" s="17">
        <f>SUMIFS(Dane!P:P,Dane!O:O,'Obroty 4'!C265)</f>
        <v>0</v>
      </c>
      <c r="J265" s="17">
        <f t="shared" si="10"/>
        <v>0</v>
      </c>
      <c r="K265" s="17">
        <f t="shared" si="11"/>
        <v>0</v>
      </c>
    </row>
    <row r="266" spans="3:11" x14ac:dyDescent="0.3">
      <c r="C266" s="6" t="str">
        <f>slowniki!M64</f>
        <v>404-10414</v>
      </c>
      <c r="D266" s="16" t="str">
        <f>IF($B$5="synt",LEFT(VLOOKUP('Obroty 4'!C266,slowniki!M:N,2,FALSE),3),IF($B$5="I-P",LEFT(VLOOKUP('Obroty 4'!C266,slowniki!M:N,2,FALSE),6),IF($B$5="II-P",LEFT(VLOOKUP('Obroty 4'!C266,slowniki!M:N,2,FALSE),9),VLOOKUP('Obroty 4'!C266,slowniki!M:N,2,FALSE))))</f>
        <v>404</v>
      </c>
      <c r="E266" s="16" t="str">
        <f>VLOOKUP('Obroty 4'!C266,slowniki!M:N,2,FALSE)</f>
        <v>404-01-04-14</v>
      </c>
      <c r="F266" s="17">
        <f>SUMIFS(Dane!Q:Q,Dane!O:O,'Obroty 4'!C266,Dane!M:M,'Obroty 4'!$D$2)</f>
        <v>0</v>
      </c>
      <c r="G266" s="17">
        <f>SUMIFS(Dane!Q:Q,Dane!P:P,'Obroty 4'!C266,Dane!M:M,'Obroty 4'!$D$2)</f>
        <v>0</v>
      </c>
      <c r="H266" s="17">
        <f>SUMIFS(Dane!Q:Q,Dane!O:O,'Obroty 4'!C266)</f>
        <v>0</v>
      </c>
      <c r="I266" s="17">
        <f>SUMIFS(Dane!P:P,Dane!O:O,'Obroty 4'!C266)</f>
        <v>0</v>
      </c>
      <c r="J266" s="17">
        <f t="shared" si="10"/>
        <v>0</v>
      </c>
      <c r="K266" s="17">
        <f t="shared" si="11"/>
        <v>0</v>
      </c>
    </row>
    <row r="267" spans="3:11" x14ac:dyDescent="0.3">
      <c r="C267" s="6" t="str">
        <f>slowniki!M65</f>
        <v>404-10415</v>
      </c>
      <c r="D267" s="16" t="str">
        <f>IF($B$5="synt",LEFT(VLOOKUP('Obroty 4'!C267,slowniki!M:N,2,FALSE),3),IF($B$5="I-P",LEFT(VLOOKUP('Obroty 4'!C267,slowniki!M:N,2,FALSE),6),IF($B$5="II-P",LEFT(VLOOKUP('Obroty 4'!C267,slowniki!M:N,2,FALSE),9),VLOOKUP('Obroty 4'!C267,slowniki!M:N,2,FALSE))))</f>
        <v>404</v>
      </c>
      <c r="E267" s="16" t="str">
        <f>VLOOKUP('Obroty 4'!C267,slowniki!M:N,2,FALSE)</f>
        <v>404-01-04-15</v>
      </c>
      <c r="F267" s="17">
        <f>SUMIFS(Dane!Q:Q,Dane!O:O,'Obroty 4'!C267,Dane!M:M,'Obroty 4'!$D$2)</f>
        <v>0</v>
      </c>
      <c r="G267" s="17">
        <f>SUMIFS(Dane!Q:Q,Dane!P:P,'Obroty 4'!C267,Dane!M:M,'Obroty 4'!$D$2)</f>
        <v>0</v>
      </c>
      <c r="H267" s="17">
        <f>SUMIFS(Dane!Q:Q,Dane!O:O,'Obroty 4'!C267)</f>
        <v>0</v>
      </c>
      <c r="I267" s="17">
        <f>SUMIFS(Dane!P:P,Dane!O:O,'Obroty 4'!C267)</f>
        <v>0</v>
      </c>
      <c r="J267" s="17">
        <f t="shared" si="10"/>
        <v>0</v>
      </c>
      <c r="K267" s="17">
        <f t="shared" si="11"/>
        <v>0</v>
      </c>
    </row>
    <row r="268" spans="3:11" x14ac:dyDescent="0.3">
      <c r="C268" s="6" t="str">
        <f>slowniki!M66</f>
        <v>404-10416</v>
      </c>
      <c r="D268" s="16" t="str">
        <f>IF($B$5="synt",LEFT(VLOOKUP('Obroty 4'!C268,slowniki!M:N,2,FALSE),3),IF($B$5="I-P",LEFT(VLOOKUP('Obroty 4'!C268,slowniki!M:N,2,FALSE),6),IF($B$5="II-P",LEFT(VLOOKUP('Obroty 4'!C268,slowniki!M:N,2,FALSE),9),VLOOKUP('Obroty 4'!C268,slowniki!M:N,2,FALSE))))</f>
        <v>404</v>
      </c>
      <c r="E268" s="16" t="str">
        <f>VLOOKUP('Obroty 4'!C268,slowniki!M:N,2,FALSE)</f>
        <v>404-01-04-16</v>
      </c>
      <c r="F268" s="17">
        <f>SUMIFS(Dane!Q:Q,Dane!O:O,'Obroty 4'!C268,Dane!M:M,'Obroty 4'!$D$2)</f>
        <v>0</v>
      </c>
      <c r="G268" s="17">
        <f>SUMIFS(Dane!Q:Q,Dane!P:P,'Obroty 4'!C268,Dane!M:M,'Obroty 4'!$D$2)</f>
        <v>0</v>
      </c>
      <c r="H268" s="17">
        <f>SUMIFS(Dane!Q:Q,Dane!O:O,'Obroty 4'!C268)</f>
        <v>0</v>
      </c>
      <c r="I268" s="17">
        <f>SUMIFS(Dane!P:P,Dane!O:O,'Obroty 4'!C268)</f>
        <v>0</v>
      </c>
      <c r="J268" s="17">
        <f t="shared" si="10"/>
        <v>0</v>
      </c>
      <c r="K268" s="17">
        <f t="shared" si="11"/>
        <v>0</v>
      </c>
    </row>
    <row r="269" spans="3:11" x14ac:dyDescent="0.3">
      <c r="C269" s="6" t="str">
        <f>slowniki!M67</f>
        <v>404-10501</v>
      </c>
      <c r="D269" s="16" t="str">
        <f>IF($B$5="synt",LEFT(VLOOKUP('Obroty 4'!C269,slowniki!M:N,2,FALSE),3),IF($B$5="I-P",LEFT(VLOOKUP('Obroty 4'!C269,slowniki!M:N,2,FALSE),6),IF($B$5="II-P",LEFT(VLOOKUP('Obroty 4'!C269,slowniki!M:N,2,FALSE),9),VLOOKUP('Obroty 4'!C269,slowniki!M:N,2,FALSE))))</f>
        <v>404</v>
      </c>
      <c r="E269" s="16" t="str">
        <f>VLOOKUP('Obroty 4'!C269,slowniki!M:N,2,FALSE)</f>
        <v>404-01-05-01</v>
      </c>
      <c r="F269" s="17">
        <f>SUMIFS(Dane!Q:Q,Dane!O:O,'Obroty 4'!C269,Dane!M:M,'Obroty 4'!$D$2)</f>
        <v>0</v>
      </c>
      <c r="G269" s="17">
        <f>SUMIFS(Dane!Q:Q,Dane!P:P,'Obroty 4'!C269,Dane!M:M,'Obroty 4'!$D$2)</f>
        <v>0</v>
      </c>
      <c r="H269" s="17">
        <f>SUMIFS(Dane!Q:Q,Dane!O:O,'Obroty 4'!C269)</f>
        <v>0</v>
      </c>
      <c r="I269" s="17">
        <f>SUMIFS(Dane!P:P,Dane!O:O,'Obroty 4'!C269)</f>
        <v>0</v>
      </c>
      <c r="J269" s="17">
        <f t="shared" si="10"/>
        <v>0</v>
      </c>
      <c r="K269" s="17">
        <f t="shared" si="11"/>
        <v>0</v>
      </c>
    </row>
    <row r="270" spans="3:11" x14ac:dyDescent="0.3">
      <c r="C270" s="6" t="str">
        <f>slowniki!M68</f>
        <v>404-10502</v>
      </c>
      <c r="D270" s="16" t="str">
        <f>IF($B$5="synt",LEFT(VLOOKUP('Obroty 4'!C270,slowniki!M:N,2,FALSE),3),IF($B$5="I-P",LEFT(VLOOKUP('Obroty 4'!C270,slowniki!M:N,2,FALSE),6),IF($B$5="II-P",LEFT(VLOOKUP('Obroty 4'!C270,slowniki!M:N,2,FALSE),9),VLOOKUP('Obroty 4'!C270,slowniki!M:N,2,FALSE))))</f>
        <v>404</v>
      </c>
      <c r="E270" s="16" t="str">
        <f>VLOOKUP('Obroty 4'!C270,slowniki!M:N,2,FALSE)</f>
        <v>404-01-05-02</v>
      </c>
      <c r="F270" s="17">
        <f>SUMIFS(Dane!Q:Q,Dane!O:O,'Obroty 4'!C270,Dane!M:M,'Obroty 4'!$D$2)</f>
        <v>0</v>
      </c>
      <c r="G270" s="17">
        <f>SUMIFS(Dane!Q:Q,Dane!P:P,'Obroty 4'!C270,Dane!M:M,'Obroty 4'!$D$2)</f>
        <v>0</v>
      </c>
      <c r="H270" s="17">
        <f>SUMIFS(Dane!Q:Q,Dane!O:O,'Obroty 4'!C270)</f>
        <v>0</v>
      </c>
      <c r="I270" s="17">
        <f>SUMIFS(Dane!P:P,Dane!O:O,'Obroty 4'!C270)</f>
        <v>0</v>
      </c>
      <c r="J270" s="17">
        <f t="shared" si="10"/>
        <v>0</v>
      </c>
      <c r="K270" s="17">
        <f t="shared" si="11"/>
        <v>0</v>
      </c>
    </row>
    <row r="271" spans="3:11" x14ac:dyDescent="0.3">
      <c r="C271" s="6" t="str">
        <f>slowniki!M69</f>
        <v>404-10503</v>
      </c>
      <c r="D271" s="16" t="str">
        <f>IF($B$5="synt",LEFT(VLOOKUP('Obroty 4'!C271,slowniki!M:N,2,FALSE),3),IF($B$5="I-P",LEFT(VLOOKUP('Obroty 4'!C271,slowniki!M:N,2,FALSE),6),IF($B$5="II-P",LEFT(VLOOKUP('Obroty 4'!C271,slowniki!M:N,2,FALSE),9),VLOOKUP('Obroty 4'!C271,slowniki!M:N,2,FALSE))))</f>
        <v>404</v>
      </c>
      <c r="E271" s="16" t="str">
        <f>VLOOKUP('Obroty 4'!C271,slowniki!M:N,2,FALSE)</f>
        <v>404-01-05-03</v>
      </c>
      <c r="F271" s="17">
        <f>SUMIFS(Dane!Q:Q,Dane!O:O,'Obroty 4'!C271,Dane!M:M,'Obroty 4'!$D$2)</f>
        <v>0</v>
      </c>
      <c r="G271" s="17">
        <f>SUMIFS(Dane!Q:Q,Dane!P:P,'Obroty 4'!C271,Dane!M:M,'Obroty 4'!$D$2)</f>
        <v>0</v>
      </c>
      <c r="H271" s="17">
        <f>SUMIFS(Dane!Q:Q,Dane!O:O,'Obroty 4'!C271)</f>
        <v>0</v>
      </c>
      <c r="I271" s="17">
        <f>SUMIFS(Dane!P:P,Dane!O:O,'Obroty 4'!C271)</f>
        <v>0</v>
      </c>
      <c r="J271" s="17">
        <f t="shared" si="10"/>
        <v>0</v>
      </c>
      <c r="K271" s="17">
        <f t="shared" si="11"/>
        <v>0</v>
      </c>
    </row>
    <row r="272" spans="3:11" x14ac:dyDescent="0.3">
      <c r="C272" s="6" t="str">
        <f>slowniki!M70</f>
        <v>404-10504</v>
      </c>
      <c r="D272" s="16" t="str">
        <f>IF($B$5="synt",LEFT(VLOOKUP('Obroty 4'!C272,slowniki!M:N,2,FALSE),3),IF($B$5="I-P",LEFT(VLOOKUP('Obroty 4'!C272,slowniki!M:N,2,FALSE),6),IF($B$5="II-P",LEFT(VLOOKUP('Obroty 4'!C272,slowniki!M:N,2,FALSE),9),VLOOKUP('Obroty 4'!C272,slowniki!M:N,2,FALSE))))</f>
        <v>404</v>
      </c>
      <c r="E272" s="16" t="str">
        <f>VLOOKUP('Obroty 4'!C272,slowniki!M:N,2,FALSE)</f>
        <v>404-01-05-04</v>
      </c>
      <c r="F272" s="17">
        <f>SUMIFS(Dane!Q:Q,Dane!O:O,'Obroty 4'!C272,Dane!M:M,'Obroty 4'!$D$2)</f>
        <v>0</v>
      </c>
      <c r="G272" s="17">
        <f>SUMIFS(Dane!Q:Q,Dane!P:P,'Obroty 4'!C272,Dane!M:M,'Obroty 4'!$D$2)</f>
        <v>0</v>
      </c>
      <c r="H272" s="17">
        <f>SUMIFS(Dane!Q:Q,Dane!O:O,'Obroty 4'!C272)</f>
        <v>0</v>
      </c>
      <c r="I272" s="17">
        <f>SUMIFS(Dane!P:P,Dane!O:O,'Obroty 4'!C272)</f>
        <v>0</v>
      </c>
      <c r="J272" s="17">
        <f t="shared" si="10"/>
        <v>0</v>
      </c>
      <c r="K272" s="17">
        <f t="shared" si="11"/>
        <v>0</v>
      </c>
    </row>
    <row r="273" spans="3:11" x14ac:dyDescent="0.3">
      <c r="C273" s="6" t="str">
        <f>slowniki!M71</f>
        <v>404-10505</v>
      </c>
      <c r="D273" s="16" t="str">
        <f>IF($B$5="synt",LEFT(VLOOKUP('Obroty 4'!C273,slowniki!M:N,2,FALSE),3),IF($B$5="I-P",LEFT(VLOOKUP('Obroty 4'!C273,slowniki!M:N,2,FALSE),6),IF($B$5="II-P",LEFT(VLOOKUP('Obroty 4'!C273,slowniki!M:N,2,FALSE),9),VLOOKUP('Obroty 4'!C273,slowniki!M:N,2,FALSE))))</f>
        <v>404</v>
      </c>
      <c r="E273" s="16" t="str">
        <f>VLOOKUP('Obroty 4'!C273,slowniki!M:N,2,FALSE)</f>
        <v>404-01-05-05</v>
      </c>
      <c r="F273" s="17">
        <f>SUMIFS(Dane!Q:Q,Dane!O:O,'Obroty 4'!C273,Dane!M:M,'Obroty 4'!$D$2)</f>
        <v>0</v>
      </c>
      <c r="G273" s="17">
        <f>SUMIFS(Dane!Q:Q,Dane!P:P,'Obroty 4'!C273,Dane!M:M,'Obroty 4'!$D$2)</f>
        <v>0</v>
      </c>
      <c r="H273" s="17">
        <f>SUMIFS(Dane!Q:Q,Dane!O:O,'Obroty 4'!C273)</f>
        <v>0</v>
      </c>
      <c r="I273" s="17">
        <f>SUMIFS(Dane!P:P,Dane!O:O,'Obroty 4'!C273)</f>
        <v>0</v>
      </c>
      <c r="J273" s="17">
        <f t="shared" si="10"/>
        <v>0</v>
      </c>
      <c r="K273" s="17">
        <f t="shared" si="11"/>
        <v>0</v>
      </c>
    </row>
    <row r="274" spans="3:11" x14ac:dyDescent="0.3">
      <c r="C274" s="6" t="str">
        <f>slowniki!M72</f>
        <v>404-10506</v>
      </c>
      <c r="D274" s="16" t="str">
        <f>IF($B$5="synt",LEFT(VLOOKUP('Obroty 4'!C274,slowniki!M:N,2,FALSE),3),IF($B$5="I-P",LEFT(VLOOKUP('Obroty 4'!C274,slowniki!M:N,2,FALSE),6),IF($B$5="II-P",LEFT(VLOOKUP('Obroty 4'!C274,slowniki!M:N,2,FALSE),9),VLOOKUP('Obroty 4'!C274,slowniki!M:N,2,FALSE))))</f>
        <v>404</v>
      </c>
      <c r="E274" s="16" t="str">
        <f>VLOOKUP('Obroty 4'!C274,slowniki!M:N,2,FALSE)</f>
        <v>404-01-05-06</v>
      </c>
      <c r="F274" s="17">
        <f>SUMIFS(Dane!Q:Q,Dane!O:O,'Obroty 4'!C274,Dane!M:M,'Obroty 4'!$D$2)</f>
        <v>0</v>
      </c>
      <c r="G274" s="17">
        <f>SUMIFS(Dane!Q:Q,Dane!P:P,'Obroty 4'!C274,Dane!M:M,'Obroty 4'!$D$2)</f>
        <v>0</v>
      </c>
      <c r="H274" s="17">
        <f>SUMIFS(Dane!Q:Q,Dane!O:O,'Obroty 4'!C274)</f>
        <v>0</v>
      </c>
      <c r="I274" s="17">
        <f>SUMIFS(Dane!P:P,Dane!O:O,'Obroty 4'!C274)</f>
        <v>0</v>
      </c>
      <c r="J274" s="17">
        <f t="shared" si="10"/>
        <v>0</v>
      </c>
      <c r="K274" s="17">
        <f t="shared" si="11"/>
        <v>0</v>
      </c>
    </row>
    <row r="275" spans="3:11" x14ac:dyDescent="0.3">
      <c r="C275" s="6" t="str">
        <f>slowniki!M73</f>
        <v>404-10507</v>
      </c>
      <c r="D275" s="16" t="str">
        <f>IF($B$5="synt",LEFT(VLOOKUP('Obroty 4'!C275,slowniki!M:N,2,FALSE),3),IF($B$5="I-P",LEFT(VLOOKUP('Obroty 4'!C275,slowniki!M:N,2,FALSE),6),IF($B$5="II-P",LEFT(VLOOKUP('Obroty 4'!C275,slowniki!M:N,2,FALSE),9),VLOOKUP('Obroty 4'!C275,slowniki!M:N,2,FALSE))))</f>
        <v>404</v>
      </c>
      <c r="E275" s="16" t="str">
        <f>VLOOKUP('Obroty 4'!C275,slowniki!M:N,2,FALSE)</f>
        <v>404-01-05-07</v>
      </c>
      <c r="F275" s="17">
        <f>SUMIFS(Dane!Q:Q,Dane!O:O,'Obroty 4'!C275,Dane!M:M,'Obroty 4'!$D$2)</f>
        <v>0</v>
      </c>
      <c r="G275" s="17">
        <f>SUMIFS(Dane!Q:Q,Dane!P:P,'Obroty 4'!C275,Dane!M:M,'Obroty 4'!$D$2)</f>
        <v>0</v>
      </c>
      <c r="H275" s="17">
        <f>SUMIFS(Dane!Q:Q,Dane!O:O,'Obroty 4'!C275)</f>
        <v>0</v>
      </c>
      <c r="I275" s="17">
        <f>SUMIFS(Dane!P:P,Dane!O:O,'Obroty 4'!C275)</f>
        <v>0</v>
      </c>
      <c r="J275" s="17">
        <f t="shared" si="10"/>
        <v>0</v>
      </c>
      <c r="K275" s="17">
        <f t="shared" si="11"/>
        <v>0</v>
      </c>
    </row>
    <row r="276" spans="3:11" x14ac:dyDescent="0.3">
      <c r="C276" s="6" t="str">
        <f>slowniki!M74</f>
        <v>404-10508</v>
      </c>
      <c r="D276" s="16" t="str">
        <f>IF($B$5="synt",LEFT(VLOOKUP('Obroty 4'!C276,slowniki!M:N,2,FALSE),3),IF($B$5="I-P",LEFT(VLOOKUP('Obroty 4'!C276,slowniki!M:N,2,FALSE),6),IF($B$5="II-P",LEFT(VLOOKUP('Obroty 4'!C276,slowniki!M:N,2,FALSE),9),VLOOKUP('Obroty 4'!C276,slowniki!M:N,2,FALSE))))</f>
        <v>404</v>
      </c>
      <c r="E276" s="16" t="str">
        <f>VLOOKUP('Obroty 4'!C276,slowniki!M:N,2,FALSE)</f>
        <v>404-01-05-08</v>
      </c>
      <c r="F276" s="17">
        <f>SUMIFS(Dane!Q:Q,Dane!O:O,'Obroty 4'!C276,Dane!M:M,'Obroty 4'!$D$2)</f>
        <v>0</v>
      </c>
      <c r="G276" s="17">
        <f>SUMIFS(Dane!Q:Q,Dane!P:P,'Obroty 4'!C276,Dane!M:M,'Obroty 4'!$D$2)</f>
        <v>0</v>
      </c>
      <c r="H276" s="17">
        <f>SUMIFS(Dane!Q:Q,Dane!O:O,'Obroty 4'!C276)</f>
        <v>0</v>
      </c>
      <c r="I276" s="17">
        <f>SUMIFS(Dane!P:P,Dane!O:O,'Obroty 4'!C276)</f>
        <v>0</v>
      </c>
      <c r="J276" s="17">
        <f t="shared" si="10"/>
        <v>0</v>
      </c>
      <c r="K276" s="17">
        <f t="shared" si="11"/>
        <v>0</v>
      </c>
    </row>
    <row r="277" spans="3:11" x14ac:dyDescent="0.3">
      <c r="C277" s="6" t="str">
        <f>slowniki!M75</f>
        <v>404-10509</v>
      </c>
      <c r="D277" s="16" t="str">
        <f>IF($B$5="synt",LEFT(VLOOKUP('Obroty 4'!C277,slowniki!M:N,2,FALSE),3),IF($B$5="I-P",LEFT(VLOOKUP('Obroty 4'!C277,slowniki!M:N,2,FALSE),6),IF($B$5="II-P",LEFT(VLOOKUP('Obroty 4'!C277,slowniki!M:N,2,FALSE),9),VLOOKUP('Obroty 4'!C277,slowniki!M:N,2,FALSE))))</f>
        <v>404</v>
      </c>
      <c r="E277" s="16" t="str">
        <f>VLOOKUP('Obroty 4'!C277,slowniki!M:N,2,FALSE)</f>
        <v>404-01-05-09</v>
      </c>
      <c r="F277" s="17">
        <f>SUMIFS(Dane!Q:Q,Dane!O:O,'Obroty 4'!C277,Dane!M:M,'Obroty 4'!$D$2)</f>
        <v>0</v>
      </c>
      <c r="G277" s="17">
        <f>SUMIFS(Dane!Q:Q,Dane!P:P,'Obroty 4'!C277,Dane!M:M,'Obroty 4'!$D$2)</f>
        <v>0</v>
      </c>
      <c r="H277" s="17">
        <f>SUMIFS(Dane!Q:Q,Dane!O:O,'Obroty 4'!C277)</f>
        <v>0</v>
      </c>
      <c r="I277" s="17">
        <f>SUMIFS(Dane!P:P,Dane!O:O,'Obroty 4'!C277)</f>
        <v>0</v>
      </c>
      <c r="J277" s="17">
        <f t="shared" si="10"/>
        <v>0</v>
      </c>
      <c r="K277" s="17">
        <f t="shared" si="11"/>
        <v>0</v>
      </c>
    </row>
    <row r="278" spans="3:11" x14ac:dyDescent="0.3">
      <c r="C278" s="6" t="str">
        <f>slowniki!M76</f>
        <v>404-10510</v>
      </c>
      <c r="D278" s="16" t="str">
        <f>IF($B$5="synt",LEFT(VLOOKUP('Obroty 4'!C278,slowniki!M:N,2,FALSE),3),IF($B$5="I-P",LEFT(VLOOKUP('Obroty 4'!C278,slowniki!M:N,2,FALSE),6),IF($B$5="II-P",LEFT(VLOOKUP('Obroty 4'!C278,slowniki!M:N,2,FALSE),9),VLOOKUP('Obroty 4'!C278,slowniki!M:N,2,FALSE))))</f>
        <v>404</v>
      </c>
      <c r="E278" s="16" t="str">
        <f>VLOOKUP('Obroty 4'!C278,slowniki!M:N,2,FALSE)</f>
        <v>404-01-05-10</v>
      </c>
      <c r="F278" s="17">
        <f>SUMIFS(Dane!Q:Q,Dane!O:O,'Obroty 4'!C278,Dane!M:M,'Obroty 4'!$D$2)</f>
        <v>0</v>
      </c>
      <c r="G278" s="17">
        <f>SUMIFS(Dane!Q:Q,Dane!P:P,'Obroty 4'!C278,Dane!M:M,'Obroty 4'!$D$2)</f>
        <v>0</v>
      </c>
      <c r="H278" s="17">
        <f>SUMIFS(Dane!Q:Q,Dane!O:O,'Obroty 4'!C278)</f>
        <v>0</v>
      </c>
      <c r="I278" s="17">
        <f>SUMIFS(Dane!P:P,Dane!O:O,'Obroty 4'!C278)</f>
        <v>0</v>
      </c>
      <c r="J278" s="17">
        <f t="shared" si="10"/>
        <v>0</v>
      </c>
      <c r="K278" s="17">
        <f t="shared" si="11"/>
        <v>0</v>
      </c>
    </row>
    <row r="279" spans="3:11" x14ac:dyDescent="0.3">
      <c r="C279" s="6" t="str">
        <f>slowniki!M77</f>
        <v>404-10511</v>
      </c>
      <c r="D279" s="16" t="str">
        <f>IF($B$5="synt",LEFT(VLOOKUP('Obroty 4'!C279,slowniki!M:N,2,FALSE),3),IF($B$5="I-P",LEFT(VLOOKUP('Obroty 4'!C279,slowniki!M:N,2,FALSE),6),IF($B$5="II-P",LEFT(VLOOKUP('Obroty 4'!C279,slowniki!M:N,2,FALSE),9),VLOOKUP('Obroty 4'!C279,slowniki!M:N,2,FALSE))))</f>
        <v>404</v>
      </c>
      <c r="E279" s="16" t="str">
        <f>VLOOKUP('Obroty 4'!C279,slowniki!M:N,2,FALSE)</f>
        <v>404-01-05-11</v>
      </c>
      <c r="F279" s="17">
        <f>SUMIFS(Dane!Q:Q,Dane!O:O,'Obroty 4'!C279,Dane!M:M,'Obroty 4'!$D$2)</f>
        <v>0</v>
      </c>
      <c r="G279" s="17">
        <f>SUMIFS(Dane!Q:Q,Dane!P:P,'Obroty 4'!C279,Dane!M:M,'Obroty 4'!$D$2)</f>
        <v>0</v>
      </c>
      <c r="H279" s="17">
        <f>SUMIFS(Dane!Q:Q,Dane!O:O,'Obroty 4'!C279)</f>
        <v>0</v>
      </c>
      <c r="I279" s="17">
        <f>SUMIFS(Dane!P:P,Dane!O:O,'Obroty 4'!C279)</f>
        <v>0</v>
      </c>
      <c r="J279" s="17">
        <f t="shared" si="10"/>
        <v>0</v>
      </c>
      <c r="K279" s="17">
        <f t="shared" si="11"/>
        <v>0</v>
      </c>
    </row>
    <row r="280" spans="3:11" x14ac:dyDescent="0.3">
      <c r="C280" s="6" t="str">
        <f>slowniki!M78</f>
        <v>404-10512</v>
      </c>
      <c r="D280" s="16" t="str">
        <f>IF($B$5="synt",LEFT(VLOOKUP('Obroty 4'!C280,slowniki!M:N,2,FALSE),3),IF($B$5="I-P",LEFT(VLOOKUP('Obroty 4'!C280,slowniki!M:N,2,FALSE),6),IF($B$5="II-P",LEFT(VLOOKUP('Obroty 4'!C280,slowniki!M:N,2,FALSE),9),VLOOKUP('Obroty 4'!C280,slowniki!M:N,2,FALSE))))</f>
        <v>404</v>
      </c>
      <c r="E280" s="16" t="str">
        <f>VLOOKUP('Obroty 4'!C280,slowniki!M:N,2,FALSE)</f>
        <v>404-01-05-12</v>
      </c>
      <c r="F280" s="17">
        <f>SUMIFS(Dane!Q:Q,Dane!O:O,'Obroty 4'!C280,Dane!M:M,'Obroty 4'!$D$2)</f>
        <v>0</v>
      </c>
      <c r="G280" s="17">
        <f>SUMIFS(Dane!Q:Q,Dane!P:P,'Obroty 4'!C280,Dane!M:M,'Obroty 4'!$D$2)</f>
        <v>0</v>
      </c>
      <c r="H280" s="17">
        <f>SUMIFS(Dane!Q:Q,Dane!O:O,'Obroty 4'!C280)</f>
        <v>0</v>
      </c>
      <c r="I280" s="17">
        <f>SUMIFS(Dane!P:P,Dane!O:O,'Obroty 4'!C280)</f>
        <v>0</v>
      </c>
      <c r="J280" s="17">
        <f t="shared" si="10"/>
        <v>0</v>
      </c>
      <c r="K280" s="17">
        <f t="shared" si="11"/>
        <v>0</v>
      </c>
    </row>
    <row r="281" spans="3:11" x14ac:dyDescent="0.3">
      <c r="C281" s="6" t="str">
        <f>slowniki!M79</f>
        <v>404-10513</v>
      </c>
      <c r="D281" s="16" t="str">
        <f>IF($B$5="synt",LEFT(VLOOKUP('Obroty 4'!C281,slowniki!M:N,2,FALSE),3),IF($B$5="I-P",LEFT(VLOOKUP('Obroty 4'!C281,slowniki!M:N,2,FALSE),6),IF($B$5="II-P",LEFT(VLOOKUP('Obroty 4'!C281,slowniki!M:N,2,FALSE),9),VLOOKUP('Obroty 4'!C281,slowniki!M:N,2,FALSE))))</f>
        <v>404</v>
      </c>
      <c r="E281" s="16" t="str">
        <f>VLOOKUP('Obroty 4'!C281,slowniki!M:N,2,FALSE)</f>
        <v>404-01-05-13</v>
      </c>
      <c r="F281" s="17">
        <f>SUMIFS(Dane!Q:Q,Dane!O:O,'Obroty 4'!C281,Dane!M:M,'Obroty 4'!$D$2)</f>
        <v>0</v>
      </c>
      <c r="G281" s="17">
        <f>SUMIFS(Dane!Q:Q,Dane!P:P,'Obroty 4'!C281,Dane!M:M,'Obroty 4'!$D$2)</f>
        <v>0</v>
      </c>
      <c r="H281" s="17">
        <f>SUMIFS(Dane!Q:Q,Dane!O:O,'Obroty 4'!C281)</f>
        <v>0</v>
      </c>
      <c r="I281" s="17">
        <f>SUMIFS(Dane!P:P,Dane!O:O,'Obroty 4'!C281)</f>
        <v>0</v>
      </c>
      <c r="J281" s="17">
        <f t="shared" si="10"/>
        <v>0</v>
      </c>
      <c r="K281" s="17">
        <f t="shared" si="11"/>
        <v>0</v>
      </c>
    </row>
    <row r="282" spans="3:11" x14ac:dyDescent="0.3">
      <c r="C282" s="6" t="str">
        <f>slowniki!M80</f>
        <v>404-10514</v>
      </c>
      <c r="D282" s="16" t="str">
        <f>IF($B$5="synt",LEFT(VLOOKUP('Obroty 4'!C282,slowniki!M:N,2,FALSE),3),IF($B$5="I-P",LEFT(VLOOKUP('Obroty 4'!C282,slowniki!M:N,2,FALSE),6),IF($B$5="II-P",LEFT(VLOOKUP('Obroty 4'!C282,slowniki!M:N,2,FALSE),9),VLOOKUP('Obroty 4'!C282,slowniki!M:N,2,FALSE))))</f>
        <v>404</v>
      </c>
      <c r="E282" s="16" t="str">
        <f>VLOOKUP('Obroty 4'!C282,slowniki!M:N,2,FALSE)</f>
        <v>404-01-05-14</v>
      </c>
      <c r="F282" s="17">
        <f>SUMIFS(Dane!Q:Q,Dane!O:O,'Obroty 4'!C282,Dane!M:M,'Obroty 4'!$D$2)</f>
        <v>0</v>
      </c>
      <c r="G282" s="17">
        <f>SUMIFS(Dane!Q:Q,Dane!P:P,'Obroty 4'!C282,Dane!M:M,'Obroty 4'!$D$2)</f>
        <v>0</v>
      </c>
      <c r="H282" s="17">
        <f>SUMIFS(Dane!Q:Q,Dane!O:O,'Obroty 4'!C282)</f>
        <v>0</v>
      </c>
      <c r="I282" s="17">
        <f>SUMIFS(Dane!P:P,Dane!O:O,'Obroty 4'!C282)</f>
        <v>0</v>
      </c>
      <c r="J282" s="17">
        <f t="shared" si="10"/>
        <v>0</v>
      </c>
      <c r="K282" s="17">
        <f t="shared" si="11"/>
        <v>0</v>
      </c>
    </row>
    <row r="283" spans="3:11" x14ac:dyDescent="0.3">
      <c r="C283" s="6" t="str">
        <f>slowniki!M81</f>
        <v>404-10515</v>
      </c>
      <c r="D283" s="16" t="str">
        <f>IF($B$5="synt",LEFT(VLOOKUP('Obroty 4'!C283,slowniki!M:N,2,FALSE),3),IF($B$5="I-P",LEFT(VLOOKUP('Obroty 4'!C283,slowniki!M:N,2,FALSE),6),IF($B$5="II-P",LEFT(VLOOKUP('Obroty 4'!C283,slowniki!M:N,2,FALSE),9),VLOOKUP('Obroty 4'!C283,slowniki!M:N,2,FALSE))))</f>
        <v>404</v>
      </c>
      <c r="E283" s="16" t="str">
        <f>VLOOKUP('Obroty 4'!C283,slowniki!M:N,2,FALSE)</f>
        <v>404-01-05-15</v>
      </c>
      <c r="F283" s="17">
        <f>SUMIFS(Dane!Q:Q,Dane!O:O,'Obroty 4'!C283,Dane!M:M,'Obroty 4'!$D$2)</f>
        <v>0</v>
      </c>
      <c r="G283" s="17">
        <f>SUMIFS(Dane!Q:Q,Dane!P:P,'Obroty 4'!C283,Dane!M:M,'Obroty 4'!$D$2)</f>
        <v>0</v>
      </c>
      <c r="H283" s="17">
        <f>SUMIFS(Dane!Q:Q,Dane!O:O,'Obroty 4'!C283)</f>
        <v>0</v>
      </c>
      <c r="I283" s="17">
        <f>SUMIFS(Dane!P:P,Dane!O:O,'Obroty 4'!C283)</f>
        <v>0</v>
      </c>
      <c r="J283" s="17">
        <f t="shared" si="10"/>
        <v>0</v>
      </c>
      <c r="K283" s="17">
        <f t="shared" si="11"/>
        <v>0</v>
      </c>
    </row>
    <row r="284" spans="3:11" x14ac:dyDescent="0.3">
      <c r="C284" s="6" t="str">
        <f>slowniki!M82</f>
        <v>404-10516</v>
      </c>
      <c r="D284" s="16" t="str">
        <f>IF($B$5="synt",LEFT(VLOOKUP('Obroty 4'!C284,slowniki!M:N,2,FALSE),3),IF($B$5="I-P",LEFT(VLOOKUP('Obroty 4'!C284,slowniki!M:N,2,FALSE),6),IF($B$5="II-P",LEFT(VLOOKUP('Obroty 4'!C284,slowniki!M:N,2,FALSE),9),VLOOKUP('Obroty 4'!C284,slowniki!M:N,2,FALSE))))</f>
        <v>404</v>
      </c>
      <c r="E284" s="16" t="str">
        <f>VLOOKUP('Obroty 4'!C284,slowniki!M:N,2,FALSE)</f>
        <v>404-01-05-16</v>
      </c>
      <c r="F284" s="17">
        <f>SUMIFS(Dane!Q:Q,Dane!O:O,'Obroty 4'!C284,Dane!M:M,'Obroty 4'!$D$2)</f>
        <v>0</v>
      </c>
      <c r="G284" s="17">
        <f>SUMIFS(Dane!Q:Q,Dane!P:P,'Obroty 4'!C284,Dane!M:M,'Obroty 4'!$D$2)</f>
        <v>0</v>
      </c>
      <c r="H284" s="17">
        <f>SUMIFS(Dane!Q:Q,Dane!O:O,'Obroty 4'!C284)</f>
        <v>0</v>
      </c>
      <c r="I284" s="17">
        <f>SUMIFS(Dane!P:P,Dane!O:O,'Obroty 4'!C284)</f>
        <v>0</v>
      </c>
      <c r="J284" s="17">
        <f t="shared" si="10"/>
        <v>0</v>
      </c>
      <c r="K284" s="17">
        <f t="shared" si="11"/>
        <v>0</v>
      </c>
    </row>
    <row r="285" spans="3:11" x14ac:dyDescent="0.3">
      <c r="C285" s="6" t="str">
        <f>slowniki!M83</f>
        <v>404-10601</v>
      </c>
      <c r="D285" s="16" t="str">
        <f>IF($B$5="synt",LEFT(VLOOKUP('Obroty 4'!C285,slowniki!M:N,2,FALSE),3),IF($B$5="I-P",LEFT(VLOOKUP('Obroty 4'!C285,slowniki!M:N,2,FALSE),6),IF($B$5="II-P",LEFT(VLOOKUP('Obroty 4'!C285,slowniki!M:N,2,FALSE),9),VLOOKUP('Obroty 4'!C285,slowniki!M:N,2,FALSE))))</f>
        <v>404</v>
      </c>
      <c r="E285" s="16" t="str">
        <f>VLOOKUP('Obroty 4'!C285,slowniki!M:N,2,FALSE)</f>
        <v>404-01-06-01</v>
      </c>
      <c r="F285" s="17">
        <f>SUMIFS(Dane!Q:Q,Dane!O:O,'Obroty 4'!C285,Dane!M:M,'Obroty 4'!$D$2)</f>
        <v>0</v>
      </c>
      <c r="G285" s="17">
        <f>SUMIFS(Dane!Q:Q,Dane!P:P,'Obroty 4'!C285,Dane!M:M,'Obroty 4'!$D$2)</f>
        <v>0</v>
      </c>
      <c r="H285" s="17">
        <f>SUMIFS(Dane!Q:Q,Dane!O:O,'Obroty 4'!C285)</f>
        <v>0</v>
      </c>
      <c r="I285" s="17">
        <f>SUMIFS(Dane!P:P,Dane!O:O,'Obroty 4'!C285)</f>
        <v>0</v>
      </c>
      <c r="J285" s="17">
        <f t="shared" si="10"/>
        <v>0</v>
      </c>
      <c r="K285" s="17">
        <f t="shared" si="11"/>
        <v>0</v>
      </c>
    </row>
    <row r="286" spans="3:11" x14ac:dyDescent="0.3">
      <c r="C286" s="6" t="str">
        <f>slowniki!M84</f>
        <v>404-10602</v>
      </c>
      <c r="D286" s="16" t="str">
        <f>IF($B$5="synt",LEFT(VLOOKUP('Obroty 4'!C286,slowniki!M:N,2,FALSE),3),IF($B$5="I-P",LEFT(VLOOKUP('Obroty 4'!C286,slowniki!M:N,2,FALSE),6),IF($B$5="II-P",LEFT(VLOOKUP('Obroty 4'!C286,slowniki!M:N,2,FALSE),9),VLOOKUP('Obroty 4'!C286,slowniki!M:N,2,FALSE))))</f>
        <v>404</v>
      </c>
      <c r="E286" s="16" t="str">
        <f>VLOOKUP('Obroty 4'!C286,slowniki!M:N,2,FALSE)</f>
        <v>404-01-06-02</v>
      </c>
      <c r="F286" s="17">
        <f>SUMIFS(Dane!Q:Q,Dane!O:O,'Obroty 4'!C286,Dane!M:M,'Obroty 4'!$D$2)</f>
        <v>0</v>
      </c>
      <c r="G286" s="17">
        <f>SUMIFS(Dane!Q:Q,Dane!P:P,'Obroty 4'!C286,Dane!M:M,'Obroty 4'!$D$2)</f>
        <v>0</v>
      </c>
      <c r="H286" s="17">
        <f>SUMIFS(Dane!Q:Q,Dane!O:O,'Obroty 4'!C286)</f>
        <v>0</v>
      </c>
      <c r="I286" s="17">
        <f>SUMIFS(Dane!P:P,Dane!O:O,'Obroty 4'!C286)</f>
        <v>0</v>
      </c>
      <c r="J286" s="17">
        <f t="shared" si="10"/>
        <v>0</v>
      </c>
      <c r="K286" s="17">
        <f t="shared" si="11"/>
        <v>0</v>
      </c>
    </row>
    <row r="287" spans="3:11" x14ac:dyDescent="0.3">
      <c r="C287" s="6" t="str">
        <f>slowniki!M85</f>
        <v>404-10603</v>
      </c>
      <c r="D287" s="16" t="str">
        <f>IF($B$5="synt",LEFT(VLOOKUP('Obroty 4'!C287,slowniki!M:N,2,FALSE),3),IF($B$5="I-P",LEFT(VLOOKUP('Obroty 4'!C287,slowniki!M:N,2,FALSE),6),IF($B$5="II-P",LEFT(VLOOKUP('Obroty 4'!C287,slowniki!M:N,2,FALSE),9),VLOOKUP('Obroty 4'!C287,slowniki!M:N,2,FALSE))))</f>
        <v>404</v>
      </c>
      <c r="E287" s="16" t="str">
        <f>VLOOKUP('Obroty 4'!C287,slowniki!M:N,2,FALSE)</f>
        <v>404-01-06-03</v>
      </c>
      <c r="F287" s="17">
        <f>SUMIFS(Dane!Q:Q,Dane!O:O,'Obroty 4'!C287,Dane!M:M,'Obroty 4'!$D$2)</f>
        <v>0</v>
      </c>
      <c r="G287" s="17">
        <f>SUMIFS(Dane!Q:Q,Dane!P:P,'Obroty 4'!C287,Dane!M:M,'Obroty 4'!$D$2)</f>
        <v>0</v>
      </c>
      <c r="H287" s="17">
        <f>SUMIFS(Dane!Q:Q,Dane!O:O,'Obroty 4'!C287)</f>
        <v>0</v>
      </c>
      <c r="I287" s="17">
        <f>SUMIFS(Dane!P:P,Dane!O:O,'Obroty 4'!C287)</f>
        <v>0</v>
      </c>
      <c r="J287" s="17">
        <f t="shared" si="10"/>
        <v>0</v>
      </c>
      <c r="K287" s="17">
        <f t="shared" si="11"/>
        <v>0</v>
      </c>
    </row>
    <row r="288" spans="3:11" x14ac:dyDescent="0.3">
      <c r="C288" s="6" t="str">
        <f>slowniki!M86</f>
        <v>404-10604</v>
      </c>
      <c r="D288" s="16" t="str">
        <f>IF($B$5="synt",LEFT(VLOOKUP('Obroty 4'!C288,slowniki!M:N,2,FALSE),3),IF($B$5="I-P",LEFT(VLOOKUP('Obroty 4'!C288,slowniki!M:N,2,FALSE),6),IF($B$5="II-P",LEFT(VLOOKUP('Obroty 4'!C288,slowniki!M:N,2,FALSE),9),VLOOKUP('Obroty 4'!C288,slowniki!M:N,2,FALSE))))</f>
        <v>404</v>
      </c>
      <c r="E288" s="16" t="str">
        <f>VLOOKUP('Obroty 4'!C288,slowniki!M:N,2,FALSE)</f>
        <v>404-01-06-04</v>
      </c>
      <c r="F288" s="17">
        <f>SUMIFS(Dane!Q:Q,Dane!O:O,'Obroty 4'!C288,Dane!M:M,'Obroty 4'!$D$2)</f>
        <v>0</v>
      </c>
      <c r="G288" s="17">
        <f>SUMIFS(Dane!Q:Q,Dane!P:P,'Obroty 4'!C288,Dane!M:M,'Obroty 4'!$D$2)</f>
        <v>0</v>
      </c>
      <c r="H288" s="17">
        <f>SUMIFS(Dane!Q:Q,Dane!O:O,'Obroty 4'!C288)</f>
        <v>0</v>
      </c>
      <c r="I288" s="17">
        <f>SUMIFS(Dane!P:P,Dane!O:O,'Obroty 4'!C288)</f>
        <v>0</v>
      </c>
      <c r="J288" s="17">
        <f t="shared" si="10"/>
        <v>0</v>
      </c>
      <c r="K288" s="17">
        <f t="shared" si="11"/>
        <v>0</v>
      </c>
    </row>
    <row r="289" spans="3:11" x14ac:dyDescent="0.3">
      <c r="C289" s="6" t="str">
        <f>slowniki!M87</f>
        <v>404-10605</v>
      </c>
      <c r="D289" s="16" t="str">
        <f>IF($B$5="synt",LEFT(VLOOKUP('Obroty 4'!C289,slowniki!M:N,2,FALSE),3),IF($B$5="I-P",LEFT(VLOOKUP('Obroty 4'!C289,slowniki!M:N,2,FALSE),6),IF($B$5="II-P",LEFT(VLOOKUP('Obroty 4'!C289,slowniki!M:N,2,FALSE),9),VLOOKUP('Obroty 4'!C289,slowniki!M:N,2,FALSE))))</f>
        <v>404</v>
      </c>
      <c r="E289" s="16" t="str">
        <f>VLOOKUP('Obroty 4'!C289,slowniki!M:N,2,FALSE)</f>
        <v>404-01-06-05</v>
      </c>
      <c r="F289" s="17">
        <f>SUMIFS(Dane!Q:Q,Dane!O:O,'Obroty 4'!C289,Dane!M:M,'Obroty 4'!$D$2)</f>
        <v>0</v>
      </c>
      <c r="G289" s="17">
        <f>SUMIFS(Dane!Q:Q,Dane!P:P,'Obroty 4'!C289,Dane!M:M,'Obroty 4'!$D$2)</f>
        <v>0</v>
      </c>
      <c r="H289" s="17">
        <f>SUMIFS(Dane!Q:Q,Dane!O:O,'Obroty 4'!C289)</f>
        <v>0</v>
      </c>
      <c r="I289" s="17">
        <f>SUMIFS(Dane!P:P,Dane!O:O,'Obroty 4'!C289)</f>
        <v>0</v>
      </c>
      <c r="J289" s="17">
        <f t="shared" si="10"/>
        <v>0</v>
      </c>
      <c r="K289" s="17">
        <f t="shared" si="11"/>
        <v>0</v>
      </c>
    </row>
    <row r="290" spans="3:11" x14ac:dyDescent="0.3">
      <c r="C290" s="6" t="str">
        <f>slowniki!M88</f>
        <v>404-10606</v>
      </c>
      <c r="D290" s="16" t="str">
        <f>IF($B$5="synt",LEFT(VLOOKUP('Obroty 4'!C290,slowniki!M:N,2,FALSE),3),IF($B$5="I-P",LEFT(VLOOKUP('Obroty 4'!C290,slowniki!M:N,2,FALSE),6),IF($B$5="II-P",LEFT(VLOOKUP('Obroty 4'!C290,slowniki!M:N,2,FALSE),9),VLOOKUP('Obroty 4'!C290,slowniki!M:N,2,FALSE))))</f>
        <v>404</v>
      </c>
      <c r="E290" s="16" t="str">
        <f>VLOOKUP('Obroty 4'!C290,slowniki!M:N,2,FALSE)</f>
        <v>404-01-06-06</v>
      </c>
      <c r="F290" s="17">
        <f>SUMIFS(Dane!Q:Q,Dane!O:O,'Obroty 4'!C290,Dane!M:M,'Obroty 4'!$D$2)</f>
        <v>0</v>
      </c>
      <c r="G290" s="17">
        <f>SUMIFS(Dane!Q:Q,Dane!P:P,'Obroty 4'!C290,Dane!M:M,'Obroty 4'!$D$2)</f>
        <v>0</v>
      </c>
      <c r="H290" s="17">
        <f>SUMIFS(Dane!Q:Q,Dane!O:O,'Obroty 4'!C290)</f>
        <v>0</v>
      </c>
      <c r="I290" s="17">
        <f>SUMIFS(Dane!P:P,Dane!O:O,'Obroty 4'!C290)</f>
        <v>0</v>
      </c>
      <c r="J290" s="17">
        <f t="shared" si="10"/>
        <v>0</v>
      </c>
      <c r="K290" s="17">
        <f t="shared" si="11"/>
        <v>0</v>
      </c>
    </row>
    <row r="291" spans="3:11" x14ac:dyDescent="0.3">
      <c r="C291" s="6" t="str">
        <f>slowniki!M89</f>
        <v>404-10607</v>
      </c>
      <c r="D291" s="16" t="str">
        <f>IF($B$5="synt",LEFT(VLOOKUP('Obroty 4'!C291,slowniki!M:N,2,FALSE),3),IF($B$5="I-P",LEFT(VLOOKUP('Obroty 4'!C291,slowniki!M:N,2,FALSE),6),IF($B$5="II-P",LEFT(VLOOKUP('Obroty 4'!C291,slowniki!M:N,2,FALSE),9),VLOOKUP('Obroty 4'!C291,slowniki!M:N,2,FALSE))))</f>
        <v>404</v>
      </c>
      <c r="E291" s="16" t="str">
        <f>VLOOKUP('Obroty 4'!C291,slowniki!M:N,2,FALSE)</f>
        <v>404-01-06-07</v>
      </c>
      <c r="F291" s="17">
        <f>SUMIFS(Dane!Q:Q,Dane!O:O,'Obroty 4'!C291,Dane!M:M,'Obroty 4'!$D$2)</f>
        <v>0</v>
      </c>
      <c r="G291" s="17">
        <f>SUMIFS(Dane!Q:Q,Dane!P:P,'Obroty 4'!C291,Dane!M:M,'Obroty 4'!$D$2)</f>
        <v>0</v>
      </c>
      <c r="H291" s="17">
        <f>SUMIFS(Dane!Q:Q,Dane!O:O,'Obroty 4'!C291)</f>
        <v>0</v>
      </c>
      <c r="I291" s="17">
        <f>SUMIFS(Dane!P:P,Dane!O:O,'Obroty 4'!C291)</f>
        <v>0</v>
      </c>
      <c r="J291" s="17">
        <f t="shared" si="10"/>
        <v>0</v>
      </c>
      <c r="K291" s="17">
        <f t="shared" si="11"/>
        <v>0</v>
      </c>
    </row>
    <row r="292" spans="3:11" x14ac:dyDescent="0.3">
      <c r="C292" s="6" t="str">
        <f>slowniki!M90</f>
        <v>404-10608</v>
      </c>
      <c r="D292" s="16" t="str">
        <f>IF($B$5="synt",LEFT(VLOOKUP('Obroty 4'!C292,slowniki!M:N,2,FALSE),3),IF($B$5="I-P",LEFT(VLOOKUP('Obroty 4'!C292,slowniki!M:N,2,FALSE),6),IF($B$5="II-P",LEFT(VLOOKUP('Obroty 4'!C292,slowniki!M:N,2,FALSE),9),VLOOKUP('Obroty 4'!C292,slowniki!M:N,2,FALSE))))</f>
        <v>404</v>
      </c>
      <c r="E292" s="16" t="str">
        <f>VLOOKUP('Obroty 4'!C292,slowniki!M:N,2,FALSE)</f>
        <v>404-01-06-08</v>
      </c>
      <c r="F292" s="17">
        <f>SUMIFS(Dane!Q:Q,Dane!O:O,'Obroty 4'!C292,Dane!M:M,'Obroty 4'!$D$2)</f>
        <v>0</v>
      </c>
      <c r="G292" s="17">
        <f>SUMIFS(Dane!Q:Q,Dane!P:P,'Obroty 4'!C292,Dane!M:M,'Obroty 4'!$D$2)</f>
        <v>0</v>
      </c>
      <c r="H292" s="17">
        <f>SUMIFS(Dane!Q:Q,Dane!O:O,'Obroty 4'!C292)</f>
        <v>0</v>
      </c>
      <c r="I292" s="17">
        <f>SUMIFS(Dane!P:P,Dane!O:O,'Obroty 4'!C292)</f>
        <v>0</v>
      </c>
      <c r="J292" s="17">
        <f t="shared" si="10"/>
        <v>0</v>
      </c>
      <c r="K292" s="17">
        <f t="shared" si="11"/>
        <v>0</v>
      </c>
    </row>
    <row r="293" spans="3:11" x14ac:dyDescent="0.3">
      <c r="C293" s="6" t="str">
        <f>slowniki!M91</f>
        <v>404-10609</v>
      </c>
      <c r="D293" s="16" t="str">
        <f>IF($B$5="synt",LEFT(VLOOKUP('Obroty 4'!C293,slowniki!M:N,2,FALSE),3),IF($B$5="I-P",LEFT(VLOOKUP('Obroty 4'!C293,slowniki!M:N,2,FALSE),6),IF($B$5="II-P",LEFT(VLOOKUP('Obroty 4'!C293,slowniki!M:N,2,FALSE),9),VLOOKUP('Obroty 4'!C293,slowniki!M:N,2,FALSE))))</f>
        <v>404</v>
      </c>
      <c r="E293" s="16" t="str">
        <f>VLOOKUP('Obroty 4'!C293,slowniki!M:N,2,FALSE)</f>
        <v>404-01-06-09</v>
      </c>
      <c r="F293" s="17">
        <f>SUMIFS(Dane!Q:Q,Dane!O:O,'Obroty 4'!C293,Dane!M:M,'Obroty 4'!$D$2)</f>
        <v>0</v>
      </c>
      <c r="G293" s="17">
        <f>SUMIFS(Dane!Q:Q,Dane!P:P,'Obroty 4'!C293,Dane!M:M,'Obroty 4'!$D$2)</f>
        <v>0</v>
      </c>
      <c r="H293" s="17">
        <f>SUMIFS(Dane!Q:Q,Dane!O:O,'Obroty 4'!C293)</f>
        <v>0</v>
      </c>
      <c r="I293" s="17">
        <f>SUMIFS(Dane!P:P,Dane!O:O,'Obroty 4'!C293)</f>
        <v>0</v>
      </c>
      <c r="J293" s="17">
        <f t="shared" si="10"/>
        <v>0</v>
      </c>
      <c r="K293" s="17">
        <f t="shared" si="11"/>
        <v>0</v>
      </c>
    </row>
    <row r="294" spans="3:11" x14ac:dyDescent="0.3">
      <c r="C294" s="6" t="str">
        <f>slowniki!M92</f>
        <v>404-10610</v>
      </c>
      <c r="D294" s="16" t="str">
        <f>IF($B$5="synt",LEFT(VLOOKUP('Obroty 4'!C294,slowniki!M:N,2,FALSE),3),IF($B$5="I-P",LEFT(VLOOKUP('Obroty 4'!C294,slowniki!M:N,2,FALSE),6),IF($B$5="II-P",LEFT(VLOOKUP('Obroty 4'!C294,slowniki!M:N,2,FALSE),9),VLOOKUP('Obroty 4'!C294,slowniki!M:N,2,FALSE))))</f>
        <v>404</v>
      </c>
      <c r="E294" s="16" t="str">
        <f>VLOOKUP('Obroty 4'!C294,slowniki!M:N,2,FALSE)</f>
        <v>404-01-06-10</v>
      </c>
      <c r="F294" s="17">
        <f>SUMIFS(Dane!Q:Q,Dane!O:O,'Obroty 4'!C294,Dane!M:M,'Obroty 4'!$D$2)</f>
        <v>0</v>
      </c>
      <c r="G294" s="17">
        <f>SUMIFS(Dane!Q:Q,Dane!P:P,'Obroty 4'!C294,Dane!M:M,'Obroty 4'!$D$2)</f>
        <v>0</v>
      </c>
      <c r="H294" s="17">
        <f>SUMIFS(Dane!Q:Q,Dane!O:O,'Obroty 4'!C294)</f>
        <v>0</v>
      </c>
      <c r="I294" s="17">
        <f>SUMIFS(Dane!P:P,Dane!O:O,'Obroty 4'!C294)</f>
        <v>0</v>
      </c>
      <c r="J294" s="17">
        <f t="shared" si="10"/>
        <v>0</v>
      </c>
      <c r="K294" s="17">
        <f t="shared" si="11"/>
        <v>0</v>
      </c>
    </row>
    <row r="295" spans="3:11" x14ac:dyDescent="0.3">
      <c r="C295" s="6" t="str">
        <f>slowniki!M93</f>
        <v>404-10611</v>
      </c>
      <c r="D295" s="16" t="str">
        <f>IF($B$5="synt",LEFT(VLOOKUP('Obroty 4'!C295,slowniki!M:N,2,FALSE),3),IF($B$5="I-P",LEFT(VLOOKUP('Obroty 4'!C295,slowniki!M:N,2,FALSE),6),IF($B$5="II-P",LEFT(VLOOKUP('Obroty 4'!C295,slowniki!M:N,2,FALSE),9),VLOOKUP('Obroty 4'!C295,slowniki!M:N,2,FALSE))))</f>
        <v>404</v>
      </c>
      <c r="E295" s="16" t="str">
        <f>VLOOKUP('Obroty 4'!C295,slowniki!M:N,2,FALSE)</f>
        <v>404-01-06-11</v>
      </c>
      <c r="F295" s="17">
        <f>SUMIFS(Dane!Q:Q,Dane!O:O,'Obroty 4'!C295,Dane!M:M,'Obroty 4'!$D$2)</f>
        <v>0</v>
      </c>
      <c r="G295" s="17">
        <f>SUMIFS(Dane!Q:Q,Dane!P:P,'Obroty 4'!C295,Dane!M:M,'Obroty 4'!$D$2)</f>
        <v>0</v>
      </c>
      <c r="H295" s="17">
        <f>SUMIFS(Dane!Q:Q,Dane!O:O,'Obroty 4'!C295)</f>
        <v>0</v>
      </c>
      <c r="I295" s="17">
        <f>SUMIFS(Dane!P:P,Dane!O:O,'Obroty 4'!C295)</f>
        <v>0</v>
      </c>
      <c r="J295" s="17">
        <f t="shared" si="10"/>
        <v>0</v>
      </c>
      <c r="K295" s="17">
        <f t="shared" si="11"/>
        <v>0</v>
      </c>
    </row>
    <row r="296" spans="3:11" x14ac:dyDescent="0.3">
      <c r="C296" s="6" t="str">
        <f>slowniki!M94</f>
        <v>404-10612</v>
      </c>
      <c r="D296" s="16" t="str">
        <f>IF($B$5="synt",LEFT(VLOOKUP('Obroty 4'!C296,slowniki!M:N,2,FALSE),3),IF($B$5="I-P",LEFT(VLOOKUP('Obroty 4'!C296,slowniki!M:N,2,FALSE),6),IF($B$5="II-P",LEFT(VLOOKUP('Obroty 4'!C296,slowniki!M:N,2,FALSE),9),VLOOKUP('Obroty 4'!C296,slowniki!M:N,2,FALSE))))</f>
        <v>404</v>
      </c>
      <c r="E296" s="16" t="str">
        <f>VLOOKUP('Obroty 4'!C296,slowniki!M:N,2,FALSE)</f>
        <v>404-01-06-12</v>
      </c>
      <c r="F296" s="17">
        <f>SUMIFS(Dane!Q:Q,Dane!O:O,'Obroty 4'!C296,Dane!M:M,'Obroty 4'!$D$2)</f>
        <v>0</v>
      </c>
      <c r="G296" s="17">
        <f>SUMIFS(Dane!Q:Q,Dane!P:P,'Obroty 4'!C296,Dane!M:M,'Obroty 4'!$D$2)</f>
        <v>0</v>
      </c>
      <c r="H296" s="17">
        <f>SUMIFS(Dane!Q:Q,Dane!O:O,'Obroty 4'!C296)</f>
        <v>0</v>
      </c>
      <c r="I296" s="17">
        <f>SUMIFS(Dane!P:P,Dane!O:O,'Obroty 4'!C296)</f>
        <v>0</v>
      </c>
      <c r="J296" s="17">
        <f t="shared" si="10"/>
        <v>0</v>
      </c>
      <c r="K296" s="17">
        <f t="shared" si="11"/>
        <v>0</v>
      </c>
    </row>
    <row r="297" spans="3:11" x14ac:dyDescent="0.3">
      <c r="C297" s="6" t="str">
        <f>slowniki!M95</f>
        <v>404-10613</v>
      </c>
      <c r="D297" s="16" t="str">
        <f>IF($B$5="synt",LEFT(VLOOKUP('Obroty 4'!C297,slowniki!M:N,2,FALSE),3),IF($B$5="I-P",LEFT(VLOOKUP('Obroty 4'!C297,slowniki!M:N,2,FALSE),6),IF($B$5="II-P",LEFT(VLOOKUP('Obroty 4'!C297,slowniki!M:N,2,FALSE),9),VLOOKUP('Obroty 4'!C297,slowniki!M:N,2,FALSE))))</f>
        <v>404</v>
      </c>
      <c r="E297" s="16" t="str">
        <f>VLOOKUP('Obroty 4'!C297,slowniki!M:N,2,FALSE)</f>
        <v>404-01-06-13</v>
      </c>
      <c r="F297" s="17">
        <f>SUMIFS(Dane!Q:Q,Dane!O:O,'Obroty 4'!C297,Dane!M:M,'Obroty 4'!$D$2)</f>
        <v>0</v>
      </c>
      <c r="G297" s="17">
        <f>SUMIFS(Dane!Q:Q,Dane!P:P,'Obroty 4'!C297,Dane!M:M,'Obroty 4'!$D$2)</f>
        <v>0</v>
      </c>
      <c r="H297" s="17">
        <f>SUMIFS(Dane!Q:Q,Dane!O:O,'Obroty 4'!C297)</f>
        <v>0</v>
      </c>
      <c r="I297" s="17">
        <f>SUMIFS(Dane!P:P,Dane!O:O,'Obroty 4'!C297)</f>
        <v>0</v>
      </c>
      <c r="J297" s="17">
        <f t="shared" si="10"/>
        <v>0</v>
      </c>
      <c r="K297" s="17">
        <f t="shared" si="11"/>
        <v>0</v>
      </c>
    </row>
    <row r="298" spans="3:11" x14ac:dyDescent="0.3">
      <c r="C298" s="6" t="str">
        <f>slowniki!M96</f>
        <v>404-10614</v>
      </c>
      <c r="D298" s="16" t="str">
        <f>IF($B$5="synt",LEFT(VLOOKUP('Obroty 4'!C298,slowniki!M:N,2,FALSE),3),IF($B$5="I-P",LEFT(VLOOKUP('Obroty 4'!C298,slowniki!M:N,2,FALSE),6),IF($B$5="II-P",LEFT(VLOOKUP('Obroty 4'!C298,slowniki!M:N,2,FALSE),9),VLOOKUP('Obroty 4'!C298,slowniki!M:N,2,FALSE))))</f>
        <v>404</v>
      </c>
      <c r="E298" s="16" t="str">
        <f>VLOOKUP('Obroty 4'!C298,slowniki!M:N,2,FALSE)</f>
        <v>404-01-06-14</v>
      </c>
      <c r="F298" s="17">
        <f>SUMIFS(Dane!Q:Q,Dane!O:O,'Obroty 4'!C298,Dane!M:M,'Obroty 4'!$D$2)</f>
        <v>0</v>
      </c>
      <c r="G298" s="17">
        <f>SUMIFS(Dane!Q:Q,Dane!P:P,'Obroty 4'!C298,Dane!M:M,'Obroty 4'!$D$2)</f>
        <v>0</v>
      </c>
      <c r="H298" s="17">
        <f>SUMIFS(Dane!Q:Q,Dane!O:O,'Obroty 4'!C298)</f>
        <v>0</v>
      </c>
      <c r="I298" s="17">
        <f>SUMIFS(Dane!P:P,Dane!O:O,'Obroty 4'!C298)</f>
        <v>0</v>
      </c>
      <c r="J298" s="17">
        <f t="shared" si="10"/>
        <v>0</v>
      </c>
      <c r="K298" s="17">
        <f t="shared" si="11"/>
        <v>0</v>
      </c>
    </row>
    <row r="299" spans="3:11" x14ac:dyDescent="0.3">
      <c r="C299" s="6" t="str">
        <f>slowniki!M97</f>
        <v>404-10615</v>
      </c>
      <c r="D299" s="16" t="str">
        <f>IF($B$5="synt",LEFT(VLOOKUP('Obroty 4'!C299,slowniki!M:N,2,FALSE),3),IF($B$5="I-P",LEFT(VLOOKUP('Obroty 4'!C299,slowniki!M:N,2,FALSE),6),IF($B$5="II-P",LEFT(VLOOKUP('Obroty 4'!C299,slowniki!M:N,2,FALSE),9),VLOOKUP('Obroty 4'!C299,slowniki!M:N,2,FALSE))))</f>
        <v>404</v>
      </c>
      <c r="E299" s="16" t="str">
        <f>VLOOKUP('Obroty 4'!C299,slowniki!M:N,2,FALSE)</f>
        <v>404-01-06-15</v>
      </c>
      <c r="F299" s="17">
        <f>SUMIFS(Dane!Q:Q,Dane!O:O,'Obroty 4'!C299,Dane!M:M,'Obroty 4'!$D$2)</f>
        <v>0</v>
      </c>
      <c r="G299" s="17">
        <f>SUMIFS(Dane!Q:Q,Dane!P:P,'Obroty 4'!C299,Dane!M:M,'Obroty 4'!$D$2)</f>
        <v>0</v>
      </c>
      <c r="H299" s="17">
        <f>SUMIFS(Dane!Q:Q,Dane!O:O,'Obroty 4'!C299)</f>
        <v>0</v>
      </c>
      <c r="I299" s="17">
        <f>SUMIFS(Dane!P:P,Dane!O:O,'Obroty 4'!C299)</f>
        <v>0</v>
      </c>
      <c r="J299" s="17">
        <f t="shared" si="10"/>
        <v>0</v>
      </c>
      <c r="K299" s="17">
        <f t="shared" si="11"/>
        <v>0</v>
      </c>
    </row>
    <row r="300" spans="3:11" x14ac:dyDescent="0.3">
      <c r="C300" s="6" t="str">
        <f>slowniki!M98</f>
        <v>404-10616</v>
      </c>
      <c r="D300" s="16" t="str">
        <f>IF($B$5="synt",LEFT(VLOOKUP('Obroty 4'!C300,slowniki!M:N,2,FALSE),3),IF($B$5="I-P",LEFT(VLOOKUP('Obroty 4'!C300,slowniki!M:N,2,FALSE),6),IF($B$5="II-P",LEFT(VLOOKUP('Obroty 4'!C300,slowniki!M:N,2,FALSE),9),VLOOKUP('Obroty 4'!C300,slowniki!M:N,2,FALSE))))</f>
        <v>404</v>
      </c>
      <c r="E300" s="16" t="str">
        <f>VLOOKUP('Obroty 4'!C300,slowniki!M:N,2,FALSE)</f>
        <v>404-01-06-16</v>
      </c>
      <c r="F300" s="17">
        <f>SUMIFS(Dane!Q:Q,Dane!O:O,'Obroty 4'!C300,Dane!M:M,'Obroty 4'!$D$2)</f>
        <v>0</v>
      </c>
      <c r="G300" s="17">
        <f>SUMIFS(Dane!Q:Q,Dane!P:P,'Obroty 4'!C300,Dane!M:M,'Obroty 4'!$D$2)</f>
        <v>0</v>
      </c>
      <c r="H300" s="17">
        <f>SUMIFS(Dane!Q:Q,Dane!O:O,'Obroty 4'!C300)</f>
        <v>0</v>
      </c>
      <c r="I300" s="17">
        <f>SUMIFS(Dane!P:P,Dane!O:O,'Obroty 4'!C300)</f>
        <v>0</v>
      </c>
      <c r="J300" s="17">
        <f t="shared" si="10"/>
        <v>0</v>
      </c>
      <c r="K300" s="17">
        <f t="shared" si="11"/>
        <v>0</v>
      </c>
    </row>
    <row r="301" spans="3:11" x14ac:dyDescent="0.3">
      <c r="C301" s="6" t="str">
        <f>slowniki!M99</f>
        <v>404-10701</v>
      </c>
      <c r="D301" s="16" t="str">
        <f>IF($B$5="synt",LEFT(VLOOKUP('Obroty 4'!C301,slowniki!M:N,2,FALSE),3),IF($B$5="I-P",LEFT(VLOOKUP('Obroty 4'!C301,slowniki!M:N,2,FALSE),6),IF($B$5="II-P",LEFT(VLOOKUP('Obroty 4'!C301,slowniki!M:N,2,FALSE),9),VLOOKUP('Obroty 4'!C301,slowniki!M:N,2,FALSE))))</f>
        <v>404</v>
      </c>
      <c r="E301" s="16" t="str">
        <f>VLOOKUP('Obroty 4'!C301,slowniki!M:N,2,FALSE)</f>
        <v>404-01-07-01</v>
      </c>
      <c r="F301" s="17">
        <f>SUMIFS(Dane!Q:Q,Dane!O:O,'Obroty 4'!C301,Dane!M:M,'Obroty 4'!$D$2)</f>
        <v>0</v>
      </c>
      <c r="G301" s="17">
        <f>SUMIFS(Dane!Q:Q,Dane!P:P,'Obroty 4'!C301,Dane!M:M,'Obroty 4'!$D$2)</f>
        <v>0</v>
      </c>
      <c r="H301" s="17">
        <f>SUMIFS(Dane!Q:Q,Dane!O:O,'Obroty 4'!C301)</f>
        <v>0</v>
      </c>
      <c r="I301" s="17">
        <f>SUMIFS(Dane!P:P,Dane!O:O,'Obroty 4'!C301)</f>
        <v>0</v>
      </c>
      <c r="J301" s="17">
        <f t="shared" si="10"/>
        <v>0</v>
      </c>
      <c r="K301" s="17">
        <f t="shared" si="11"/>
        <v>0</v>
      </c>
    </row>
    <row r="302" spans="3:11" x14ac:dyDescent="0.3">
      <c r="C302" s="6" t="str">
        <f>slowniki!M100</f>
        <v>404-10702</v>
      </c>
      <c r="D302" s="16" t="str">
        <f>IF($B$5="synt",LEFT(VLOOKUP('Obroty 4'!C302,slowniki!M:N,2,FALSE),3),IF($B$5="I-P",LEFT(VLOOKUP('Obroty 4'!C302,slowniki!M:N,2,FALSE),6),IF($B$5="II-P",LEFT(VLOOKUP('Obroty 4'!C302,slowniki!M:N,2,FALSE),9),VLOOKUP('Obroty 4'!C302,slowniki!M:N,2,FALSE))))</f>
        <v>404</v>
      </c>
      <c r="E302" s="16" t="str">
        <f>VLOOKUP('Obroty 4'!C302,slowniki!M:N,2,FALSE)</f>
        <v>404-01-07-02</v>
      </c>
      <c r="F302" s="17">
        <f>SUMIFS(Dane!Q:Q,Dane!O:O,'Obroty 4'!C302,Dane!M:M,'Obroty 4'!$D$2)</f>
        <v>0</v>
      </c>
      <c r="G302" s="17">
        <f>SUMIFS(Dane!Q:Q,Dane!P:P,'Obroty 4'!C302,Dane!M:M,'Obroty 4'!$D$2)</f>
        <v>0</v>
      </c>
      <c r="H302" s="17">
        <f>SUMIFS(Dane!Q:Q,Dane!O:O,'Obroty 4'!C302)</f>
        <v>0</v>
      </c>
      <c r="I302" s="17">
        <f>SUMIFS(Dane!P:P,Dane!O:O,'Obroty 4'!C302)</f>
        <v>0</v>
      </c>
      <c r="J302" s="17">
        <f t="shared" si="10"/>
        <v>0</v>
      </c>
      <c r="K302" s="17">
        <f t="shared" si="11"/>
        <v>0</v>
      </c>
    </row>
    <row r="303" spans="3:11" x14ac:dyDescent="0.3">
      <c r="C303" s="6" t="str">
        <f>slowniki!M101</f>
        <v>404-10703</v>
      </c>
      <c r="D303" s="16" t="str">
        <f>IF($B$5="synt",LEFT(VLOOKUP('Obroty 4'!C303,slowniki!M:N,2,FALSE),3),IF($B$5="I-P",LEFT(VLOOKUP('Obroty 4'!C303,slowniki!M:N,2,FALSE),6),IF($B$5="II-P",LEFT(VLOOKUP('Obroty 4'!C303,slowniki!M:N,2,FALSE),9),VLOOKUP('Obroty 4'!C303,slowniki!M:N,2,FALSE))))</f>
        <v>404</v>
      </c>
      <c r="E303" s="16" t="str">
        <f>VLOOKUP('Obroty 4'!C303,slowniki!M:N,2,FALSE)</f>
        <v>404-01-07-03</v>
      </c>
      <c r="F303" s="17">
        <f>SUMIFS(Dane!Q:Q,Dane!O:O,'Obroty 4'!C303,Dane!M:M,'Obroty 4'!$D$2)</f>
        <v>0</v>
      </c>
      <c r="G303" s="17">
        <f>SUMIFS(Dane!Q:Q,Dane!P:P,'Obroty 4'!C303,Dane!M:M,'Obroty 4'!$D$2)</f>
        <v>0</v>
      </c>
      <c r="H303" s="17">
        <f>SUMIFS(Dane!Q:Q,Dane!O:O,'Obroty 4'!C303)</f>
        <v>0</v>
      </c>
      <c r="I303" s="17">
        <f>SUMIFS(Dane!P:P,Dane!O:O,'Obroty 4'!C303)</f>
        <v>0</v>
      </c>
      <c r="J303" s="17">
        <f t="shared" si="10"/>
        <v>0</v>
      </c>
      <c r="K303" s="17">
        <f t="shared" si="11"/>
        <v>0</v>
      </c>
    </row>
    <row r="304" spans="3:11" x14ac:dyDescent="0.3">
      <c r="C304" s="6" t="str">
        <f>slowniki!M102</f>
        <v>404-10704</v>
      </c>
      <c r="D304" s="16" t="str">
        <f>IF($B$5="synt",LEFT(VLOOKUP('Obroty 4'!C304,slowniki!M:N,2,FALSE),3),IF($B$5="I-P",LEFT(VLOOKUP('Obroty 4'!C304,slowniki!M:N,2,FALSE),6),IF($B$5="II-P",LEFT(VLOOKUP('Obroty 4'!C304,slowniki!M:N,2,FALSE),9),VLOOKUP('Obroty 4'!C304,slowniki!M:N,2,FALSE))))</f>
        <v>404</v>
      </c>
      <c r="E304" s="16" t="str">
        <f>VLOOKUP('Obroty 4'!C304,slowniki!M:N,2,FALSE)</f>
        <v>404-01-07-04</v>
      </c>
      <c r="F304" s="17">
        <f>SUMIFS(Dane!Q:Q,Dane!O:O,'Obroty 4'!C304,Dane!M:M,'Obroty 4'!$D$2)</f>
        <v>0</v>
      </c>
      <c r="G304" s="17">
        <f>SUMIFS(Dane!Q:Q,Dane!P:P,'Obroty 4'!C304,Dane!M:M,'Obroty 4'!$D$2)</f>
        <v>0</v>
      </c>
      <c r="H304" s="17">
        <f>SUMIFS(Dane!Q:Q,Dane!O:O,'Obroty 4'!C304)</f>
        <v>0</v>
      </c>
      <c r="I304" s="17">
        <f>SUMIFS(Dane!P:P,Dane!O:O,'Obroty 4'!C304)</f>
        <v>0</v>
      </c>
      <c r="J304" s="17">
        <f t="shared" si="10"/>
        <v>0</v>
      </c>
      <c r="K304" s="17">
        <f t="shared" si="11"/>
        <v>0</v>
      </c>
    </row>
    <row r="305" spans="3:11" x14ac:dyDescent="0.3">
      <c r="C305" s="6" t="str">
        <f>slowniki!M103</f>
        <v>404-10705</v>
      </c>
      <c r="D305" s="16" t="str">
        <f>IF($B$5="synt",LEFT(VLOOKUP('Obroty 4'!C305,slowniki!M:N,2,FALSE),3),IF($B$5="I-P",LEFT(VLOOKUP('Obroty 4'!C305,slowniki!M:N,2,FALSE),6),IF($B$5="II-P",LEFT(VLOOKUP('Obroty 4'!C305,slowniki!M:N,2,FALSE),9),VLOOKUP('Obroty 4'!C305,slowniki!M:N,2,FALSE))))</f>
        <v>404</v>
      </c>
      <c r="E305" s="16" t="str">
        <f>VLOOKUP('Obroty 4'!C305,slowniki!M:N,2,FALSE)</f>
        <v>404-01-07-05</v>
      </c>
      <c r="F305" s="17">
        <f>SUMIFS(Dane!Q:Q,Dane!O:O,'Obroty 4'!C305,Dane!M:M,'Obroty 4'!$D$2)</f>
        <v>0</v>
      </c>
      <c r="G305" s="17">
        <f>SUMIFS(Dane!Q:Q,Dane!P:P,'Obroty 4'!C305,Dane!M:M,'Obroty 4'!$D$2)</f>
        <v>0</v>
      </c>
      <c r="H305" s="17">
        <f>SUMIFS(Dane!Q:Q,Dane!O:O,'Obroty 4'!C305)</f>
        <v>0</v>
      </c>
      <c r="I305" s="17">
        <f>SUMIFS(Dane!P:P,Dane!O:O,'Obroty 4'!C305)</f>
        <v>0</v>
      </c>
      <c r="J305" s="17">
        <f t="shared" si="10"/>
        <v>0</v>
      </c>
      <c r="K305" s="17">
        <f t="shared" si="11"/>
        <v>0</v>
      </c>
    </row>
    <row r="306" spans="3:11" x14ac:dyDescent="0.3">
      <c r="C306" s="6" t="str">
        <f>slowniki!M104</f>
        <v>404-10706</v>
      </c>
      <c r="D306" s="16" t="str">
        <f>IF($B$5="synt",LEFT(VLOOKUP('Obroty 4'!C306,slowniki!M:N,2,FALSE),3),IF($B$5="I-P",LEFT(VLOOKUP('Obroty 4'!C306,slowniki!M:N,2,FALSE),6),IF($B$5="II-P",LEFT(VLOOKUP('Obroty 4'!C306,slowniki!M:N,2,FALSE),9),VLOOKUP('Obroty 4'!C306,slowniki!M:N,2,FALSE))))</f>
        <v>404</v>
      </c>
      <c r="E306" s="16" t="str">
        <f>VLOOKUP('Obroty 4'!C306,slowniki!M:N,2,FALSE)</f>
        <v>404-01-07-06</v>
      </c>
      <c r="F306" s="17">
        <f>SUMIFS(Dane!Q:Q,Dane!O:O,'Obroty 4'!C306,Dane!M:M,'Obroty 4'!$D$2)</f>
        <v>0</v>
      </c>
      <c r="G306" s="17">
        <f>SUMIFS(Dane!Q:Q,Dane!P:P,'Obroty 4'!C306,Dane!M:M,'Obroty 4'!$D$2)</f>
        <v>0</v>
      </c>
      <c r="H306" s="17">
        <f>SUMIFS(Dane!Q:Q,Dane!O:O,'Obroty 4'!C306)</f>
        <v>0</v>
      </c>
      <c r="I306" s="17">
        <f>SUMIFS(Dane!P:P,Dane!O:O,'Obroty 4'!C306)</f>
        <v>0</v>
      </c>
      <c r="J306" s="17">
        <f t="shared" si="10"/>
        <v>0</v>
      </c>
      <c r="K306" s="17">
        <f t="shared" si="11"/>
        <v>0</v>
      </c>
    </row>
    <row r="307" spans="3:11" x14ac:dyDescent="0.3">
      <c r="C307" s="6" t="str">
        <f>slowniki!M105</f>
        <v>404-10707</v>
      </c>
      <c r="D307" s="16" t="str">
        <f>IF($B$5="synt",LEFT(VLOOKUP('Obroty 4'!C307,slowniki!M:N,2,FALSE),3),IF($B$5="I-P",LEFT(VLOOKUP('Obroty 4'!C307,slowniki!M:N,2,FALSE),6),IF($B$5="II-P",LEFT(VLOOKUP('Obroty 4'!C307,slowniki!M:N,2,FALSE),9),VLOOKUP('Obroty 4'!C307,slowniki!M:N,2,FALSE))))</f>
        <v>404</v>
      </c>
      <c r="E307" s="16" t="str">
        <f>VLOOKUP('Obroty 4'!C307,slowniki!M:N,2,FALSE)</f>
        <v>404-01-07-07</v>
      </c>
      <c r="F307" s="17">
        <f>SUMIFS(Dane!Q:Q,Dane!O:O,'Obroty 4'!C307,Dane!M:M,'Obroty 4'!$D$2)</f>
        <v>0</v>
      </c>
      <c r="G307" s="17">
        <f>SUMIFS(Dane!Q:Q,Dane!P:P,'Obroty 4'!C307,Dane!M:M,'Obroty 4'!$D$2)</f>
        <v>0</v>
      </c>
      <c r="H307" s="17">
        <f>SUMIFS(Dane!Q:Q,Dane!O:O,'Obroty 4'!C307)</f>
        <v>0</v>
      </c>
      <c r="I307" s="17">
        <f>SUMIFS(Dane!P:P,Dane!O:O,'Obroty 4'!C307)</f>
        <v>0</v>
      </c>
      <c r="J307" s="17">
        <f t="shared" si="10"/>
        <v>0</v>
      </c>
      <c r="K307" s="17">
        <f t="shared" si="11"/>
        <v>0</v>
      </c>
    </row>
    <row r="308" spans="3:11" x14ac:dyDescent="0.3">
      <c r="C308" s="6" t="str">
        <f>slowniki!M106</f>
        <v>404-10708</v>
      </c>
      <c r="D308" s="16" t="str">
        <f>IF($B$5="synt",LEFT(VLOOKUP('Obroty 4'!C308,slowniki!M:N,2,FALSE),3),IF($B$5="I-P",LEFT(VLOOKUP('Obroty 4'!C308,slowniki!M:N,2,FALSE),6),IF($B$5="II-P",LEFT(VLOOKUP('Obroty 4'!C308,slowniki!M:N,2,FALSE),9),VLOOKUP('Obroty 4'!C308,slowniki!M:N,2,FALSE))))</f>
        <v>404</v>
      </c>
      <c r="E308" s="16" t="str">
        <f>VLOOKUP('Obroty 4'!C308,slowniki!M:N,2,FALSE)</f>
        <v>404-01-07-08</v>
      </c>
      <c r="F308" s="17">
        <f>SUMIFS(Dane!Q:Q,Dane!O:O,'Obroty 4'!C308,Dane!M:M,'Obroty 4'!$D$2)</f>
        <v>0</v>
      </c>
      <c r="G308" s="17">
        <f>SUMIFS(Dane!Q:Q,Dane!P:P,'Obroty 4'!C308,Dane!M:M,'Obroty 4'!$D$2)</f>
        <v>0</v>
      </c>
      <c r="H308" s="17">
        <f>SUMIFS(Dane!Q:Q,Dane!O:O,'Obroty 4'!C308)</f>
        <v>0</v>
      </c>
      <c r="I308" s="17">
        <f>SUMIFS(Dane!P:P,Dane!O:O,'Obroty 4'!C308)</f>
        <v>0</v>
      </c>
      <c r="J308" s="17">
        <f t="shared" si="10"/>
        <v>0</v>
      </c>
      <c r="K308" s="17">
        <f t="shared" si="11"/>
        <v>0</v>
      </c>
    </row>
    <row r="309" spans="3:11" x14ac:dyDescent="0.3">
      <c r="C309" s="6" t="str">
        <f>slowniki!M107</f>
        <v>404-10709</v>
      </c>
      <c r="D309" s="16" t="str">
        <f>IF($B$5="synt",LEFT(VLOOKUP('Obroty 4'!C309,slowniki!M:N,2,FALSE),3),IF($B$5="I-P",LEFT(VLOOKUP('Obroty 4'!C309,slowniki!M:N,2,FALSE),6),IF($B$5="II-P",LEFT(VLOOKUP('Obroty 4'!C309,slowniki!M:N,2,FALSE),9),VLOOKUP('Obroty 4'!C309,slowniki!M:N,2,FALSE))))</f>
        <v>404</v>
      </c>
      <c r="E309" s="16" t="str">
        <f>VLOOKUP('Obroty 4'!C309,slowniki!M:N,2,FALSE)</f>
        <v>404-01-07-09</v>
      </c>
      <c r="F309" s="17">
        <f>SUMIFS(Dane!Q:Q,Dane!O:O,'Obroty 4'!C309,Dane!M:M,'Obroty 4'!$D$2)</f>
        <v>0</v>
      </c>
      <c r="G309" s="17">
        <f>SUMIFS(Dane!Q:Q,Dane!P:P,'Obroty 4'!C309,Dane!M:M,'Obroty 4'!$D$2)</f>
        <v>0</v>
      </c>
      <c r="H309" s="17">
        <f>SUMIFS(Dane!Q:Q,Dane!O:O,'Obroty 4'!C309)</f>
        <v>0</v>
      </c>
      <c r="I309" s="17">
        <f>SUMIFS(Dane!P:P,Dane!O:O,'Obroty 4'!C309)</f>
        <v>0</v>
      </c>
      <c r="J309" s="17">
        <f t="shared" si="10"/>
        <v>0</v>
      </c>
      <c r="K309" s="17">
        <f t="shared" si="11"/>
        <v>0</v>
      </c>
    </row>
    <row r="310" spans="3:11" x14ac:dyDescent="0.3">
      <c r="C310" s="6" t="str">
        <f>slowniki!M108</f>
        <v>404-10710</v>
      </c>
      <c r="D310" s="16" t="str">
        <f>IF($B$5="synt",LEFT(VLOOKUP('Obroty 4'!C310,slowniki!M:N,2,FALSE),3),IF($B$5="I-P",LEFT(VLOOKUP('Obroty 4'!C310,slowniki!M:N,2,FALSE),6),IF($B$5="II-P",LEFT(VLOOKUP('Obroty 4'!C310,slowniki!M:N,2,FALSE),9),VLOOKUP('Obroty 4'!C310,slowniki!M:N,2,FALSE))))</f>
        <v>404</v>
      </c>
      <c r="E310" s="16" t="str">
        <f>VLOOKUP('Obroty 4'!C310,slowniki!M:N,2,FALSE)</f>
        <v>404-01-07-10</v>
      </c>
      <c r="F310" s="17">
        <f>SUMIFS(Dane!Q:Q,Dane!O:O,'Obroty 4'!C310,Dane!M:M,'Obroty 4'!$D$2)</f>
        <v>0</v>
      </c>
      <c r="G310" s="17">
        <f>SUMIFS(Dane!Q:Q,Dane!P:P,'Obroty 4'!C310,Dane!M:M,'Obroty 4'!$D$2)</f>
        <v>0</v>
      </c>
      <c r="H310" s="17">
        <f>SUMIFS(Dane!Q:Q,Dane!O:O,'Obroty 4'!C310)</f>
        <v>0</v>
      </c>
      <c r="I310" s="17">
        <f>SUMIFS(Dane!P:P,Dane!O:O,'Obroty 4'!C310)</f>
        <v>0</v>
      </c>
      <c r="J310" s="17">
        <f t="shared" si="10"/>
        <v>0</v>
      </c>
      <c r="K310" s="17">
        <f t="shared" si="11"/>
        <v>0</v>
      </c>
    </row>
    <row r="311" spans="3:11" x14ac:dyDescent="0.3">
      <c r="C311" s="6" t="str">
        <f>slowniki!M109</f>
        <v>404-10711</v>
      </c>
      <c r="D311" s="16" t="str">
        <f>IF($B$5="synt",LEFT(VLOOKUP('Obroty 4'!C311,slowniki!M:N,2,FALSE),3),IF($B$5="I-P",LEFT(VLOOKUP('Obroty 4'!C311,slowniki!M:N,2,FALSE),6),IF($B$5="II-P",LEFT(VLOOKUP('Obroty 4'!C311,slowniki!M:N,2,FALSE),9),VLOOKUP('Obroty 4'!C311,slowniki!M:N,2,FALSE))))</f>
        <v>404</v>
      </c>
      <c r="E311" s="16" t="str">
        <f>VLOOKUP('Obroty 4'!C311,slowniki!M:N,2,FALSE)</f>
        <v>404-01-07-11</v>
      </c>
      <c r="F311" s="17">
        <f>SUMIFS(Dane!Q:Q,Dane!O:O,'Obroty 4'!C311,Dane!M:M,'Obroty 4'!$D$2)</f>
        <v>0</v>
      </c>
      <c r="G311" s="17">
        <f>SUMIFS(Dane!Q:Q,Dane!P:P,'Obroty 4'!C311,Dane!M:M,'Obroty 4'!$D$2)</f>
        <v>0</v>
      </c>
      <c r="H311" s="17">
        <f>SUMIFS(Dane!Q:Q,Dane!O:O,'Obroty 4'!C311)</f>
        <v>0</v>
      </c>
      <c r="I311" s="17">
        <f>SUMIFS(Dane!P:P,Dane!O:O,'Obroty 4'!C311)</f>
        <v>0</v>
      </c>
      <c r="J311" s="17">
        <f t="shared" si="10"/>
        <v>0</v>
      </c>
      <c r="K311" s="17">
        <f t="shared" si="11"/>
        <v>0</v>
      </c>
    </row>
    <row r="312" spans="3:11" x14ac:dyDescent="0.3">
      <c r="C312" s="6" t="str">
        <f>slowniki!M110</f>
        <v>404-10712</v>
      </c>
      <c r="D312" s="16" t="str">
        <f>IF($B$5="synt",LEFT(VLOOKUP('Obroty 4'!C312,slowniki!M:N,2,FALSE),3),IF($B$5="I-P",LEFT(VLOOKUP('Obroty 4'!C312,slowniki!M:N,2,FALSE),6),IF($B$5="II-P",LEFT(VLOOKUP('Obroty 4'!C312,slowniki!M:N,2,FALSE),9),VLOOKUP('Obroty 4'!C312,slowniki!M:N,2,FALSE))))</f>
        <v>404</v>
      </c>
      <c r="E312" s="16" t="str">
        <f>VLOOKUP('Obroty 4'!C312,slowniki!M:N,2,FALSE)</f>
        <v>404-01-07-12</v>
      </c>
      <c r="F312" s="17">
        <f>SUMIFS(Dane!Q:Q,Dane!O:O,'Obroty 4'!C312,Dane!M:M,'Obroty 4'!$D$2)</f>
        <v>0</v>
      </c>
      <c r="G312" s="17">
        <f>SUMIFS(Dane!Q:Q,Dane!P:P,'Obroty 4'!C312,Dane!M:M,'Obroty 4'!$D$2)</f>
        <v>0</v>
      </c>
      <c r="H312" s="17">
        <f>SUMIFS(Dane!Q:Q,Dane!O:O,'Obroty 4'!C312)</f>
        <v>0</v>
      </c>
      <c r="I312" s="17">
        <f>SUMIFS(Dane!P:P,Dane!O:O,'Obroty 4'!C312)</f>
        <v>0</v>
      </c>
      <c r="J312" s="17">
        <f t="shared" si="10"/>
        <v>0</v>
      </c>
      <c r="K312" s="17">
        <f t="shared" si="11"/>
        <v>0</v>
      </c>
    </row>
    <row r="313" spans="3:11" x14ac:dyDescent="0.3">
      <c r="C313" s="6" t="str">
        <f>slowniki!M111</f>
        <v>404-10713</v>
      </c>
      <c r="D313" s="16" t="str">
        <f>IF($B$5="synt",LEFT(VLOOKUP('Obroty 4'!C313,slowniki!M:N,2,FALSE),3),IF($B$5="I-P",LEFT(VLOOKUP('Obroty 4'!C313,slowniki!M:N,2,FALSE),6),IF($B$5="II-P",LEFT(VLOOKUP('Obroty 4'!C313,slowniki!M:N,2,FALSE),9),VLOOKUP('Obroty 4'!C313,slowniki!M:N,2,FALSE))))</f>
        <v>404</v>
      </c>
      <c r="E313" s="16" t="str">
        <f>VLOOKUP('Obroty 4'!C313,slowniki!M:N,2,FALSE)</f>
        <v>404-01-07-13</v>
      </c>
      <c r="F313" s="17">
        <f>SUMIFS(Dane!Q:Q,Dane!O:O,'Obroty 4'!C313,Dane!M:M,'Obroty 4'!$D$2)</f>
        <v>0</v>
      </c>
      <c r="G313" s="17">
        <f>SUMIFS(Dane!Q:Q,Dane!P:P,'Obroty 4'!C313,Dane!M:M,'Obroty 4'!$D$2)</f>
        <v>0</v>
      </c>
      <c r="H313" s="17">
        <f>SUMIFS(Dane!Q:Q,Dane!O:O,'Obroty 4'!C313)</f>
        <v>0</v>
      </c>
      <c r="I313" s="17">
        <f>SUMIFS(Dane!P:P,Dane!O:O,'Obroty 4'!C313)</f>
        <v>0</v>
      </c>
      <c r="J313" s="17">
        <f t="shared" si="10"/>
        <v>0</v>
      </c>
      <c r="K313" s="17">
        <f t="shared" si="11"/>
        <v>0</v>
      </c>
    </row>
    <row r="314" spans="3:11" x14ac:dyDescent="0.3">
      <c r="C314" s="6" t="str">
        <f>slowniki!M112</f>
        <v>404-10714</v>
      </c>
      <c r="D314" s="16" t="str">
        <f>IF($B$5="synt",LEFT(VLOOKUP('Obroty 4'!C314,slowniki!M:N,2,FALSE),3),IF($B$5="I-P",LEFT(VLOOKUP('Obroty 4'!C314,slowniki!M:N,2,FALSE),6),IF($B$5="II-P",LEFT(VLOOKUP('Obroty 4'!C314,slowniki!M:N,2,FALSE),9),VLOOKUP('Obroty 4'!C314,slowniki!M:N,2,FALSE))))</f>
        <v>404</v>
      </c>
      <c r="E314" s="16" t="str">
        <f>VLOOKUP('Obroty 4'!C314,slowniki!M:N,2,FALSE)</f>
        <v>404-01-07-14</v>
      </c>
      <c r="F314" s="17">
        <f>SUMIFS(Dane!Q:Q,Dane!O:O,'Obroty 4'!C314,Dane!M:M,'Obroty 4'!$D$2)</f>
        <v>0</v>
      </c>
      <c r="G314" s="17">
        <f>SUMIFS(Dane!Q:Q,Dane!P:P,'Obroty 4'!C314,Dane!M:M,'Obroty 4'!$D$2)</f>
        <v>0</v>
      </c>
      <c r="H314" s="17">
        <f>SUMIFS(Dane!Q:Q,Dane!O:O,'Obroty 4'!C314)</f>
        <v>0</v>
      </c>
      <c r="I314" s="17">
        <f>SUMIFS(Dane!P:P,Dane!O:O,'Obroty 4'!C314)</f>
        <v>0</v>
      </c>
      <c r="J314" s="17">
        <f t="shared" si="10"/>
        <v>0</v>
      </c>
      <c r="K314" s="17">
        <f t="shared" si="11"/>
        <v>0</v>
      </c>
    </row>
    <row r="315" spans="3:11" x14ac:dyDescent="0.3">
      <c r="C315" s="6" t="str">
        <f>slowniki!M113</f>
        <v>404-10715</v>
      </c>
      <c r="D315" s="16" t="str">
        <f>IF($B$5="synt",LEFT(VLOOKUP('Obroty 4'!C315,slowniki!M:N,2,FALSE),3),IF($B$5="I-P",LEFT(VLOOKUP('Obroty 4'!C315,slowniki!M:N,2,FALSE),6),IF($B$5="II-P",LEFT(VLOOKUP('Obroty 4'!C315,slowniki!M:N,2,FALSE),9),VLOOKUP('Obroty 4'!C315,slowniki!M:N,2,FALSE))))</f>
        <v>404</v>
      </c>
      <c r="E315" s="16" t="str">
        <f>VLOOKUP('Obroty 4'!C315,slowniki!M:N,2,FALSE)</f>
        <v>404-01-07-15</v>
      </c>
      <c r="F315" s="17">
        <f>SUMIFS(Dane!Q:Q,Dane!O:O,'Obroty 4'!C315,Dane!M:M,'Obroty 4'!$D$2)</f>
        <v>0</v>
      </c>
      <c r="G315" s="17">
        <f>SUMIFS(Dane!Q:Q,Dane!P:P,'Obroty 4'!C315,Dane!M:M,'Obroty 4'!$D$2)</f>
        <v>0</v>
      </c>
      <c r="H315" s="17">
        <f>SUMIFS(Dane!Q:Q,Dane!O:O,'Obroty 4'!C315)</f>
        <v>0</v>
      </c>
      <c r="I315" s="17">
        <f>SUMIFS(Dane!P:P,Dane!O:O,'Obroty 4'!C315)</f>
        <v>0</v>
      </c>
      <c r="J315" s="17">
        <f t="shared" si="10"/>
        <v>0</v>
      </c>
      <c r="K315" s="17">
        <f t="shared" si="11"/>
        <v>0</v>
      </c>
    </row>
    <row r="316" spans="3:11" x14ac:dyDescent="0.3">
      <c r="C316" s="6" t="str">
        <f>slowniki!M114</f>
        <v>404-10716</v>
      </c>
      <c r="D316" s="16" t="str">
        <f>IF($B$5="synt",LEFT(VLOOKUP('Obroty 4'!C316,slowniki!M:N,2,FALSE),3),IF($B$5="I-P",LEFT(VLOOKUP('Obroty 4'!C316,slowniki!M:N,2,FALSE),6),IF($B$5="II-P",LEFT(VLOOKUP('Obroty 4'!C316,slowniki!M:N,2,FALSE),9),VLOOKUP('Obroty 4'!C316,slowniki!M:N,2,FALSE))))</f>
        <v>404</v>
      </c>
      <c r="E316" s="16" t="str">
        <f>VLOOKUP('Obroty 4'!C316,slowniki!M:N,2,FALSE)</f>
        <v>404-01-07-16</v>
      </c>
      <c r="F316" s="17">
        <f>SUMIFS(Dane!Q:Q,Dane!O:O,'Obroty 4'!C316,Dane!M:M,'Obroty 4'!$D$2)</f>
        <v>0</v>
      </c>
      <c r="G316" s="17">
        <f>SUMIFS(Dane!Q:Q,Dane!P:P,'Obroty 4'!C316,Dane!M:M,'Obroty 4'!$D$2)</f>
        <v>0</v>
      </c>
      <c r="H316" s="17">
        <f>SUMIFS(Dane!Q:Q,Dane!O:O,'Obroty 4'!C316)</f>
        <v>0</v>
      </c>
      <c r="I316" s="17">
        <f>SUMIFS(Dane!P:P,Dane!O:O,'Obroty 4'!C316)</f>
        <v>0</v>
      </c>
      <c r="J316" s="17">
        <f t="shared" si="10"/>
        <v>0</v>
      </c>
      <c r="K316" s="17">
        <f t="shared" si="11"/>
        <v>0</v>
      </c>
    </row>
    <row r="317" spans="3:11" x14ac:dyDescent="0.3">
      <c r="C317" s="6" t="str">
        <f>slowniki!M115</f>
        <v>404-10801</v>
      </c>
      <c r="D317" s="16" t="str">
        <f>IF($B$5="synt",LEFT(VLOOKUP('Obroty 4'!C317,slowniki!M:N,2,FALSE),3),IF($B$5="I-P",LEFT(VLOOKUP('Obroty 4'!C317,slowniki!M:N,2,FALSE),6),IF($B$5="II-P",LEFT(VLOOKUP('Obroty 4'!C317,slowniki!M:N,2,FALSE),9),VLOOKUP('Obroty 4'!C317,slowniki!M:N,2,FALSE))))</f>
        <v>404</v>
      </c>
      <c r="E317" s="16" t="str">
        <f>VLOOKUP('Obroty 4'!C317,slowniki!M:N,2,FALSE)</f>
        <v>404-01-08-01</v>
      </c>
      <c r="F317" s="17">
        <f>SUMIFS(Dane!Q:Q,Dane!O:O,'Obroty 4'!C317,Dane!M:M,'Obroty 4'!$D$2)</f>
        <v>0</v>
      </c>
      <c r="G317" s="17">
        <f>SUMIFS(Dane!Q:Q,Dane!P:P,'Obroty 4'!C317,Dane!M:M,'Obroty 4'!$D$2)</f>
        <v>0</v>
      </c>
      <c r="H317" s="17">
        <f>SUMIFS(Dane!Q:Q,Dane!O:O,'Obroty 4'!C317)</f>
        <v>0</v>
      </c>
      <c r="I317" s="17">
        <f>SUMIFS(Dane!P:P,Dane!O:O,'Obroty 4'!C317)</f>
        <v>0</v>
      </c>
      <c r="J317" s="17">
        <f t="shared" si="10"/>
        <v>0</v>
      </c>
      <c r="K317" s="17">
        <f t="shared" si="11"/>
        <v>0</v>
      </c>
    </row>
    <row r="318" spans="3:11" x14ac:dyDescent="0.3">
      <c r="C318" s="6" t="str">
        <f>slowniki!M116</f>
        <v>404-10802</v>
      </c>
      <c r="D318" s="16" t="str">
        <f>IF($B$5="synt",LEFT(VLOOKUP('Obroty 4'!C318,slowniki!M:N,2,FALSE),3),IF($B$5="I-P",LEFT(VLOOKUP('Obroty 4'!C318,slowniki!M:N,2,FALSE),6),IF($B$5="II-P",LEFT(VLOOKUP('Obroty 4'!C318,slowniki!M:N,2,FALSE),9),VLOOKUP('Obroty 4'!C318,slowniki!M:N,2,FALSE))))</f>
        <v>404</v>
      </c>
      <c r="E318" s="16" t="str">
        <f>VLOOKUP('Obroty 4'!C318,slowniki!M:N,2,FALSE)</f>
        <v>404-01-08-02</v>
      </c>
      <c r="F318" s="17">
        <f>SUMIFS(Dane!Q:Q,Dane!O:O,'Obroty 4'!C318,Dane!M:M,'Obroty 4'!$D$2)</f>
        <v>0</v>
      </c>
      <c r="G318" s="17">
        <f>SUMIFS(Dane!Q:Q,Dane!P:P,'Obroty 4'!C318,Dane!M:M,'Obroty 4'!$D$2)</f>
        <v>0</v>
      </c>
      <c r="H318" s="17">
        <f>SUMIFS(Dane!Q:Q,Dane!O:O,'Obroty 4'!C318)</f>
        <v>0</v>
      </c>
      <c r="I318" s="17">
        <f>SUMIFS(Dane!P:P,Dane!O:O,'Obroty 4'!C318)</f>
        <v>0</v>
      </c>
      <c r="J318" s="17">
        <f t="shared" si="10"/>
        <v>0</v>
      </c>
      <c r="K318" s="17">
        <f t="shared" si="11"/>
        <v>0</v>
      </c>
    </row>
    <row r="319" spans="3:11" x14ac:dyDescent="0.3">
      <c r="C319" s="6" t="str">
        <f>slowniki!M117</f>
        <v>404-10803</v>
      </c>
      <c r="D319" s="16" t="str">
        <f>IF($B$5="synt",LEFT(VLOOKUP('Obroty 4'!C319,slowniki!M:N,2,FALSE),3),IF($B$5="I-P",LEFT(VLOOKUP('Obroty 4'!C319,slowniki!M:N,2,FALSE),6),IF($B$5="II-P",LEFT(VLOOKUP('Obroty 4'!C319,slowniki!M:N,2,FALSE),9),VLOOKUP('Obroty 4'!C319,slowniki!M:N,2,FALSE))))</f>
        <v>404</v>
      </c>
      <c r="E319" s="16" t="str">
        <f>VLOOKUP('Obroty 4'!C319,slowniki!M:N,2,FALSE)</f>
        <v>404-01-08-03</v>
      </c>
      <c r="F319" s="17">
        <f>SUMIFS(Dane!Q:Q,Dane!O:O,'Obroty 4'!C319,Dane!M:M,'Obroty 4'!$D$2)</f>
        <v>0</v>
      </c>
      <c r="G319" s="17">
        <f>SUMIFS(Dane!Q:Q,Dane!P:P,'Obroty 4'!C319,Dane!M:M,'Obroty 4'!$D$2)</f>
        <v>0</v>
      </c>
      <c r="H319" s="17">
        <f>SUMIFS(Dane!Q:Q,Dane!O:O,'Obroty 4'!C319)</f>
        <v>0</v>
      </c>
      <c r="I319" s="17">
        <f>SUMIFS(Dane!P:P,Dane!O:O,'Obroty 4'!C319)</f>
        <v>0</v>
      </c>
      <c r="J319" s="17">
        <f t="shared" si="10"/>
        <v>0</v>
      </c>
      <c r="K319" s="17">
        <f t="shared" si="11"/>
        <v>0</v>
      </c>
    </row>
    <row r="320" spans="3:11" x14ac:dyDescent="0.3">
      <c r="C320" s="6" t="str">
        <f>slowniki!M118</f>
        <v>404-10804</v>
      </c>
      <c r="D320" s="16" t="str">
        <f>IF($B$5="synt",LEFT(VLOOKUP('Obroty 4'!C320,slowniki!M:N,2,FALSE),3),IF($B$5="I-P",LEFT(VLOOKUP('Obroty 4'!C320,slowniki!M:N,2,FALSE),6),IF($B$5="II-P",LEFT(VLOOKUP('Obroty 4'!C320,slowniki!M:N,2,FALSE),9),VLOOKUP('Obroty 4'!C320,slowniki!M:N,2,FALSE))))</f>
        <v>404</v>
      </c>
      <c r="E320" s="16" t="str">
        <f>VLOOKUP('Obroty 4'!C320,slowniki!M:N,2,FALSE)</f>
        <v>404-01-08-04</v>
      </c>
      <c r="F320" s="17">
        <f>SUMIFS(Dane!Q:Q,Dane!O:O,'Obroty 4'!C320,Dane!M:M,'Obroty 4'!$D$2)</f>
        <v>0</v>
      </c>
      <c r="G320" s="17">
        <f>SUMIFS(Dane!Q:Q,Dane!P:P,'Obroty 4'!C320,Dane!M:M,'Obroty 4'!$D$2)</f>
        <v>0</v>
      </c>
      <c r="H320" s="17">
        <f>SUMIFS(Dane!Q:Q,Dane!O:O,'Obroty 4'!C320)</f>
        <v>0</v>
      </c>
      <c r="I320" s="17">
        <f>SUMIFS(Dane!P:P,Dane!O:O,'Obroty 4'!C320)</f>
        <v>0</v>
      </c>
      <c r="J320" s="17">
        <f t="shared" si="10"/>
        <v>0</v>
      </c>
      <c r="K320" s="17">
        <f t="shared" si="11"/>
        <v>0</v>
      </c>
    </row>
    <row r="321" spans="3:11" x14ac:dyDescent="0.3">
      <c r="C321" s="6" t="str">
        <f>slowniki!M119</f>
        <v>404-10805</v>
      </c>
      <c r="D321" s="16" t="str">
        <f>IF($B$5="synt",LEFT(VLOOKUP('Obroty 4'!C321,slowniki!M:N,2,FALSE),3),IF($B$5="I-P",LEFT(VLOOKUP('Obroty 4'!C321,slowniki!M:N,2,FALSE),6),IF($B$5="II-P",LEFT(VLOOKUP('Obroty 4'!C321,slowniki!M:N,2,FALSE),9),VLOOKUP('Obroty 4'!C321,slowniki!M:N,2,FALSE))))</f>
        <v>404</v>
      </c>
      <c r="E321" s="16" t="str">
        <f>VLOOKUP('Obroty 4'!C321,slowniki!M:N,2,FALSE)</f>
        <v>404-01-08-05</v>
      </c>
      <c r="F321" s="17">
        <f>SUMIFS(Dane!Q:Q,Dane!O:O,'Obroty 4'!C321,Dane!M:M,'Obroty 4'!$D$2)</f>
        <v>0</v>
      </c>
      <c r="G321" s="17">
        <f>SUMIFS(Dane!Q:Q,Dane!P:P,'Obroty 4'!C321,Dane!M:M,'Obroty 4'!$D$2)</f>
        <v>0</v>
      </c>
      <c r="H321" s="17">
        <f>SUMIFS(Dane!Q:Q,Dane!O:O,'Obroty 4'!C321)</f>
        <v>0</v>
      </c>
      <c r="I321" s="17">
        <f>SUMIFS(Dane!P:P,Dane!O:O,'Obroty 4'!C321)</f>
        <v>0</v>
      </c>
      <c r="J321" s="17">
        <f t="shared" si="10"/>
        <v>0</v>
      </c>
      <c r="K321" s="17">
        <f t="shared" si="11"/>
        <v>0</v>
      </c>
    </row>
    <row r="322" spans="3:11" x14ac:dyDescent="0.3">
      <c r="C322" s="6" t="str">
        <f>slowniki!M120</f>
        <v>404-10806</v>
      </c>
      <c r="D322" s="16" t="str">
        <f>IF($B$5="synt",LEFT(VLOOKUP('Obroty 4'!C322,slowniki!M:N,2,FALSE),3),IF($B$5="I-P",LEFT(VLOOKUP('Obroty 4'!C322,slowniki!M:N,2,FALSE),6),IF($B$5="II-P",LEFT(VLOOKUP('Obroty 4'!C322,slowniki!M:N,2,FALSE),9),VLOOKUP('Obroty 4'!C322,slowniki!M:N,2,FALSE))))</f>
        <v>404</v>
      </c>
      <c r="E322" s="16" t="str">
        <f>VLOOKUP('Obroty 4'!C322,slowniki!M:N,2,FALSE)</f>
        <v>404-01-08-06</v>
      </c>
      <c r="F322" s="17">
        <f>SUMIFS(Dane!Q:Q,Dane!O:O,'Obroty 4'!C322,Dane!M:M,'Obroty 4'!$D$2)</f>
        <v>0</v>
      </c>
      <c r="G322" s="17">
        <f>SUMIFS(Dane!Q:Q,Dane!P:P,'Obroty 4'!C322,Dane!M:M,'Obroty 4'!$D$2)</f>
        <v>0</v>
      </c>
      <c r="H322" s="17">
        <f>SUMIFS(Dane!Q:Q,Dane!O:O,'Obroty 4'!C322)</f>
        <v>0</v>
      </c>
      <c r="I322" s="17">
        <f>SUMIFS(Dane!P:P,Dane!O:O,'Obroty 4'!C322)</f>
        <v>0</v>
      </c>
      <c r="J322" s="17">
        <f t="shared" si="10"/>
        <v>0</v>
      </c>
      <c r="K322" s="17">
        <f t="shared" si="11"/>
        <v>0</v>
      </c>
    </row>
    <row r="323" spans="3:11" x14ac:dyDescent="0.3">
      <c r="C323" s="6" t="str">
        <f>slowniki!M121</f>
        <v>404-10807</v>
      </c>
      <c r="D323" s="16" t="str">
        <f>IF($B$5="synt",LEFT(VLOOKUP('Obroty 4'!C323,slowniki!M:N,2,FALSE),3),IF($B$5="I-P",LEFT(VLOOKUP('Obroty 4'!C323,slowniki!M:N,2,FALSE),6),IF($B$5="II-P",LEFT(VLOOKUP('Obroty 4'!C323,slowniki!M:N,2,FALSE),9),VLOOKUP('Obroty 4'!C323,slowniki!M:N,2,FALSE))))</f>
        <v>404</v>
      </c>
      <c r="E323" s="16" t="str">
        <f>VLOOKUP('Obroty 4'!C323,slowniki!M:N,2,FALSE)</f>
        <v>404-01-08-07</v>
      </c>
      <c r="F323" s="17">
        <f>SUMIFS(Dane!Q:Q,Dane!O:O,'Obroty 4'!C323,Dane!M:M,'Obroty 4'!$D$2)</f>
        <v>0</v>
      </c>
      <c r="G323" s="17">
        <f>SUMIFS(Dane!Q:Q,Dane!P:P,'Obroty 4'!C323,Dane!M:M,'Obroty 4'!$D$2)</f>
        <v>0</v>
      </c>
      <c r="H323" s="17">
        <f>SUMIFS(Dane!Q:Q,Dane!O:O,'Obroty 4'!C323)</f>
        <v>0</v>
      </c>
      <c r="I323" s="17">
        <f>SUMIFS(Dane!P:P,Dane!O:O,'Obroty 4'!C323)</f>
        <v>0</v>
      </c>
      <c r="J323" s="17">
        <f t="shared" si="10"/>
        <v>0</v>
      </c>
      <c r="K323" s="17">
        <f t="shared" si="11"/>
        <v>0</v>
      </c>
    </row>
    <row r="324" spans="3:11" x14ac:dyDescent="0.3">
      <c r="C324" s="6" t="str">
        <f>slowniki!M122</f>
        <v>404-10808</v>
      </c>
      <c r="D324" s="16" t="str">
        <f>IF($B$5="synt",LEFT(VLOOKUP('Obroty 4'!C324,slowniki!M:N,2,FALSE),3),IF($B$5="I-P",LEFT(VLOOKUP('Obroty 4'!C324,slowniki!M:N,2,FALSE),6),IF($B$5="II-P",LEFT(VLOOKUP('Obroty 4'!C324,slowniki!M:N,2,FALSE),9),VLOOKUP('Obroty 4'!C324,slowniki!M:N,2,FALSE))))</f>
        <v>404</v>
      </c>
      <c r="E324" s="16" t="str">
        <f>VLOOKUP('Obroty 4'!C324,slowniki!M:N,2,FALSE)</f>
        <v>404-01-08-08</v>
      </c>
      <c r="F324" s="17">
        <f>SUMIFS(Dane!Q:Q,Dane!O:O,'Obroty 4'!C324,Dane!M:M,'Obroty 4'!$D$2)</f>
        <v>0</v>
      </c>
      <c r="G324" s="17">
        <f>SUMIFS(Dane!Q:Q,Dane!P:P,'Obroty 4'!C324,Dane!M:M,'Obroty 4'!$D$2)</f>
        <v>0</v>
      </c>
      <c r="H324" s="17">
        <f>SUMIFS(Dane!Q:Q,Dane!O:O,'Obroty 4'!C324)</f>
        <v>0</v>
      </c>
      <c r="I324" s="17">
        <f>SUMIFS(Dane!P:P,Dane!O:O,'Obroty 4'!C324)</f>
        <v>0</v>
      </c>
      <c r="J324" s="17">
        <f t="shared" si="10"/>
        <v>0</v>
      </c>
      <c r="K324" s="17">
        <f t="shared" si="11"/>
        <v>0</v>
      </c>
    </row>
    <row r="325" spans="3:11" x14ac:dyDescent="0.3">
      <c r="C325" s="6" t="str">
        <f>slowniki!M123</f>
        <v>404-10809</v>
      </c>
      <c r="D325" s="16" t="str">
        <f>IF($B$5="synt",LEFT(VLOOKUP('Obroty 4'!C325,slowniki!M:N,2,FALSE),3),IF($B$5="I-P",LEFT(VLOOKUP('Obroty 4'!C325,slowniki!M:N,2,FALSE),6),IF($B$5="II-P",LEFT(VLOOKUP('Obroty 4'!C325,slowniki!M:N,2,FALSE),9),VLOOKUP('Obroty 4'!C325,slowniki!M:N,2,FALSE))))</f>
        <v>404</v>
      </c>
      <c r="E325" s="16" t="str">
        <f>VLOOKUP('Obroty 4'!C325,slowniki!M:N,2,FALSE)</f>
        <v>404-01-08-09</v>
      </c>
      <c r="F325" s="17">
        <f>SUMIFS(Dane!Q:Q,Dane!O:O,'Obroty 4'!C325,Dane!M:M,'Obroty 4'!$D$2)</f>
        <v>0</v>
      </c>
      <c r="G325" s="17">
        <f>SUMIFS(Dane!Q:Q,Dane!P:P,'Obroty 4'!C325,Dane!M:M,'Obroty 4'!$D$2)</f>
        <v>0</v>
      </c>
      <c r="H325" s="17">
        <f>SUMIFS(Dane!Q:Q,Dane!O:O,'Obroty 4'!C325)</f>
        <v>0</v>
      </c>
      <c r="I325" s="17">
        <f>SUMIFS(Dane!P:P,Dane!O:O,'Obroty 4'!C325)</f>
        <v>0</v>
      </c>
      <c r="J325" s="17">
        <f t="shared" si="10"/>
        <v>0</v>
      </c>
      <c r="K325" s="17">
        <f t="shared" si="11"/>
        <v>0</v>
      </c>
    </row>
    <row r="326" spans="3:11" x14ac:dyDescent="0.3">
      <c r="C326" s="6" t="str">
        <f>slowniki!M124</f>
        <v>404-10810</v>
      </c>
      <c r="D326" s="16" t="str">
        <f>IF($B$5="synt",LEFT(VLOOKUP('Obroty 4'!C326,slowniki!M:N,2,FALSE),3),IF($B$5="I-P",LEFT(VLOOKUP('Obroty 4'!C326,slowniki!M:N,2,FALSE),6),IF($B$5="II-P",LEFT(VLOOKUP('Obroty 4'!C326,slowniki!M:N,2,FALSE),9),VLOOKUP('Obroty 4'!C326,slowniki!M:N,2,FALSE))))</f>
        <v>404</v>
      </c>
      <c r="E326" s="16" t="str">
        <f>VLOOKUP('Obroty 4'!C326,slowniki!M:N,2,FALSE)</f>
        <v>404-01-08-10</v>
      </c>
      <c r="F326" s="17">
        <f>SUMIFS(Dane!Q:Q,Dane!O:O,'Obroty 4'!C326,Dane!M:M,'Obroty 4'!$D$2)</f>
        <v>0</v>
      </c>
      <c r="G326" s="17">
        <f>SUMIFS(Dane!Q:Q,Dane!P:P,'Obroty 4'!C326,Dane!M:M,'Obroty 4'!$D$2)</f>
        <v>0</v>
      </c>
      <c r="H326" s="17">
        <f>SUMIFS(Dane!Q:Q,Dane!O:O,'Obroty 4'!C326)</f>
        <v>0</v>
      </c>
      <c r="I326" s="17">
        <f>SUMIFS(Dane!P:P,Dane!O:O,'Obroty 4'!C326)</f>
        <v>0</v>
      </c>
      <c r="J326" s="17">
        <f t="shared" si="10"/>
        <v>0</v>
      </c>
      <c r="K326" s="17">
        <f t="shared" si="11"/>
        <v>0</v>
      </c>
    </row>
    <row r="327" spans="3:11" x14ac:dyDescent="0.3">
      <c r="C327" s="6" t="str">
        <f>slowniki!M125</f>
        <v>404-10811</v>
      </c>
      <c r="D327" s="16" t="str">
        <f>IF($B$5="synt",LEFT(VLOOKUP('Obroty 4'!C327,slowniki!M:N,2,FALSE),3),IF($B$5="I-P",LEFT(VLOOKUP('Obroty 4'!C327,slowniki!M:N,2,FALSE),6),IF($B$5="II-P",LEFT(VLOOKUP('Obroty 4'!C327,slowniki!M:N,2,FALSE),9),VLOOKUP('Obroty 4'!C327,slowniki!M:N,2,FALSE))))</f>
        <v>404</v>
      </c>
      <c r="E327" s="16" t="str">
        <f>VLOOKUP('Obroty 4'!C327,slowniki!M:N,2,FALSE)</f>
        <v>404-01-08-11</v>
      </c>
      <c r="F327" s="17">
        <f>SUMIFS(Dane!Q:Q,Dane!O:O,'Obroty 4'!C327,Dane!M:M,'Obroty 4'!$D$2)</f>
        <v>0</v>
      </c>
      <c r="G327" s="17">
        <f>SUMIFS(Dane!Q:Q,Dane!P:P,'Obroty 4'!C327,Dane!M:M,'Obroty 4'!$D$2)</f>
        <v>0</v>
      </c>
      <c r="H327" s="17">
        <f>SUMIFS(Dane!Q:Q,Dane!O:O,'Obroty 4'!C327)</f>
        <v>0</v>
      </c>
      <c r="I327" s="17">
        <f>SUMIFS(Dane!P:P,Dane!O:O,'Obroty 4'!C327)</f>
        <v>0</v>
      </c>
      <c r="J327" s="17">
        <f t="shared" ref="J327:J390" si="12">IF(H327&gt;I327,H327-I327,0)</f>
        <v>0</v>
      </c>
      <c r="K327" s="17">
        <f t="shared" ref="K327:K390" si="13">IF(I327&gt;H327,I327-H327,0)</f>
        <v>0</v>
      </c>
    </row>
    <row r="328" spans="3:11" x14ac:dyDescent="0.3">
      <c r="C328" s="6" t="str">
        <f>slowniki!M126</f>
        <v>404-10812</v>
      </c>
      <c r="D328" s="16" t="str">
        <f>IF($B$5="synt",LEFT(VLOOKUP('Obroty 4'!C328,slowniki!M:N,2,FALSE),3),IF($B$5="I-P",LEFT(VLOOKUP('Obroty 4'!C328,slowniki!M:N,2,FALSE),6),IF($B$5="II-P",LEFT(VLOOKUP('Obroty 4'!C328,slowniki!M:N,2,FALSE),9),VLOOKUP('Obroty 4'!C328,slowniki!M:N,2,FALSE))))</f>
        <v>404</v>
      </c>
      <c r="E328" s="16" t="str">
        <f>VLOOKUP('Obroty 4'!C328,slowniki!M:N,2,FALSE)</f>
        <v>404-01-08-12</v>
      </c>
      <c r="F328" s="17">
        <f>SUMIFS(Dane!Q:Q,Dane!O:O,'Obroty 4'!C328,Dane!M:M,'Obroty 4'!$D$2)</f>
        <v>0</v>
      </c>
      <c r="G328" s="17">
        <f>SUMIFS(Dane!Q:Q,Dane!P:P,'Obroty 4'!C328,Dane!M:M,'Obroty 4'!$D$2)</f>
        <v>0</v>
      </c>
      <c r="H328" s="17">
        <f>SUMIFS(Dane!Q:Q,Dane!O:O,'Obroty 4'!C328)</f>
        <v>0</v>
      </c>
      <c r="I328" s="17">
        <f>SUMIFS(Dane!P:P,Dane!O:O,'Obroty 4'!C328)</f>
        <v>0</v>
      </c>
      <c r="J328" s="17">
        <f t="shared" si="12"/>
        <v>0</v>
      </c>
      <c r="K328" s="17">
        <f t="shared" si="13"/>
        <v>0</v>
      </c>
    </row>
    <row r="329" spans="3:11" x14ac:dyDescent="0.3">
      <c r="C329" s="6" t="str">
        <f>slowniki!M127</f>
        <v>404-10813</v>
      </c>
      <c r="D329" s="16" t="str">
        <f>IF($B$5="synt",LEFT(VLOOKUP('Obroty 4'!C329,slowniki!M:N,2,FALSE),3),IF($B$5="I-P",LEFT(VLOOKUP('Obroty 4'!C329,slowniki!M:N,2,FALSE),6),IF($B$5="II-P",LEFT(VLOOKUP('Obroty 4'!C329,slowniki!M:N,2,FALSE),9),VLOOKUP('Obroty 4'!C329,slowniki!M:N,2,FALSE))))</f>
        <v>404</v>
      </c>
      <c r="E329" s="16" t="str">
        <f>VLOOKUP('Obroty 4'!C329,slowniki!M:N,2,FALSE)</f>
        <v>404-01-08-13</v>
      </c>
      <c r="F329" s="17">
        <f>SUMIFS(Dane!Q:Q,Dane!O:O,'Obroty 4'!C329,Dane!M:M,'Obroty 4'!$D$2)</f>
        <v>0</v>
      </c>
      <c r="G329" s="17">
        <f>SUMIFS(Dane!Q:Q,Dane!P:P,'Obroty 4'!C329,Dane!M:M,'Obroty 4'!$D$2)</f>
        <v>0</v>
      </c>
      <c r="H329" s="17">
        <f>SUMIFS(Dane!Q:Q,Dane!O:O,'Obroty 4'!C329)</f>
        <v>0</v>
      </c>
      <c r="I329" s="17">
        <f>SUMIFS(Dane!P:P,Dane!O:O,'Obroty 4'!C329)</f>
        <v>0</v>
      </c>
      <c r="J329" s="17">
        <f t="shared" si="12"/>
        <v>0</v>
      </c>
      <c r="K329" s="17">
        <f t="shared" si="13"/>
        <v>0</v>
      </c>
    </row>
    <row r="330" spans="3:11" x14ac:dyDescent="0.3">
      <c r="C330" s="6" t="str">
        <f>slowniki!M128</f>
        <v>404-10814</v>
      </c>
      <c r="D330" s="16" t="str">
        <f>IF($B$5="synt",LEFT(VLOOKUP('Obroty 4'!C330,slowniki!M:N,2,FALSE),3),IF($B$5="I-P",LEFT(VLOOKUP('Obroty 4'!C330,slowniki!M:N,2,FALSE),6),IF($B$5="II-P",LEFT(VLOOKUP('Obroty 4'!C330,slowniki!M:N,2,FALSE),9),VLOOKUP('Obroty 4'!C330,slowniki!M:N,2,FALSE))))</f>
        <v>404</v>
      </c>
      <c r="E330" s="16" t="str">
        <f>VLOOKUP('Obroty 4'!C330,slowniki!M:N,2,FALSE)</f>
        <v>404-01-08-14</v>
      </c>
      <c r="F330" s="17">
        <f>SUMIFS(Dane!Q:Q,Dane!O:O,'Obroty 4'!C330,Dane!M:M,'Obroty 4'!$D$2)</f>
        <v>0</v>
      </c>
      <c r="G330" s="17">
        <f>SUMIFS(Dane!Q:Q,Dane!P:P,'Obroty 4'!C330,Dane!M:M,'Obroty 4'!$D$2)</f>
        <v>0</v>
      </c>
      <c r="H330" s="17">
        <f>SUMIFS(Dane!Q:Q,Dane!O:O,'Obroty 4'!C330)</f>
        <v>0</v>
      </c>
      <c r="I330" s="17">
        <f>SUMIFS(Dane!P:P,Dane!O:O,'Obroty 4'!C330)</f>
        <v>0</v>
      </c>
      <c r="J330" s="17">
        <f t="shared" si="12"/>
        <v>0</v>
      </c>
      <c r="K330" s="17">
        <f t="shared" si="13"/>
        <v>0</v>
      </c>
    </row>
    <row r="331" spans="3:11" x14ac:dyDescent="0.3">
      <c r="C331" s="6" t="str">
        <f>slowniki!M129</f>
        <v>404-10815</v>
      </c>
      <c r="D331" s="16" t="str">
        <f>IF($B$5="synt",LEFT(VLOOKUP('Obroty 4'!C331,slowniki!M:N,2,FALSE),3),IF($B$5="I-P",LEFT(VLOOKUP('Obroty 4'!C331,slowniki!M:N,2,FALSE),6),IF($B$5="II-P",LEFT(VLOOKUP('Obroty 4'!C331,slowniki!M:N,2,FALSE),9),VLOOKUP('Obroty 4'!C331,slowniki!M:N,2,FALSE))))</f>
        <v>404</v>
      </c>
      <c r="E331" s="16" t="str">
        <f>VLOOKUP('Obroty 4'!C331,slowniki!M:N,2,FALSE)</f>
        <v>404-01-08-15</v>
      </c>
      <c r="F331" s="17">
        <f>SUMIFS(Dane!Q:Q,Dane!O:O,'Obroty 4'!C331,Dane!M:M,'Obroty 4'!$D$2)</f>
        <v>0</v>
      </c>
      <c r="G331" s="17">
        <f>SUMIFS(Dane!Q:Q,Dane!P:P,'Obroty 4'!C331,Dane!M:M,'Obroty 4'!$D$2)</f>
        <v>0</v>
      </c>
      <c r="H331" s="17">
        <f>SUMIFS(Dane!Q:Q,Dane!O:O,'Obroty 4'!C331)</f>
        <v>0</v>
      </c>
      <c r="I331" s="17">
        <f>SUMIFS(Dane!P:P,Dane!O:O,'Obroty 4'!C331)</f>
        <v>0</v>
      </c>
      <c r="J331" s="17">
        <f t="shared" si="12"/>
        <v>0</v>
      </c>
      <c r="K331" s="17">
        <f t="shared" si="13"/>
        <v>0</v>
      </c>
    </row>
    <row r="332" spans="3:11" x14ac:dyDescent="0.3">
      <c r="C332" s="6" t="str">
        <f>slowniki!M130</f>
        <v>404-10816</v>
      </c>
      <c r="D332" s="16" t="str">
        <f>IF($B$5="synt",LEFT(VLOOKUP('Obroty 4'!C332,slowniki!M:N,2,FALSE),3),IF($B$5="I-P",LEFT(VLOOKUP('Obroty 4'!C332,slowniki!M:N,2,FALSE),6),IF($B$5="II-P",LEFT(VLOOKUP('Obroty 4'!C332,slowniki!M:N,2,FALSE),9),VLOOKUP('Obroty 4'!C332,slowniki!M:N,2,FALSE))))</f>
        <v>404</v>
      </c>
      <c r="E332" s="16" t="str">
        <f>VLOOKUP('Obroty 4'!C332,slowniki!M:N,2,FALSE)</f>
        <v>404-01-08-16</v>
      </c>
      <c r="F332" s="17">
        <f>SUMIFS(Dane!Q:Q,Dane!O:O,'Obroty 4'!C332,Dane!M:M,'Obroty 4'!$D$2)</f>
        <v>0</v>
      </c>
      <c r="G332" s="17">
        <f>SUMIFS(Dane!Q:Q,Dane!P:P,'Obroty 4'!C332,Dane!M:M,'Obroty 4'!$D$2)</f>
        <v>0</v>
      </c>
      <c r="H332" s="17">
        <f>SUMIFS(Dane!Q:Q,Dane!O:O,'Obroty 4'!C332)</f>
        <v>0</v>
      </c>
      <c r="I332" s="17">
        <f>SUMIFS(Dane!P:P,Dane!O:O,'Obroty 4'!C332)</f>
        <v>0</v>
      </c>
      <c r="J332" s="17">
        <f t="shared" si="12"/>
        <v>0</v>
      </c>
      <c r="K332" s="17">
        <f t="shared" si="13"/>
        <v>0</v>
      </c>
    </row>
    <row r="333" spans="3:11" x14ac:dyDescent="0.3">
      <c r="C333" s="6" t="str">
        <f>slowniki!M131</f>
        <v>404-10901</v>
      </c>
      <c r="D333" s="16" t="str">
        <f>IF($B$5="synt",LEFT(VLOOKUP('Obroty 4'!C333,slowniki!M:N,2,FALSE),3),IF($B$5="I-P",LEFT(VLOOKUP('Obroty 4'!C333,slowniki!M:N,2,FALSE),6),IF($B$5="II-P",LEFT(VLOOKUP('Obroty 4'!C333,slowniki!M:N,2,FALSE),9),VLOOKUP('Obroty 4'!C333,slowniki!M:N,2,FALSE))))</f>
        <v>404</v>
      </c>
      <c r="E333" s="16" t="str">
        <f>VLOOKUP('Obroty 4'!C333,slowniki!M:N,2,FALSE)</f>
        <v>404-01-09-01</v>
      </c>
      <c r="F333" s="17">
        <f>SUMIFS(Dane!Q:Q,Dane!O:O,'Obroty 4'!C333,Dane!M:M,'Obroty 4'!$D$2)</f>
        <v>0</v>
      </c>
      <c r="G333" s="17">
        <f>SUMIFS(Dane!Q:Q,Dane!P:P,'Obroty 4'!C333,Dane!M:M,'Obroty 4'!$D$2)</f>
        <v>0</v>
      </c>
      <c r="H333" s="17">
        <f>SUMIFS(Dane!Q:Q,Dane!O:O,'Obroty 4'!C333)</f>
        <v>0</v>
      </c>
      <c r="I333" s="17">
        <f>SUMIFS(Dane!P:P,Dane!O:O,'Obroty 4'!C333)</f>
        <v>0</v>
      </c>
      <c r="J333" s="17">
        <f t="shared" si="12"/>
        <v>0</v>
      </c>
      <c r="K333" s="17">
        <f t="shared" si="13"/>
        <v>0</v>
      </c>
    </row>
    <row r="334" spans="3:11" x14ac:dyDescent="0.3">
      <c r="C334" s="6" t="str">
        <f>slowniki!M132</f>
        <v>404-10902</v>
      </c>
      <c r="D334" s="16" t="str">
        <f>IF($B$5="synt",LEFT(VLOOKUP('Obroty 4'!C334,slowniki!M:N,2,FALSE),3),IF($B$5="I-P",LEFT(VLOOKUP('Obroty 4'!C334,slowniki!M:N,2,FALSE),6),IF($B$5="II-P",LEFT(VLOOKUP('Obroty 4'!C334,slowniki!M:N,2,FALSE),9),VLOOKUP('Obroty 4'!C334,slowniki!M:N,2,FALSE))))</f>
        <v>404</v>
      </c>
      <c r="E334" s="16" t="str">
        <f>VLOOKUP('Obroty 4'!C334,slowniki!M:N,2,FALSE)</f>
        <v>404-01-09-02</v>
      </c>
      <c r="F334" s="17">
        <f>SUMIFS(Dane!Q:Q,Dane!O:O,'Obroty 4'!C334,Dane!M:M,'Obroty 4'!$D$2)</f>
        <v>0</v>
      </c>
      <c r="G334" s="17">
        <f>SUMIFS(Dane!Q:Q,Dane!P:P,'Obroty 4'!C334,Dane!M:M,'Obroty 4'!$D$2)</f>
        <v>0</v>
      </c>
      <c r="H334" s="17">
        <f>SUMIFS(Dane!Q:Q,Dane!O:O,'Obroty 4'!C334)</f>
        <v>0</v>
      </c>
      <c r="I334" s="17">
        <f>SUMIFS(Dane!P:P,Dane!O:O,'Obroty 4'!C334)</f>
        <v>0</v>
      </c>
      <c r="J334" s="17">
        <f t="shared" si="12"/>
        <v>0</v>
      </c>
      <c r="K334" s="17">
        <f t="shared" si="13"/>
        <v>0</v>
      </c>
    </row>
    <row r="335" spans="3:11" x14ac:dyDescent="0.3">
      <c r="C335" s="6" t="str">
        <f>slowniki!M133</f>
        <v>404-10903</v>
      </c>
      <c r="D335" s="16" t="str">
        <f>IF($B$5="synt",LEFT(VLOOKUP('Obroty 4'!C335,slowniki!M:N,2,FALSE),3),IF($B$5="I-P",LEFT(VLOOKUP('Obroty 4'!C335,slowniki!M:N,2,FALSE),6),IF($B$5="II-P",LEFT(VLOOKUP('Obroty 4'!C335,slowniki!M:N,2,FALSE),9),VLOOKUP('Obroty 4'!C335,slowniki!M:N,2,FALSE))))</f>
        <v>404</v>
      </c>
      <c r="E335" s="16" t="str">
        <f>VLOOKUP('Obroty 4'!C335,slowniki!M:N,2,FALSE)</f>
        <v>404-01-09-03</v>
      </c>
      <c r="F335" s="17">
        <f>SUMIFS(Dane!Q:Q,Dane!O:O,'Obroty 4'!C335,Dane!M:M,'Obroty 4'!$D$2)</f>
        <v>0</v>
      </c>
      <c r="G335" s="17">
        <f>SUMIFS(Dane!Q:Q,Dane!P:P,'Obroty 4'!C335,Dane!M:M,'Obroty 4'!$D$2)</f>
        <v>0</v>
      </c>
      <c r="H335" s="17">
        <f>SUMIFS(Dane!Q:Q,Dane!O:O,'Obroty 4'!C335)</f>
        <v>0</v>
      </c>
      <c r="I335" s="17">
        <f>SUMIFS(Dane!P:P,Dane!O:O,'Obroty 4'!C335)</f>
        <v>0</v>
      </c>
      <c r="J335" s="17">
        <f t="shared" si="12"/>
        <v>0</v>
      </c>
      <c r="K335" s="17">
        <f t="shared" si="13"/>
        <v>0</v>
      </c>
    </row>
    <row r="336" spans="3:11" x14ac:dyDescent="0.3">
      <c r="C336" s="6" t="str">
        <f>slowniki!M134</f>
        <v>404-10904</v>
      </c>
      <c r="D336" s="16" t="str">
        <f>IF($B$5="synt",LEFT(VLOOKUP('Obroty 4'!C336,slowniki!M:N,2,FALSE),3),IF($B$5="I-P",LEFT(VLOOKUP('Obroty 4'!C336,slowniki!M:N,2,FALSE),6),IF($B$5="II-P",LEFT(VLOOKUP('Obroty 4'!C336,slowniki!M:N,2,FALSE),9),VLOOKUP('Obroty 4'!C336,slowniki!M:N,2,FALSE))))</f>
        <v>404</v>
      </c>
      <c r="E336" s="16" t="str">
        <f>VLOOKUP('Obroty 4'!C336,slowniki!M:N,2,FALSE)</f>
        <v>404-01-09-04</v>
      </c>
      <c r="F336" s="17">
        <f>SUMIFS(Dane!Q:Q,Dane!O:O,'Obroty 4'!C336,Dane!M:M,'Obroty 4'!$D$2)</f>
        <v>0</v>
      </c>
      <c r="G336" s="17">
        <f>SUMIFS(Dane!Q:Q,Dane!P:P,'Obroty 4'!C336,Dane!M:M,'Obroty 4'!$D$2)</f>
        <v>0</v>
      </c>
      <c r="H336" s="17">
        <f>SUMIFS(Dane!Q:Q,Dane!O:O,'Obroty 4'!C336)</f>
        <v>0</v>
      </c>
      <c r="I336" s="17">
        <f>SUMIFS(Dane!P:P,Dane!O:O,'Obroty 4'!C336)</f>
        <v>0</v>
      </c>
      <c r="J336" s="17">
        <f t="shared" si="12"/>
        <v>0</v>
      </c>
      <c r="K336" s="17">
        <f t="shared" si="13"/>
        <v>0</v>
      </c>
    </row>
    <row r="337" spans="3:11" x14ac:dyDescent="0.3">
      <c r="C337" s="6" t="str">
        <f>slowniki!M135</f>
        <v>404-10905</v>
      </c>
      <c r="D337" s="16" t="str">
        <f>IF($B$5="synt",LEFT(VLOOKUP('Obroty 4'!C337,slowniki!M:N,2,FALSE),3),IF($B$5="I-P",LEFT(VLOOKUP('Obroty 4'!C337,slowniki!M:N,2,FALSE),6),IF($B$5="II-P",LEFT(VLOOKUP('Obroty 4'!C337,slowniki!M:N,2,FALSE),9),VLOOKUP('Obroty 4'!C337,slowniki!M:N,2,FALSE))))</f>
        <v>404</v>
      </c>
      <c r="E337" s="16" t="str">
        <f>VLOOKUP('Obroty 4'!C337,slowniki!M:N,2,FALSE)</f>
        <v>404-01-09-05</v>
      </c>
      <c r="F337" s="17">
        <f>SUMIFS(Dane!Q:Q,Dane!O:O,'Obroty 4'!C337,Dane!M:M,'Obroty 4'!$D$2)</f>
        <v>0</v>
      </c>
      <c r="G337" s="17">
        <f>SUMIFS(Dane!Q:Q,Dane!P:P,'Obroty 4'!C337,Dane!M:M,'Obroty 4'!$D$2)</f>
        <v>0</v>
      </c>
      <c r="H337" s="17">
        <f>SUMIFS(Dane!Q:Q,Dane!O:O,'Obroty 4'!C337)</f>
        <v>0</v>
      </c>
      <c r="I337" s="17">
        <f>SUMIFS(Dane!P:P,Dane!O:O,'Obroty 4'!C337)</f>
        <v>0</v>
      </c>
      <c r="J337" s="17">
        <f t="shared" si="12"/>
        <v>0</v>
      </c>
      <c r="K337" s="17">
        <f t="shared" si="13"/>
        <v>0</v>
      </c>
    </row>
    <row r="338" spans="3:11" x14ac:dyDescent="0.3">
      <c r="C338" s="6" t="str">
        <f>slowniki!M136</f>
        <v>404-10906</v>
      </c>
      <c r="D338" s="16" t="str">
        <f>IF($B$5="synt",LEFT(VLOOKUP('Obroty 4'!C338,slowniki!M:N,2,FALSE),3),IF($B$5="I-P",LEFT(VLOOKUP('Obroty 4'!C338,slowniki!M:N,2,FALSE),6),IF($B$5="II-P",LEFT(VLOOKUP('Obroty 4'!C338,slowniki!M:N,2,FALSE),9),VLOOKUP('Obroty 4'!C338,slowniki!M:N,2,FALSE))))</f>
        <v>404</v>
      </c>
      <c r="E338" s="16" t="str">
        <f>VLOOKUP('Obroty 4'!C338,slowniki!M:N,2,FALSE)</f>
        <v>404-01-09-06</v>
      </c>
      <c r="F338" s="17">
        <f>SUMIFS(Dane!Q:Q,Dane!O:O,'Obroty 4'!C338,Dane!M:M,'Obroty 4'!$D$2)</f>
        <v>0</v>
      </c>
      <c r="G338" s="17">
        <f>SUMIFS(Dane!Q:Q,Dane!P:P,'Obroty 4'!C338,Dane!M:M,'Obroty 4'!$D$2)</f>
        <v>0</v>
      </c>
      <c r="H338" s="17">
        <f>SUMIFS(Dane!Q:Q,Dane!O:O,'Obroty 4'!C338)</f>
        <v>0</v>
      </c>
      <c r="I338" s="17">
        <f>SUMIFS(Dane!P:P,Dane!O:O,'Obroty 4'!C338)</f>
        <v>0</v>
      </c>
      <c r="J338" s="17">
        <f t="shared" si="12"/>
        <v>0</v>
      </c>
      <c r="K338" s="17">
        <f t="shared" si="13"/>
        <v>0</v>
      </c>
    </row>
    <row r="339" spans="3:11" x14ac:dyDescent="0.3">
      <c r="C339" s="6" t="str">
        <f>slowniki!M137</f>
        <v>404-10907</v>
      </c>
      <c r="D339" s="16" t="str">
        <f>IF($B$5="synt",LEFT(VLOOKUP('Obroty 4'!C339,slowniki!M:N,2,FALSE),3),IF($B$5="I-P",LEFT(VLOOKUP('Obroty 4'!C339,slowniki!M:N,2,FALSE),6),IF($B$5="II-P",LEFT(VLOOKUP('Obroty 4'!C339,slowniki!M:N,2,FALSE),9),VLOOKUP('Obroty 4'!C339,slowniki!M:N,2,FALSE))))</f>
        <v>404</v>
      </c>
      <c r="E339" s="16" t="str">
        <f>VLOOKUP('Obroty 4'!C339,slowniki!M:N,2,FALSE)</f>
        <v>404-01-09-07</v>
      </c>
      <c r="F339" s="17">
        <f>SUMIFS(Dane!Q:Q,Dane!O:O,'Obroty 4'!C339,Dane!M:M,'Obroty 4'!$D$2)</f>
        <v>0</v>
      </c>
      <c r="G339" s="17">
        <f>SUMIFS(Dane!Q:Q,Dane!P:P,'Obroty 4'!C339,Dane!M:M,'Obroty 4'!$D$2)</f>
        <v>0</v>
      </c>
      <c r="H339" s="17">
        <f>SUMIFS(Dane!Q:Q,Dane!O:O,'Obroty 4'!C339)</f>
        <v>0</v>
      </c>
      <c r="I339" s="17">
        <f>SUMIFS(Dane!P:P,Dane!O:O,'Obroty 4'!C339)</f>
        <v>0</v>
      </c>
      <c r="J339" s="17">
        <f t="shared" si="12"/>
        <v>0</v>
      </c>
      <c r="K339" s="17">
        <f t="shared" si="13"/>
        <v>0</v>
      </c>
    </row>
    <row r="340" spans="3:11" x14ac:dyDescent="0.3">
      <c r="C340" s="6" t="str">
        <f>slowniki!M138</f>
        <v>404-10908</v>
      </c>
      <c r="D340" s="16" t="str">
        <f>IF($B$5="synt",LEFT(VLOOKUP('Obroty 4'!C340,slowniki!M:N,2,FALSE),3),IF($B$5="I-P",LEFT(VLOOKUP('Obroty 4'!C340,slowniki!M:N,2,FALSE),6),IF($B$5="II-P",LEFT(VLOOKUP('Obroty 4'!C340,slowniki!M:N,2,FALSE),9),VLOOKUP('Obroty 4'!C340,slowniki!M:N,2,FALSE))))</f>
        <v>404</v>
      </c>
      <c r="E340" s="16" t="str">
        <f>VLOOKUP('Obroty 4'!C340,slowniki!M:N,2,FALSE)</f>
        <v>404-01-09-08</v>
      </c>
      <c r="F340" s="17">
        <f>SUMIFS(Dane!Q:Q,Dane!O:O,'Obroty 4'!C340,Dane!M:M,'Obroty 4'!$D$2)</f>
        <v>0</v>
      </c>
      <c r="G340" s="17">
        <f>SUMIFS(Dane!Q:Q,Dane!P:P,'Obroty 4'!C340,Dane!M:M,'Obroty 4'!$D$2)</f>
        <v>0</v>
      </c>
      <c r="H340" s="17">
        <f>SUMIFS(Dane!Q:Q,Dane!O:O,'Obroty 4'!C340)</f>
        <v>0</v>
      </c>
      <c r="I340" s="17">
        <f>SUMIFS(Dane!P:P,Dane!O:O,'Obroty 4'!C340)</f>
        <v>0</v>
      </c>
      <c r="J340" s="17">
        <f t="shared" si="12"/>
        <v>0</v>
      </c>
      <c r="K340" s="17">
        <f t="shared" si="13"/>
        <v>0</v>
      </c>
    </row>
    <row r="341" spans="3:11" x14ac:dyDescent="0.3">
      <c r="C341" s="6" t="str">
        <f>slowniki!M139</f>
        <v>404-10909</v>
      </c>
      <c r="D341" s="16" t="str">
        <f>IF($B$5="synt",LEFT(VLOOKUP('Obroty 4'!C341,slowniki!M:N,2,FALSE),3),IF($B$5="I-P",LEFT(VLOOKUP('Obroty 4'!C341,slowniki!M:N,2,FALSE),6),IF($B$5="II-P",LEFT(VLOOKUP('Obroty 4'!C341,slowniki!M:N,2,FALSE),9),VLOOKUP('Obroty 4'!C341,slowniki!M:N,2,FALSE))))</f>
        <v>404</v>
      </c>
      <c r="E341" s="16" t="str">
        <f>VLOOKUP('Obroty 4'!C341,slowniki!M:N,2,FALSE)</f>
        <v>404-01-09-09</v>
      </c>
      <c r="F341" s="17">
        <f>SUMIFS(Dane!Q:Q,Dane!O:O,'Obroty 4'!C341,Dane!M:M,'Obroty 4'!$D$2)</f>
        <v>0</v>
      </c>
      <c r="G341" s="17">
        <f>SUMIFS(Dane!Q:Q,Dane!P:P,'Obroty 4'!C341,Dane!M:M,'Obroty 4'!$D$2)</f>
        <v>0</v>
      </c>
      <c r="H341" s="17">
        <f>SUMIFS(Dane!Q:Q,Dane!O:O,'Obroty 4'!C341)</f>
        <v>0</v>
      </c>
      <c r="I341" s="17">
        <f>SUMIFS(Dane!P:P,Dane!O:O,'Obroty 4'!C341)</f>
        <v>0</v>
      </c>
      <c r="J341" s="17">
        <f t="shared" si="12"/>
        <v>0</v>
      </c>
      <c r="K341" s="17">
        <f t="shared" si="13"/>
        <v>0</v>
      </c>
    </row>
    <row r="342" spans="3:11" x14ac:dyDescent="0.3">
      <c r="C342" s="6" t="str">
        <f>slowniki!M140</f>
        <v>404-10910</v>
      </c>
      <c r="D342" s="16" t="str">
        <f>IF($B$5="synt",LEFT(VLOOKUP('Obroty 4'!C342,slowniki!M:N,2,FALSE),3),IF($B$5="I-P",LEFT(VLOOKUP('Obroty 4'!C342,slowniki!M:N,2,FALSE),6),IF($B$5="II-P",LEFT(VLOOKUP('Obroty 4'!C342,slowniki!M:N,2,FALSE),9),VLOOKUP('Obroty 4'!C342,slowniki!M:N,2,FALSE))))</f>
        <v>404</v>
      </c>
      <c r="E342" s="16" t="str">
        <f>VLOOKUP('Obroty 4'!C342,slowniki!M:N,2,FALSE)</f>
        <v>404-01-09-10</v>
      </c>
      <c r="F342" s="17">
        <f>SUMIFS(Dane!Q:Q,Dane!O:O,'Obroty 4'!C342,Dane!M:M,'Obroty 4'!$D$2)</f>
        <v>0</v>
      </c>
      <c r="G342" s="17">
        <f>SUMIFS(Dane!Q:Q,Dane!P:P,'Obroty 4'!C342,Dane!M:M,'Obroty 4'!$D$2)</f>
        <v>0</v>
      </c>
      <c r="H342" s="17">
        <f>SUMIFS(Dane!Q:Q,Dane!O:O,'Obroty 4'!C342)</f>
        <v>0</v>
      </c>
      <c r="I342" s="17">
        <f>SUMIFS(Dane!P:P,Dane!O:O,'Obroty 4'!C342)</f>
        <v>0</v>
      </c>
      <c r="J342" s="17">
        <f t="shared" si="12"/>
        <v>0</v>
      </c>
      <c r="K342" s="17">
        <f t="shared" si="13"/>
        <v>0</v>
      </c>
    </row>
    <row r="343" spans="3:11" x14ac:dyDescent="0.3">
      <c r="C343" s="6" t="str">
        <f>slowniki!M141</f>
        <v>404-10911</v>
      </c>
      <c r="D343" s="16" t="str">
        <f>IF($B$5="synt",LEFT(VLOOKUP('Obroty 4'!C343,slowniki!M:N,2,FALSE),3),IF($B$5="I-P",LEFT(VLOOKUP('Obroty 4'!C343,slowniki!M:N,2,FALSE),6),IF($B$5="II-P",LEFT(VLOOKUP('Obroty 4'!C343,slowniki!M:N,2,FALSE),9),VLOOKUP('Obroty 4'!C343,slowniki!M:N,2,FALSE))))</f>
        <v>404</v>
      </c>
      <c r="E343" s="16" t="str">
        <f>VLOOKUP('Obroty 4'!C343,slowniki!M:N,2,FALSE)</f>
        <v>404-01-09-11</v>
      </c>
      <c r="F343" s="17">
        <f>SUMIFS(Dane!Q:Q,Dane!O:O,'Obroty 4'!C343,Dane!M:M,'Obroty 4'!$D$2)</f>
        <v>0</v>
      </c>
      <c r="G343" s="17">
        <f>SUMIFS(Dane!Q:Q,Dane!P:P,'Obroty 4'!C343,Dane!M:M,'Obroty 4'!$D$2)</f>
        <v>0</v>
      </c>
      <c r="H343" s="17">
        <f>SUMIFS(Dane!Q:Q,Dane!O:O,'Obroty 4'!C343)</f>
        <v>0</v>
      </c>
      <c r="I343" s="17">
        <f>SUMIFS(Dane!P:P,Dane!O:O,'Obroty 4'!C343)</f>
        <v>0</v>
      </c>
      <c r="J343" s="17">
        <f t="shared" si="12"/>
        <v>0</v>
      </c>
      <c r="K343" s="17">
        <f t="shared" si="13"/>
        <v>0</v>
      </c>
    </row>
    <row r="344" spans="3:11" x14ac:dyDescent="0.3">
      <c r="C344" s="6" t="str">
        <f>slowniki!M142</f>
        <v>404-10912</v>
      </c>
      <c r="D344" s="16" t="str">
        <f>IF($B$5="synt",LEFT(VLOOKUP('Obroty 4'!C344,slowniki!M:N,2,FALSE),3),IF($B$5="I-P",LEFT(VLOOKUP('Obroty 4'!C344,slowniki!M:N,2,FALSE),6),IF($B$5="II-P",LEFT(VLOOKUP('Obroty 4'!C344,slowniki!M:N,2,FALSE),9),VLOOKUP('Obroty 4'!C344,slowniki!M:N,2,FALSE))))</f>
        <v>404</v>
      </c>
      <c r="E344" s="16" t="str">
        <f>VLOOKUP('Obroty 4'!C344,slowniki!M:N,2,FALSE)</f>
        <v>404-01-09-12</v>
      </c>
      <c r="F344" s="17">
        <f>SUMIFS(Dane!Q:Q,Dane!O:O,'Obroty 4'!C344,Dane!M:M,'Obroty 4'!$D$2)</f>
        <v>0</v>
      </c>
      <c r="G344" s="17">
        <f>SUMIFS(Dane!Q:Q,Dane!P:P,'Obroty 4'!C344,Dane!M:M,'Obroty 4'!$D$2)</f>
        <v>0</v>
      </c>
      <c r="H344" s="17">
        <f>SUMIFS(Dane!Q:Q,Dane!O:O,'Obroty 4'!C344)</f>
        <v>0</v>
      </c>
      <c r="I344" s="17">
        <f>SUMIFS(Dane!P:P,Dane!O:O,'Obroty 4'!C344)</f>
        <v>0</v>
      </c>
      <c r="J344" s="17">
        <f t="shared" si="12"/>
        <v>0</v>
      </c>
      <c r="K344" s="17">
        <f t="shared" si="13"/>
        <v>0</v>
      </c>
    </row>
    <row r="345" spans="3:11" x14ac:dyDescent="0.3">
      <c r="C345" s="6" t="str">
        <f>slowniki!M143</f>
        <v>404-10913</v>
      </c>
      <c r="D345" s="16" t="str">
        <f>IF($B$5="synt",LEFT(VLOOKUP('Obroty 4'!C345,slowniki!M:N,2,FALSE),3),IF($B$5="I-P",LEFT(VLOOKUP('Obroty 4'!C345,slowniki!M:N,2,FALSE),6),IF($B$5="II-P",LEFT(VLOOKUP('Obroty 4'!C345,slowniki!M:N,2,FALSE),9),VLOOKUP('Obroty 4'!C345,slowniki!M:N,2,FALSE))))</f>
        <v>404</v>
      </c>
      <c r="E345" s="16" t="str">
        <f>VLOOKUP('Obroty 4'!C345,slowniki!M:N,2,FALSE)</f>
        <v>404-01-09-13</v>
      </c>
      <c r="F345" s="17">
        <f>SUMIFS(Dane!Q:Q,Dane!O:O,'Obroty 4'!C345,Dane!M:M,'Obroty 4'!$D$2)</f>
        <v>0</v>
      </c>
      <c r="G345" s="17">
        <f>SUMIFS(Dane!Q:Q,Dane!P:P,'Obroty 4'!C345,Dane!M:M,'Obroty 4'!$D$2)</f>
        <v>0</v>
      </c>
      <c r="H345" s="17">
        <f>SUMIFS(Dane!Q:Q,Dane!O:O,'Obroty 4'!C345)</f>
        <v>0</v>
      </c>
      <c r="I345" s="17">
        <f>SUMIFS(Dane!P:P,Dane!O:O,'Obroty 4'!C345)</f>
        <v>0</v>
      </c>
      <c r="J345" s="17">
        <f t="shared" si="12"/>
        <v>0</v>
      </c>
      <c r="K345" s="17">
        <f t="shared" si="13"/>
        <v>0</v>
      </c>
    </row>
    <row r="346" spans="3:11" x14ac:dyDescent="0.3">
      <c r="C346" s="6" t="str">
        <f>slowniki!M144</f>
        <v>404-10914</v>
      </c>
      <c r="D346" s="16" t="str">
        <f>IF($B$5="synt",LEFT(VLOOKUP('Obroty 4'!C346,slowniki!M:N,2,FALSE),3),IF($B$5="I-P",LEFT(VLOOKUP('Obroty 4'!C346,slowniki!M:N,2,FALSE),6),IF($B$5="II-P",LEFT(VLOOKUP('Obroty 4'!C346,slowniki!M:N,2,FALSE),9),VLOOKUP('Obroty 4'!C346,slowniki!M:N,2,FALSE))))</f>
        <v>404</v>
      </c>
      <c r="E346" s="16" t="str">
        <f>VLOOKUP('Obroty 4'!C346,slowniki!M:N,2,FALSE)</f>
        <v>404-01-09-14</v>
      </c>
      <c r="F346" s="17">
        <f>SUMIFS(Dane!Q:Q,Dane!O:O,'Obroty 4'!C346,Dane!M:M,'Obroty 4'!$D$2)</f>
        <v>0</v>
      </c>
      <c r="G346" s="17">
        <f>SUMIFS(Dane!Q:Q,Dane!P:P,'Obroty 4'!C346,Dane!M:M,'Obroty 4'!$D$2)</f>
        <v>0</v>
      </c>
      <c r="H346" s="17">
        <f>SUMIFS(Dane!Q:Q,Dane!O:O,'Obroty 4'!C346)</f>
        <v>0</v>
      </c>
      <c r="I346" s="17">
        <f>SUMIFS(Dane!P:P,Dane!O:O,'Obroty 4'!C346)</f>
        <v>0</v>
      </c>
      <c r="J346" s="17">
        <f t="shared" si="12"/>
        <v>0</v>
      </c>
      <c r="K346" s="17">
        <f t="shared" si="13"/>
        <v>0</v>
      </c>
    </row>
    <row r="347" spans="3:11" x14ac:dyDescent="0.3">
      <c r="C347" s="6" t="str">
        <f>slowniki!M145</f>
        <v>404-10915</v>
      </c>
      <c r="D347" s="16" t="str">
        <f>IF($B$5="synt",LEFT(VLOOKUP('Obroty 4'!C347,slowniki!M:N,2,FALSE),3),IF($B$5="I-P",LEFT(VLOOKUP('Obroty 4'!C347,slowniki!M:N,2,FALSE),6),IF($B$5="II-P",LEFT(VLOOKUP('Obroty 4'!C347,slowniki!M:N,2,FALSE),9),VLOOKUP('Obroty 4'!C347,slowniki!M:N,2,FALSE))))</f>
        <v>404</v>
      </c>
      <c r="E347" s="16" t="str">
        <f>VLOOKUP('Obroty 4'!C347,slowniki!M:N,2,FALSE)</f>
        <v>404-01-09-15</v>
      </c>
      <c r="F347" s="17">
        <f>SUMIFS(Dane!Q:Q,Dane!O:O,'Obroty 4'!C347,Dane!M:M,'Obroty 4'!$D$2)</f>
        <v>0</v>
      </c>
      <c r="G347" s="17">
        <f>SUMIFS(Dane!Q:Q,Dane!P:P,'Obroty 4'!C347,Dane!M:M,'Obroty 4'!$D$2)</f>
        <v>0</v>
      </c>
      <c r="H347" s="17">
        <f>SUMIFS(Dane!Q:Q,Dane!O:O,'Obroty 4'!C347)</f>
        <v>0</v>
      </c>
      <c r="I347" s="17">
        <f>SUMIFS(Dane!P:P,Dane!O:O,'Obroty 4'!C347)</f>
        <v>0</v>
      </c>
      <c r="J347" s="17">
        <f t="shared" si="12"/>
        <v>0</v>
      </c>
      <c r="K347" s="17">
        <f t="shared" si="13"/>
        <v>0</v>
      </c>
    </row>
    <row r="348" spans="3:11" x14ac:dyDescent="0.3">
      <c r="C348" s="6" t="str">
        <f>slowniki!M146</f>
        <v>404-10916</v>
      </c>
      <c r="D348" s="16" t="str">
        <f>IF($B$5="synt",LEFT(VLOOKUP('Obroty 4'!C348,slowniki!M:N,2,FALSE),3),IF($B$5="I-P",LEFT(VLOOKUP('Obroty 4'!C348,slowniki!M:N,2,FALSE),6),IF($B$5="II-P",LEFT(VLOOKUP('Obroty 4'!C348,slowniki!M:N,2,FALSE),9),VLOOKUP('Obroty 4'!C348,slowniki!M:N,2,FALSE))))</f>
        <v>404</v>
      </c>
      <c r="E348" s="16" t="str">
        <f>VLOOKUP('Obroty 4'!C348,slowniki!M:N,2,FALSE)</f>
        <v>404-01-09-16</v>
      </c>
      <c r="F348" s="17">
        <f>SUMIFS(Dane!Q:Q,Dane!O:O,'Obroty 4'!C348,Dane!M:M,'Obroty 4'!$D$2)</f>
        <v>0</v>
      </c>
      <c r="G348" s="17">
        <f>SUMIFS(Dane!Q:Q,Dane!P:P,'Obroty 4'!C348,Dane!M:M,'Obroty 4'!$D$2)</f>
        <v>0</v>
      </c>
      <c r="H348" s="17">
        <f>SUMIFS(Dane!Q:Q,Dane!O:O,'Obroty 4'!C348)</f>
        <v>0</v>
      </c>
      <c r="I348" s="17">
        <f>SUMIFS(Dane!P:P,Dane!O:O,'Obroty 4'!C348)</f>
        <v>0</v>
      </c>
      <c r="J348" s="17">
        <f t="shared" si="12"/>
        <v>0</v>
      </c>
      <c r="K348" s="17">
        <f t="shared" si="13"/>
        <v>0</v>
      </c>
    </row>
    <row r="349" spans="3:11" x14ac:dyDescent="0.3">
      <c r="C349" s="6" t="str">
        <f>slowniki!M147</f>
        <v>404-11001</v>
      </c>
      <c r="D349" s="16" t="str">
        <f>IF($B$5="synt",LEFT(VLOOKUP('Obroty 4'!C349,slowniki!M:N,2,FALSE),3),IF($B$5="I-P",LEFT(VLOOKUP('Obroty 4'!C349,slowniki!M:N,2,FALSE),6),IF($B$5="II-P",LEFT(VLOOKUP('Obroty 4'!C349,slowniki!M:N,2,FALSE),9),VLOOKUP('Obroty 4'!C349,slowniki!M:N,2,FALSE))))</f>
        <v>404</v>
      </c>
      <c r="E349" s="16" t="str">
        <f>VLOOKUP('Obroty 4'!C349,slowniki!M:N,2,FALSE)</f>
        <v>404-01-10-01</v>
      </c>
      <c r="F349" s="17">
        <f>SUMIFS(Dane!Q:Q,Dane!O:O,'Obroty 4'!C349,Dane!M:M,'Obroty 4'!$D$2)</f>
        <v>0</v>
      </c>
      <c r="G349" s="17">
        <f>SUMIFS(Dane!Q:Q,Dane!P:P,'Obroty 4'!C349,Dane!M:M,'Obroty 4'!$D$2)</f>
        <v>0</v>
      </c>
      <c r="H349" s="17">
        <f>SUMIFS(Dane!Q:Q,Dane!O:O,'Obroty 4'!C349)</f>
        <v>0</v>
      </c>
      <c r="I349" s="17">
        <f>SUMIFS(Dane!P:P,Dane!O:O,'Obroty 4'!C349)</f>
        <v>0</v>
      </c>
      <c r="J349" s="17">
        <f t="shared" si="12"/>
        <v>0</v>
      </c>
      <c r="K349" s="17">
        <f t="shared" si="13"/>
        <v>0</v>
      </c>
    </row>
    <row r="350" spans="3:11" x14ac:dyDescent="0.3">
      <c r="C350" s="6" t="str">
        <f>slowniki!M148</f>
        <v>404-11002</v>
      </c>
      <c r="D350" s="16" t="str">
        <f>IF($B$5="synt",LEFT(VLOOKUP('Obroty 4'!C350,slowniki!M:N,2,FALSE),3),IF($B$5="I-P",LEFT(VLOOKUP('Obroty 4'!C350,slowniki!M:N,2,FALSE),6),IF($B$5="II-P",LEFT(VLOOKUP('Obroty 4'!C350,slowniki!M:N,2,FALSE),9),VLOOKUP('Obroty 4'!C350,slowniki!M:N,2,FALSE))))</f>
        <v>404</v>
      </c>
      <c r="E350" s="16" t="str">
        <f>VLOOKUP('Obroty 4'!C350,slowniki!M:N,2,FALSE)</f>
        <v>404-01-10-02</v>
      </c>
      <c r="F350" s="17">
        <f>SUMIFS(Dane!Q:Q,Dane!O:O,'Obroty 4'!C350,Dane!M:M,'Obroty 4'!$D$2)</f>
        <v>0</v>
      </c>
      <c r="G350" s="17">
        <f>SUMIFS(Dane!Q:Q,Dane!P:P,'Obroty 4'!C350,Dane!M:M,'Obroty 4'!$D$2)</f>
        <v>0</v>
      </c>
      <c r="H350" s="17">
        <f>SUMIFS(Dane!Q:Q,Dane!O:O,'Obroty 4'!C350)</f>
        <v>0</v>
      </c>
      <c r="I350" s="17">
        <f>SUMIFS(Dane!P:P,Dane!O:O,'Obroty 4'!C350)</f>
        <v>0</v>
      </c>
      <c r="J350" s="17">
        <f t="shared" si="12"/>
        <v>0</v>
      </c>
      <c r="K350" s="17">
        <f t="shared" si="13"/>
        <v>0</v>
      </c>
    </row>
    <row r="351" spans="3:11" x14ac:dyDescent="0.3">
      <c r="C351" s="6" t="str">
        <f>slowniki!M149</f>
        <v>404-11003</v>
      </c>
      <c r="D351" s="16" t="str">
        <f>IF($B$5="synt",LEFT(VLOOKUP('Obroty 4'!C351,slowniki!M:N,2,FALSE),3),IF($B$5="I-P",LEFT(VLOOKUP('Obroty 4'!C351,slowniki!M:N,2,FALSE),6),IF($B$5="II-P",LEFT(VLOOKUP('Obroty 4'!C351,slowniki!M:N,2,FALSE),9),VLOOKUP('Obroty 4'!C351,slowniki!M:N,2,FALSE))))</f>
        <v>404</v>
      </c>
      <c r="E351" s="16" t="str">
        <f>VLOOKUP('Obroty 4'!C351,slowniki!M:N,2,FALSE)</f>
        <v>404-01-10-03</v>
      </c>
      <c r="F351" s="17">
        <f>SUMIFS(Dane!Q:Q,Dane!O:O,'Obroty 4'!C351,Dane!M:M,'Obroty 4'!$D$2)</f>
        <v>0</v>
      </c>
      <c r="G351" s="17">
        <f>SUMIFS(Dane!Q:Q,Dane!P:P,'Obroty 4'!C351,Dane!M:M,'Obroty 4'!$D$2)</f>
        <v>0</v>
      </c>
      <c r="H351" s="17">
        <f>SUMIFS(Dane!Q:Q,Dane!O:O,'Obroty 4'!C351)</f>
        <v>0</v>
      </c>
      <c r="I351" s="17">
        <f>SUMIFS(Dane!P:P,Dane!O:O,'Obroty 4'!C351)</f>
        <v>0</v>
      </c>
      <c r="J351" s="17">
        <f t="shared" si="12"/>
        <v>0</v>
      </c>
      <c r="K351" s="17">
        <f t="shared" si="13"/>
        <v>0</v>
      </c>
    </row>
    <row r="352" spans="3:11" x14ac:dyDescent="0.3">
      <c r="C352" s="6" t="str">
        <f>slowniki!M150</f>
        <v>404-11004</v>
      </c>
      <c r="D352" s="16" t="str">
        <f>IF($B$5="synt",LEFT(VLOOKUP('Obroty 4'!C352,slowniki!M:N,2,FALSE),3),IF($B$5="I-P",LEFT(VLOOKUP('Obroty 4'!C352,slowniki!M:N,2,FALSE),6),IF($B$5="II-P",LEFT(VLOOKUP('Obroty 4'!C352,slowniki!M:N,2,FALSE),9),VLOOKUP('Obroty 4'!C352,slowniki!M:N,2,FALSE))))</f>
        <v>404</v>
      </c>
      <c r="E352" s="16" t="str">
        <f>VLOOKUP('Obroty 4'!C352,slowniki!M:N,2,FALSE)</f>
        <v>404-01-10-04</v>
      </c>
      <c r="F352" s="17">
        <f>SUMIFS(Dane!Q:Q,Dane!O:O,'Obroty 4'!C352,Dane!M:M,'Obroty 4'!$D$2)</f>
        <v>0</v>
      </c>
      <c r="G352" s="17">
        <f>SUMIFS(Dane!Q:Q,Dane!P:P,'Obroty 4'!C352,Dane!M:M,'Obroty 4'!$D$2)</f>
        <v>0</v>
      </c>
      <c r="H352" s="17">
        <f>SUMIFS(Dane!Q:Q,Dane!O:O,'Obroty 4'!C352)</f>
        <v>0</v>
      </c>
      <c r="I352" s="17">
        <f>SUMIFS(Dane!P:P,Dane!O:O,'Obroty 4'!C352)</f>
        <v>0</v>
      </c>
      <c r="J352" s="17">
        <f t="shared" si="12"/>
        <v>0</v>
      </c>
      <c r="K352" s="17">
        <f t="shared" si="13"/>
        <v>0</v>
      </c>
    </row>
    <row r="353" spans="3:11" x14ac:dyDescent="0.3">
      <c r="C353" s="6" t="str">
        <f>slowniki!M151</f>
        <v>404-11005</v>
      </c>
      <c r="D353" s="16" t="str">
        <f>IF($B$5="synt",LEFT(VLOOKUP('Obroty 4'!C353,slowniki!M:N,2,FALSE),3),IF($B$5="I-P",LEFT(VLOOKUP('Obroty 4'!C353,slowniki!M:N,2,FALSE),6),IF($B$5="II-P",LEFT(VLOOKUP('Obroty 4'!C353,slowniki!M:N,2,FALSE),9),VLOOKUP('Obroty 4'!C353,slowniki!M:N,2,FALSE))))</f>
        <v>404</v>
      </c>
      <c r="E353" s="16" t="str">
        <f>VLOOKUP('Obroty 4'!C353,slowniki!M:N,2,FALSE)</f>
        <v>404-01-10-05</v>
      </c>
      <c r="F353" s="17">
        <f>SUMIFS(Dane!Q:Q,Dane!O:O,'Obroty 4'!C353,Dane!M:M,'Obroty 4'!$D$2)</f>
        <v>0</v>
      </c>
      <c r="G353" s="17">
        <f>SUMIFS(Dane!Q:Q,Dane!P:P,'Obroty 4'!C353,Dane!M:M,'Obroty 4'!$D$2)</f>
        <v>0</v>
      </c>
      <c r="H353" s="17">
        <f>SUMIFS(Dane!Q:Q,Dane!O:O,'Obroty 4'!C353)</f>
        <v>0</v>
      </c>
      <c r="I353" s="17">
        <f>SUMIFS(Dane!P:P,Dane!O:O,'Obroty 4'!C353)</f>
        <v>0</v>
      </c>
      <c r="J353" s="17">
        <f t="shared" si="12"/>
        <v>0</v>
      </c>
      <c r="K353" s="17">
        <f t="shared" si="13"/>
        <v>0</v>
      </c>
    </row>
    <row r="354" spans="3:11" x14ac:dyDescent="0.3">
      <c r="C354" s="6" t="str">
        <f>slowniki!M152</f>
        <v>404-11006</v>
      </c>
      <c r="D354" s="16" t="str">
        <f>IF($B$5="synt",LEFT(VLOOKUP('Obroty 4'!C354,slowniki!M:N,2,FALSE),3),IF($B$5="I-P",LEFT(VLOOKUP('Obroty 4'!C354,slowniki!M:N,2,FALSE),6),IF($B$5="II-P",LEFT(VLOOKUP('Obroty 4'!C354,slowniki!M:N,2,FALSE),9),VLOOKUP('Obroty 4'!C354,slowniki!M:N,2,FALSE))))</f>
        <v>404</v>
      </c>
      <c r="E354" s="16" t="str">
        <f>VLOOKUP('Obroty 4'!C354,slowniki!M:N,2,FALSE)</f>
        <v>404-01-10-06</v>
      </c>
      <c r="F354" s="17">
        <f>SUMIFS(Dane!Q:Q,Dane!O:O,'Obroty 4'!C354,Dane!M:M,'Obroty 4'!$D$2)</f>
        <v>0</v>
      </c>
      <c r="G354" s="17">
        <f>SUMIFS(Dane!Q:Q,Dane!P:P,'Obroty 4'!C354,Dane!M:M,'Obroty 4'!$D$2)</f>
        <v>0</v>
      </c>
      <c r="H354" s="17">
        <f>SUMIFS(Dane!Q:Q,Dane!O:O,'Obroty 4'!C354)</f>
        <v>0</v>
      </c>
      <c r="I354" s="17">
        <f>SUMIFS(Dane!P:P,Dane!O:O,'Obroty 4'!C354)</f>
        <v>0</v>
      </c>
      <c r="J354" s="17">
        <f t="shared" si="12"/>
        <v>0</v>
      </c>
      <c r="K354" s="17">
        <f t="shared" si="13"/>
        <v>0</v>
      </c>
    </row>
    <row r="355" spans="3:11" x14ac:dyDescent="0.3">
      <c r="C355" s="6" t="str">
        <f>slowniki!M153</f>
        <v>404-11007</v>
      </c>
      <c r="D355" s="16" t="str">
        <f>IF($B$5="synt",LEFT(VLOOKUP('Obroty 4'!C355,slowniki!M:N,2,FALSE),3),IF($B$5="I-P",LEFT(VLOOKUP('Obroty 4'!C355,slowniki!M:N,2,FALSE),6),IF($B$5="II-P",LEFT(VLOOKUP('Obroty 4'!C355,slowniki!M:N,2,FALSE),9),VLOOKUP('Obroty 4'!C355,slowniki!M:N,2,FALSE))))</f>
        <v>404</v>
      </c>
      <c r="E355" s="16" t="str">
        <f>VLOOKUP('Obroty 4'!C355,slowniki!M:N,2,FALSE)</f>
        <v>404-01-10-07</v>
      </c>
      <c r="F355" s="17">
        <f>SUMIFS(Dane!Q:Q,Dane!O:O,'Obroty 4'!C355,Dane!M:M,'Obroty 4'!$D$2)</f>
        <v>0</v>
      </c>
      <c r="G355" s="17">
        <f>SUMIFS(Dane!Q:Q,Dane!P:P,'Obroty 4'!C355,Dane!M:M,'Obroty 4'!$D$2)</f>
        <v>0</v>
      </c>
      <c r="H355" s="17">
        <f>SUMIFS(Dane!Q:Q,Dane!O:O,'Obroty 4'!C355)</f>
        <v>0</v>
      </c>
      <c r="I355" s="17">
        <f>SUMIFS(Dane!P:P,Dane!O:O,'Obroty 4'!C355)</f>
        <v>0</v>
      </c>
      <c r="J355" s="17">
        <f t="shared" si="12"/>
        <v>0</v>
      </c>
      <c r="K355" s="17">
        <f t="shared" si="13"/>
        <v>0</v>
      </c>
    </row>
    <row r="356" spans="3:11" x14ac:dyDescent="0.3">
      <c r="C356" s="6" t="str">
        <f>slowniki!M154</f>
        <v>404-11008</v>
      </c>
      <c r="D356" s="16" t="str">
        <f>IF($B$5="synt",LEFT(VLOOKUP('Obroty 4'!C356,slowniki!M:N,2,FALSE),3),IF($B$5="I-P",LEFT(VLOOKUP('Obroty 4'!C356,slowniki!M:N,2,FALSE),6),IF($B$5="II-P",LEFT(VLOOKUP('Obroty 4'!C356,slowniki!M:N,2,FALSE),9),VLOOKUP('Obroty 4'!C356,slowniki!M:N,2,FALSE))))</f>
        <v>404</v>
      </c>
      <c r="E356" s="16" t="str">
        <f>VLOOKUP('Obroty 4'!C356,slowniki!M:N,2,FALSE)</f>
        <v>404-01-10-08</v>
      </c>
      <c r="F356" s="17">
        <f>SUMIFS(Dane!Q:Q,Dane!O:O,'Obroty 4'!C356,Dane!M:M,'Obroty 4'!$D$2)</f>
        <v>0</v>
      </c>
      <c r="G356" s="17">
        <f>SUMIFS(Dane!Q:Q,Dane!P:P,'Obroty 4'!C356,Dane!M:M,'Obroty 4'!$D$2)</f>
        <v>0</v>
      </c>
      <c r="H356" s="17">
        <f>SUMIFS(Dane!Q:Q,Dane!O:O,'Obroty 4'!C356)</f>
        <v>0</v>
      </c>
      <c r="I356" s="17">
        <f>SUMIFS(Dane!P:P,Dane!O:O,'Obroty 4'!C356)</f>
        <v>0</v>
      </c>
      <c r="J356" s="17">
        <f t="shared" si="12"/>
        <v>0</v>
      </c>
      <c r="K356" s="17">
        <f t="shared" si="13"/>
        <v>0</v>
      </c>
    </row>
    <row r="357" spans="3:11" x14ac:dyDescent="0.3">
      <c r="C357" s="6" t="str">
        <f>slowniki!M155</f>
        <v>404-11009</v>
      </c>
      <c r="D357" s="16" t="str">
        <f>IF($B$5="synt",LEFT(VLOOKUP('Obroty 4'!C357,slowniki!M:N,2,FALSE),3),IF($B$5="I-P",LEFT(VLOOKUP('Obroty 4'!C357,slowniki!M:N,2,FALSE),6),IF($B$5="II-P",LEFT(VLOOKUP('Obroty 4'!C357,slowniki!M:N,2,FALSE),9),VLOOKUP('Obroty 4'!C357,slowniki!M:N,2,FALSE))))</f>
        <v>404</v>
      </c>
      <c r="E357" s="16" t="str">
        <f>VLOOKUP('Obroty 4'!C357,slowniki!M:N,2,FALSE)</f>
        <v>404-01-10-09</v>
      </c>
      <c r="F357" s="17">
        <f>SUMIFS(Dane!Q:Q,Dane!O:O,'Obroty 4'!C357,Dane!M:M,'Obroty 4'!$D$2)</f>
        <v>0</v>
      </c>
      <c r="G357" s="17">
        <f>SUMIFS(Dane!Q:Q,Dane!P:P,'Obroty 4'!C357,Dane!M:M,'Obroty 4'!$D$2)</f>
        <v>0</v>
      </c>
      <c r="H357" s="17">
        <f>SUMIFS(Dane!Q:Q,Dane!O:O,'Obroty 4'!C357)</f>
        <v>0</v>
      </c>
      <c r="I357" s="17">
        <f>SUMIFS(Dane!P:P,Dane!O:O,'Obroty 4'!C357)</f>
        <v>0</v>
      </c>
      <c r="J357" s="17">
        <f t="shared" si="12"/>
        <v>0</v>
      </c>
      <c r="K357" s="17">
        <f t="shared" si="13"/>
        <v>0</v>
      </c>
    </row>
    <row r="358" spans="3:11" x14ac:dyDescent="0.3">
      <c r="C358" s="6" t="str">
        <f>slowniki!M156</f>
        <v>404-11010</v>
      </c>
      <c r="D358" s="16" t="str">
        <f>IF($B$5="synt",LEFT(VLOOKUP('Obroty 4'!C358,slowniki!M:N,2,FALSE),3),IF($B$5="I-P",LEFT(VLOOKUP('Obroty 4'!C358,slowniki!M:N,2,FALSE),6),IF($B$5="II-P",LEFT(VLOOKUP('Obroty 4'!C358,slowniki!M:N,2,FALSE),9),VLOOKUP('Obroty 4'!C358,slowniki!M:N,2,FALSE))))</f>
        <v>404</v>
      </c>
      <c r="E358" s="16" t="str">
        <f>VLOOKUP('Obroty 4'!C358,slowniki!M:N,2,FALSE)</f>
        <v>404-01-10-10</v>
      </c>
      <c r="F358" s="17">
        <f>SUMIFS(Dane!Q:Q,Dane!O:O,'Obroty 4'!C358,Dane!M:M,'Obroty 4'!$D$2)</f>
        <v>0</v>
      </c>
      <c r="G358" s="17">
        <f>SUMIFS(Dane!Q:Q,Dane!P:P,'Obroty 4'!C358,Dane!M:M,'Obroty 4'!$D$2)</f>
        <v>0</v>
      </c>
      <c r="H358" s="17">
        <f>SUMIFS(Dane!Q:Q,Dane!O:O,'Obroty 4'!C358)</f>
        <v>0</v>
      </c>
      <c r="I358" s="17">
        <f>SUMIFS(Dane!P:P,Dane!O:O,'Obroty 4'!C358)</f>
        <v>0</v>
      </c>
      <c r="J358" s="17">
        <f t="shared" si="12"/>
        <v>0</v>
      </c>
      <c r="K358" s="17">
        <f t="shared" si="13"/>
        <v>0</v>
      </c>
    </row>
    <row r="359" spans="3:11" x14ac:dyDescent="0.3">
      <c r="C359" s="6" t="str">
        <f>slowniki!M157</f>
        <v>404-11011</v>
      </c>
      <c r="D359" s="16" t="str">
        <f>IF($B$5="synt",LEFT(VLOOKUP('Obroty 4'!C359,slowniki!M:N,2,FALSE),3),IF($B$5="I-P",LEFT(VLOOKUP('Obroty 4'!C359,slowniki!M:N,2,FALSE),6),IF($B$5="II-P",LEFT(VLOOKUP('Obroty 4'!C359,slowniki!M:N,2,FALSE),9),VLOOKUP('Obroty 4'!C359,slowniki!M:N,2,FALSE))))</f>
        <v>404</v>
      </c>
      <c r="E359" s="16" t="str">
        <f>VLOOKUP('Obroty 4'!C359,slowniki!M:N,2,FALSE)</f>
        <v>404-01-10-11</v>
      </c>
      <c r="F359" s="17">
        <f>SUMIFS(Dane!Q:Q,Dane!O:O,'Obroty 4'!C359,Dane!M:M,'Obroty 4'!$D$2)</f>
        <v>0</v>
      </c>
      <c r="G359" s="17">
        <f>SUMIFS(Dane!Q:Q,Dane!P:P,'Obroty 4'!C359,Dane!M:M,'Obroty 4'!$D$2)</f>
        <v>0</v>
      </c>
      <c r="H359" s="17">
        <f>SUMIFS(Dane!Q:Q,Dane!O:O,'Obroty 4'!C359)</f>
        <v>0</v>
      </c>
      <c r="I359" s="17">
        <f>SUMIFS(Dane!P:P,Dane!O:O,'Obroty 4'!C359)</f>
        <v>0</v>
      </c>
      <c r="J359" s="17">
        <f t="shared" si="12"/>
        <v>0</v>
      </c>
      <c r="K359" s="17">
        <f t="shared" si="13"/>
        <v>0</v>
      </c>
    </row>
    <row r="360" spans="3:11" x14ac:dyDescent="0.3">
      <c r="C360" s="6" t="str">
        <f>slowniki!M158</f>
        <v>404-11012</v>
      </c>
      <c r="D360" s="16" t="str">
        <f>IF($B$5="synt",LEFT(VLOOKUP('Obroty 4'!C360,slowniki!M:N,2,FALSE),3),IF($B$5="I-P",LEFT(VLOOKUP('Obroty 4'!C360,slowniki!M:N,2,FALSE),6),IF($B$5="II-P",LEFT(VLOOKUP('Obroty 4'!C360,slowniki!M:N,2,FALSE),9),VLOOKUP('Obroty 4'!C360,slowniki!M:N,2,FALSE))))</f>
        <v>404</v>
      </c>
      <c r="E360" s="16" t="str">
        <f>VLOOKUP('Obroty 4'!C360,slowniki!M:N,2,FALSE)</f>
        <v>404-01-10-12</v>
      </c>
      <c r="F360" s="17">
        <f>SUMIFS(Dane!Q:Q,Dane!O:O,'Obroty 4'!C360,Dane!M:M,'Obroty 4'!$D$2)</f>
        <v>0</v>
      </c>
      <c r="G360" s="17">
        <f>SUMIFS(Dane!Q:Q,Dane!P:P,'Obroty 4'!C360,Dane!M:M,'Obroty 4'!$D$2)</f>
        <v>0</v>
      </c>
      <c r="H360" s="17">
        <f>SUMIFS(Dane!Q:Q,Dane!O:O,'Obroty 4'!C360)</f>
        <v>0</v>
      </c>
      <c r="I360" s="17">
        <f>SUMIFS(Dane!P:P,Dane!O:O,'Obroty 4'!C360)</f>
        <v>0</v>
      </c>
      <c r="J360" s="17">
        <f t="shared" si="12"/>
        <v>0</v>
      </c>
      <c r="K360" s="17">
        <f t="shared" si="13"/>
        <v>0</v>
      </c>
    </row>
    <row r="361" spans="3:11" x14ac:dyDescent="0.3">
      <c r="C361" s="6" t="str">
        <f>slowniki!M159</f>
        <v>404-11013</v>
      </c>
      <c r="D361" s="16" t="str">
        <f>IF($B$5="synt",LEFT(VLOOKUP('Obroty 4'!C361,slowniki!M:N,2,FALSE),3),IF($B$5="I-P",LEFT(VLOOKUP('Obroty 4'!C361,slowniki!M:N,2,FALSE),6),IF($B$5="II-P",LEFT(VLOOKUP('Obroty 4'!C361,slowniki!M:N,2,FALSE),9),VLOOKUP('Obroty 4'!C361,slowniki!M:N,2,FALSE))))</f>
        <v>404</v>
      </c>
      <c r="E361" s="16" t="str">
        <f>VLOOKUP('Obroty 4'!C361,slowniki!M:N,2,FALSE)</f>
        <v>404-01-10-13</v>
      </c>
      <c r="F361" s="17">
        <f>SUMIFS(Dane!Q:Q,Dane!O:O,'Obroty 4'!C361,Dane!M:M,'Obroty 4'!$D$2)</f>
        <v>0</v>
      </c>
      <c r="G361" s="17">
        <f>SUMIFS(Dane!Q:Q,Dane!P:P,'Obroty 4'!C361,Dane!M:M,'Obroty 4'!$D$2)</f>
        <v>0</v>
      </c>
      <c r="H361" s="17">
        <f>SUMIFS(Dane!Q:Q,Dane!O:O,'Obroty 4'!C361)</f>
        <v>0</v>
      </c>
      <c r="I361" s="17">
        <f>SUMIFS(Dane!P:P,Dane!O:O,'Obroty 4'!C361)</f>
        <v>0</v>
      </c>
      <c r="J361" s="17">
        <f t="shared" si="12"/>
        <v>0</v>
      </c>
      <c r="K361" s="17">
        <f t="shared" si="13"/>
        <v>0</v>
      </c>
    </row>
    <row r="362" spans="3:11" x14ac:dyDescent="0.3">
      <c r="C362" s="6" t="str">
        <f>slowniki!M160</f>
        <v>404-11014</v>
      </c>
      <c r="D362" s="16" t="str">
        <f>IF($B$5="synt",LEFT(VLOOKUP('Obroty 4'!C362,slowniki!M:N,2,FALSE),3),IF($B$5="I-P",LEFT(VLOOKUP('Obroty 4'!C362,slowniki!M:N,2,FALSE),6),IF($B$5="II-P",LEFT(VLOOKUP('Obroty 4'!C362,slowniki!M:N,2,FALSE),9),VLOOKUP('Obroty 4'!C362,slowniki!M:N,2,FALSE))))</f>
        <v>404</v>
      </c>
      <c r="E362" s="16" t="str">
        <f>VLOOKUP('Obroty 4'!C362,slowniki!M:N,2,FALSE)</f>
        <v>404-01-10-14</v>
      </c>
      <c r="F362" s="17">
        <f>SUMIFS(Dane!Q:Q,Dane!O:O,'Obroty 4'!C362,Dane!M:M,'Obroty 4'!$D$2)</f>
        <v>0</v>
      </c>
      <c r="G362" s="17">
        <f>SUMIFS(Dane!Q:Q,Dane!P:P,'Obroty 4'!C362,Dane!M:M,'Obroty 4'!$D$2)</f>
        <v>0</v>
      </c>
      <c r="H362" s="17">
        <f>SUMIFS(Dane!Q:Q,Dane!O:O,'Obroty 4'!C362)</f>
        <v>0</v>
      </c>
      <c r="I362" s="17">
        <f>SUMIFS(Dane!P:P,Dane!O:O,'Obroty 4'!C362)</f>
        <v>0</v>
      </c>
      <c r="J362" s="17">
        <f t="shared" si="12"/>
        <v>0</v>
      </c>
      <c r="K362" s="17">
        <f t="shared" si="13"/>
        <v>0</v>
      </c>
    </row>
    <row r="363" spans="3:11" x14ac:dyDescent="0.3">
      <c r="C363" s="6" t="str">
        <f>slowniki!M161</f>
        <v>404-11015</v>
      </c>
      <c r="D363" s="16" t="str">
        <f>IF($B$5="synt",LEFT(VLOOKUP('Obroty 4'!C363,slowniki!M:N,2,FALSE),3),IF($B$5="I-P",LEFT(VLOOKUP('Obroty 4'!C363,slowniki!M:N,2,FALSE),6),IF($B$5="II-P",LEFT(VLOOKUP('Obroty 4'!C363,slowniki!M:N,2,FALSE),9),VLOOKUP('Obroty 4'!C363,slowniki!M:N,2,FALSE))))</f>
        <v>404</v>
      </c>
      <c r="E363" s="16" t="str">
        <f>VLOOKUP('Obroty 4'!C363,slowniki!M:N,2,FALSE)</f>
        <v>404-01-10-15</v>
      </c>
      <c r="F363" s="17">
        <f>SUMIFS(Dane!Q:Q,Dane!O:O,'Obroty 4'!C363,Dane!M:M,'Obroty 4'!$D$2)</f>
        <v>0</v>
      </c>
      <c r="G363" s="17">
        <f>SUMIFS(Dane!Q:Q,Dane!P:P,'Obroty 4'!C363,Dane!M:M,'Obroty 4'!$D$2)</f>
        <v>0</v>
      </c>
      <c r="H363" s="17">
        <f>SUMIFS(Dane!Q:Q,Dane!O:O,'Obroty 4'!C363)</f>
        <v>0</v>
      </c>
      <c r="I363" s="17">
        <f>SUMIFS(Dane!P:P,Dane!O:O,'Obroty 4'!C363)</f>
        <v>0</v>
      </c>
      <c r="J363" s="17">
        <f t="shared" si="12"/>
        <v>0</v>
      </c>
      <c r="K363" s="17">
        <f t="shared" si="13"/>
        <v>0</v>
      </c>
    </row>
    <row r="364" spans="3:11" x14ac:dyDescent="0.3">
      <c r="C364" s="6" t="str">
        <f>slowniki!M162</f>
        <v>404-11016</v>
      </c>
      <c r="D364" s="16" t="str">
        <f>IF($B$5="synt",LEFT(VLOOKUP('Obroty 4'!C364,slowniki!M:N,2,FALSE),3),IF($B$5="I-P",LEFT(VLOOKUP('Obroty 4'!C364,slowniki!M:N,2,FALSE),6),IF($B$5="II-P",LEFT(VLOOKUP('Obroty 4'!C364,slowniki!M:N,2,FALSE),9),VLOOKUP('Obroty 4'!C364,slowniki!M:N,2,FALSE))))</f>
        <v>404</v>
      </c>
      <c r="E364" s="16" t="str">
        <f>VLOOKUP('Obroty 4'!C364,slowniki!M:N,2,FALSE)</f>
        <v>404-01-10-16</v>
      </c>
      <c r="F364" s="17">
        <f>SUMIFS(Dane!Q:Q,Dane!O:O,'Obroty 4'!C364,Dane!M:M,'Obroty 4'!$D$2)</f>
        <v>0</v>
      </c>
      <c r="G364" s="17">
        <f>SUMIFS(Dane!Q:Q,Dane!P:P,'Obroty 4'!C364,Dane!M:M,'Obroty 4'!$D$2)</f>
        <v>0</v>
      </c>
      <c r="H364" s="17">
        <f>SUMIFS(Dane!Q:Q,Dane!O:O,'Obroty 4'!C364)</f>
        <v>0</v>
      </c>
      <c r="I364" s="17">
        <f>SUMIFS(Dane!P:P,Dane!O:O,'Obroty 4'!C364)</f>
        <v>0</v>
      </c>
      <c r="J364" s="17">
        <f t="shared" si="12"/>
        <v>0</v>
      </c>
      <c r="K364" s="17">
        <f t="shared" si="13"/>
        <v>0</v>
      </c>
    </row>
    <row r="365" spans="3:11" x14ac:dyDescent="0.3">
      <c r="C365" s="6" t="str">
        <f>slowniki!M163</f>
        <v>404-11101</v>
      </c>
      <c r="D365" s="16" t="str">
        <f>IF($B$5="synt",LEFT(VLOOKUP('Obroty 4'!C365,slowniki!M:N,2,FALSE),3),IF($B$5="I-P",LEFT(VLOOKUP('Obroty 4'!C365,slowniki!M:N,2,FALSE),6),IF($B$5="II-P",LEFT(VLOOKUP('Obroty 4'!C365,slowniki!M:N,2,FALSE),9),VLOOKUP('Obroty 4'!C365,slowniki!M:N,2,FALSE))))</f>
        <v>404</v>
      </c>
      <c r="E365" s="16" t="str">
        <f>VLOOKUP('Obroty 4'!C365,slowniki!M:N,2,FALSE)</f>
        <v>404-01-11-01</v>
      </c>
      <c r="F365" s="17">
        <f>SUMIFS(Dane!Q:Q,Dane!O:O,'Obroty 4'!C365,Dane!M:M,'Obroty 4'!$D$2)</f>
        <v>0</v>
      </c>
      <c r="G365" s="17">
        <f>SUMIFS(Dane!Q:Q,Dane!P:P,'Obroty 4'!C365,Dane!M:M,'Obroty 4'!$D$2)</f>
        <v>0</v>
      </c>
      <c r="H365" s="17">
        <f>SUMIFS(Dane!Q:Q,Dane!O:O,'Obroty 4'!C365)</f>
        <v>0</v>
      </c>
      <c r="I365" s="17">
        <f>SUMIFS(Dane!P:P,Dane!O:O,'Obroty 4'!C365)</f>
        <v>0</v>
      </c>
      <c r="J365" s="17">
        <f t="shared" si="12"/>
        <v>0</v>
      </c>
      <c r="K365" s="17">
        <f t="shared" si="13"/>
        <v>0</v>
      </c>
    </row>
    <row r="366" spans="3:11" x14ac:dyDescent="0.3">
      <c r="C366" s="6" t="str">
        <f>slowniki!M164</f>
        <v>404-11102</v>
      </c>
      <c r="D366" s="16" t="str">
        <f>IF($B$5="synt",LEFT(VLOOKUP('Obroty 4'!C366,slowniki!M:N,2,FALSE),3),IF($B$5="I-P",LEFT(VLOOKUP('Obroty 4'!C366,slowniki!M:N,2,FALSE),6),IF($B$5="II-P",LEFT(VLOOKUP('Obroty 4'!C366,slowniki!M:N,2,FALSE),9),VLOOKUP('Obroty 4'!C366,slowniki!M:N,2,FALSE))))</f>
        <v>404</v>
      </c>
      <c r="E366" s="16" t="str">
        <f>VLOOKUP('Obroty 4'!C366,slowniki!M:N,2,FALSE)</f>
        <v>404-01-11-02</v>
      </c>
      <c r="F366" s="17">
        <f>SUMIFS(Dane!Q:Q,Dane!O:O,'Obroty 4'!C366,Dane!M:M,'Obroty 4'!$D$2)</f>
        <v>0</v>
      </c>
      <c r="G366" s="17">
        <f>SUMIFS(Dane!Q:Q,Dane!P:P,'Obroty 4'!C366,Dane!M:M,'Obroty 4'!$D$2)</f>
        <v>0</v>
      </c>
      <c r="H366" s="17">
        <f>SUMIFS(Dane!Q:Q,Dane!O:O,'Obroty 4'!C366)</f>
        <v>0</v>
      </c>
      <c r="I366" s="17">
        <f>SUMIFS(Dane!P:P,Dane!O:O,'Obroty 4'!C366)</f>
        <v>0</v>
      </c>
      <c r="J366" s="17">
        <f t="shared" si="12"/>
        <v>0</v>
      </c>
      <c r="K366" s="17">
        <f t="shared" si="13"/>
        <v>0</v>
      </c>
    </row>
    <row r="367" spans="3:11" x14ac:dyDescent="0.3">
      <c r="C367" s="6" t="str">
        <f>slowniki!M165</f>
        <v>404-11103</v>
      </c>
      <c r="D367" s="16" t="str">
        <f>IF($B$5="synt",LEFT(VLOOKUP('Obroty 4'!C367,slowniki!M:N,2,FALSE),3),IF($B$5="I-P",LEFT(VLOOKUP('Obroty 4'!C367,slowniki!M:N,2,FALSE),6),IF($B$5="II-P",LEFT(VLOOKUP('Obroty 4'!C367,slowniki!M:N,2,FALSE),9),VLOOKUP('Obroty 4'!C367,slowniki!M:N,2,FALSE))))</f>
        <v>404</v>
      </c>
      <c r="E367" s="16" t="str">
        <f>VLOOKUP('Obroty 4'!C367,slowniki!M:N,2,FALSE)</f>
        <v>404-01-11-03</v>
      </c>
      <c r="F367" s="17">
        <f>SUMIFS(Dane!Q:Q,Dane!O:O,'Obroty 4'!C367,Dane!M:M,'Obroty 4'!$D$2)</f>
        <v>0</v>
      </c>
      <c r="G367" s="17">
        <f>SUMIFS(Dane!Q:Q,Dane!P:P,'Obroty 4'!C367,Dane!M:M,'Obroty 4'!$D$2)</f>
        <v>0</v>
      </c>
      <c r="H367" s="17">
        <f>SUMIFS(Dane!Q:Q,Dane!O:O,'Obroty 4'!C367)</f>
        <v>0</v>
      </c>
      <c r="I367" s="17">
        <f>SUMIFS(Dane!P:P,Dane!O:O,'Obroty 4'!C367)</f>
        <v>0</v>
      </c>
      <c r="J367" s="17">
        <f t="shared" si="12"/>
        <v>0</v>
      </c>
      <c r="K367" s="17">
        <f t="shared" si="13"/>
        <v>0</v>
      </c>
    </row>
    <row r="368" spans="3:11" x14ac:dyDescent="0.3">
      <c r="C368" s="6" t="str">
        <f>slowniki!M166</f>
        <v>404-11104</v>
      </c>
      <c r="D368" s="16" t="str">
        <f>IF($B$5="synt",LEFT(VLOOKUP('Obroty 4'!C368,slowniki!M:N,2,FALSE),3),IF($B$5="I-P",LEFT(VLOOKUP('Obroty 4'!C368,slowniki!M:N,2,FALSE),6),IF($B$5="II-P",LEFT(VLOOKUP('Obroty 4'!C368,slowniki!M:N,2,FALSE),9),VLOOKUP('Obroty 4'!C368,slowniki!M:N,2,FALSE))))</f>
        <v>404</v>
      </c>
      <c r="E368" s="16" t="str">
        <f>VLOOKUP('Obroty 4'!C368,slowniki!M:N,2,FALSE)</f>
        <v>404-01-11-04</v>
      </c>
      <c r="F368" s="17">
        <f>SUMIFS(Dane!Q:Q,Dane!O:O,'Obroty 4'!C368,Dane!M:M,'Obroty 4'!$D$2)</f>
        <v>0</v>
      </c>
      <c r="G368" s="17">
        <f>SUMIFS(Dane!Q:Q,Dane!P:P,'Obroty 4'!C368,Dane!M:M,'Obroty 4'!$D$2)</f>
        <v>0</v>
      </c>
      <c r="H368" s="17">
        <f>SUMIFS(Dane!Q:Q,Dane!O:O,'Obroty 4'!C368)</f>
        <v>0</v>
      </c>
      <c r="I368" s="17">
        <f>SUMIFS(Dane!P:P,Dane!O:O,'Obroty 4'!C368)</f>
        <v>0</v>
      </c>
      <c r="J368" s="17">
        <f t="shared" si="12"/>
        <v>0</v>
      </c>
      <c r="K368" s="17">
        <f t="shared" si="13"/>
        <v>0</v>
      </c>
    </row>
    <row r="369" spans="3:11" x14ac:dyDescent="0.3">
      <c r="C369" s="6" t="str">
        <f>slowniki!M167</f>
        <v>404-11105</v>
      </c>
      <c r="D369" s="16" t="str">
        <f>IF($B$5="synt",LEFT(VLOOKUP('Obroty 4'!C369,slowniki!M:N,2,FALSE),3),IF($B$5="I-P",LEFT(VLOOKUP('Obroty 4'!C369,slowniki!M:N,2,FALSE),6),IF($B$5="II-P",LEFT(VLOOKUP('Obroty 4'!C369,slowniki!M:N,2,FALSE),9),VLOOKUP('Obroty 4'!C369,slowniki!M:N,2,FALSE))))</f>
        <v>404</v>
      </c>
      <c r="E369" s="16" t="str">
        <f>VLOOKUP('Obroty 4'!C369,slowniki!M:N,2,FALSE)</f>
        <v>404-01-11-05</v>
      </c>
      <c r="F369" s="17">
        <f>SUMIFS(Dane!Q:Q,Dane!O:O,'Obroty 4'!C369,Dane!M:M,'Obroty 4'!$D$2)</f>
        <v>0</v>
      </c>
      <c r="G369" s="17">
        <f>SUMIFS(Dane!Q:Q,Dane!P:P,'Obroty 4'!C369,Dane!M:M,'Obroty 4'!$D$2)</f>
        <v>0</v>
      </c>
      <c r="H369" s="17">
        <f>SUMIFS(Dane!Q:Q,Dane!O:O,'Obroty 4'!C369)</f>
        <v>0</v>
      </c>
      <c r="I369" s="17">
        <f>SUMIFS(Dane!P:P,Dane!O:O,'Obroty 4'!C369)</f>
        <v>0</v>
      </c>
      <c r="J369" s="17">
        <f t="shared" si="12"/>
        <v>0</v>
      </c>
      <c r="K369" s="17">
        <f t="shared" si="13"/>
        <v>0</v>
      </c>
    </row>
    <row r="370" spans="3:11" x14ac:dyDescent="0.3">
      <c r="C370" s="6" t="str">
        <f>slowniki!M168</f>
        <v>404-11106</v>
      </c>
      <c r="D370" s="16" t="str">
        <f>IF($B$5="synt",LEFT(VLOOKUP('Obroty 4'!C370,slowniki!M:N,2,FALSE),3),IF($B$5="I-P",LEFT(VLOOKUP('Obroty 4'!C370,slowniki!M:N,2,FALSE),6),IF($B$5="II-P",LEFT(VLOOKUP('Obroty 4'!C370,slowniki!M:N,2,FALSE),9),VLOOKUP('Obroty 4'!C370,slowniki!M:N,2,FALSE))))</f>
        <v>404</v>
      </c>
      <c r="E370" s="16" t="str">
        <f>VLOOKUP('Obroty 4'!C370,slowniki!M:N,2,FALSE)</f>
        <v>404-01-11-06</v>
      </c>
      <c r="F370" s="17">
        <f>SUMIFS(Dane!Q:Q,Dane!O:O,'Obroty 4'!C370,Dane!M:M,'Obroty 4'!$D$2)</f>
        <v>0</v>
      </c>
      <c r="G370" s="17">
        <f>SUMIFS(Dane!Q:Q,Dane!P:P,'Obroty 4'!C370,Dane!M:M,'Obroty 4'!$D$2)</f>
        <v>0</v>
      </c>
      <c r="H370" s="17">
        <f>SUMIFS(Dane!Q:Q,Dane!O:O,'Obroty 4'!C370)</f>
        <v>0</v>
      </c>
      <c r="I370" s="17">
        <f>SUMIFS(Dane!P:P,Dane!O:O,'Obroty 4'!C370)</f>
        <v>0</v>
      </c>
      <c r="J370" s="17">
        <f t="shared" si="12"/>
        <v>0</v>
      </c>
      <c r="K370" s="17">
        <f t="shared" si="13"/>
        <v>0</v>
      </c>
    </row>
    <row r="371" spans="3:11" x14ac:dyDescent="0.3">
      <c r="C371" s="6" t="str">
        <f>slowniki!M169</f>
        <v>404-11107</v>
      </c>
      <c r="D371" s="16" t="str">
        <f>IF($B$5="synt",LEFT(VLOOKUP('Obroty 4'!C371,slowniki!M:N,2,FALSE),3),IF($B$5="I-P",LEFT(VLOOKUP('Obroty 4'!C371,slowniki!M:N,2,FALSE),6),IF($B$5="II-P",LEFT(VLOOKUP('Obroty 4'!C371,slowniki!M:N,2,FALSE),9),VLOOKUP('Obroty 4'!C371,slowniki!M:N,2,FALSE))))</f>
        <v>404</v>
      </c>
      <c r="E371" s="16" t="str">
        <f>VLOOKUP('Obroty 4'!C371,slowniki!M:N,2,FALSE)</f>
        <v>404-01-11-07</v>
      </c>
      <c r="F371" s="17">
        <f>SUMIFS(Dane!Q:Q,Dane!O:O,'Obroty 4'!C371,Dane!M:M,'Obroty 4'!$D$2)</f>
        <v>0</v>
      </c>
      <c r="G371" s="17">
        <f>SUMIFS(Dane!Q:Q,Dane!P:P,'Obroty 4'!C371,Dane!M:M,'Obroty 4'!$D$2)</f>
        <v>0</v>
      </c>
      <c r="H371" s="17">
        <f>SUMIFS(Dane!Q:Q,Dane!O:O,'Obroty 4'!C371)</f>
        <v>0</v>
      </c>
      <c r="I371" s="17">
        <f>SUMIFS(Dane!P:P,Dane!O:O,'Obroty 4'!C371)</f>
        <v>0</v>
      </c>
      <c r="J371" s="17">
        <f t="shared" si="12"/>
        <v>0</v>
      </c>
      <c r="K371" s="17">
        <f t="shared" si="13"/>
        <v>0</v>
      </c>
    </row>
    <row r="372" spans="3:11" x14ac:dyDescent="0.3">
      <c r="C372" s="6" t="str">
        <f>slowniki!M170</f>
        <v>404-11108</v>
      </c>
      <c r="D372" s="16" t="str">
        <f>IF($B$5="synt",LEFT(VLOOKUP('Obroty 4'!C372,slowniki!M:N,2,FALSE),3),IF($B$5="I-P",LEFT(VLOOKUP('Obroty 4'!C372,slowniki!M:N,2,FALSE),6),IF($B$5="II-P",LEFT(VLOOKUP('Obroty 4'!C372,slowniki!M:N,2,FALSE),9),VLOOKUP('Obroty 4'!C372,slowniki!M:N,2,FALSE))))</f>
        <v>404</v>
      </c>
      <c r="E372" s="16" t="str">
        <f>VLOOKUP('Obroty 4'!C372,slowniki!M:N,2,FALSE)</f>
        <v>404-01-11-08</v>
      </c>
      <c r="F372" s="17">
        <f>SUMIFS(Dane!Q:Q,Dane!O:O,'Obroty 4'!C372,Dane!M:M,'Obroty 4'!$D$2)</f>
        <v>0</v>
      </c>
      <c r="G372" s="17">
        <f>SUMIFS(Dane!Q:Q,Dane!P:P,'Obroty 4'!C372,Dane!M:M,'Obroty 4'!$D$2)</f>
        <v>0</v>
      </c>
      <c r="H372" s="17">
        <f>SUMIFS(Dane!Q:Q,Dane!O:O,'Obroty 4'!C372)</f>
        <v>0</v>
      </c>
      <c r="I372" s="17">
        <f>SUMIFS(Dane!P:P,Dane!O:O,'Obroty 4'!C372)</f>
        <v>0</v>
      </c>
      <c r="J372" s="17">
        <f t="shared" si="12"/>
        <v>0</v>
      </c>
      <c r="K372" s="17">
        <f t="shared" si="13"/>
        <v>0</v>
      </c>
    </row>
    <row r="373" spans="3:11" x14ac:dyDescent="0.3">
      <c r="C373" s="6" t="str">
        <f>slowniki!M171</f>
        <v>404-11109</v>
      </c>
      <c r="D373" s="16" t="str">
        <f>IF($B$5="synt",LEFT(VLOOKUP('Obroty 4'!C373,slowniki!M:N,2,FALSE),3),IF($B$5="I-P",LEFT(VLOOKUP('Obroty 4'!C373,slowniki!M:N,2,FALSE),6),IF($B$5="II-P",LEFT(VLOOKUP('Obroty 4'!C373,slowniki!M:N,2,FALSE),9),VLOOKUP('Obroty 4'!C373,slowniki!M:N,2,FALSE))))</f>
        <v>404</v>
      </c>
      <c r="E373" s="16" t="str">
        <f>VLOOKUP('Obroty 4'!C373,slowniki!M:N,2,FALSE)</f>
        <v>404-01-11-09</v>
      </c>
      <c r="F373" s="17">
        <f>SUMIFS(Dane!Q:Q,Dane!O:O,'Obroty 4'!C373,Dane!M:M,'Obroty 4'!$D$2)</f>
        <v>0</v>
      </c>
      <c r="G373" s="17">
        <f>SUMIFS(Dane!Q:Q,Dane!P:P,'Obroty 4'!C373,Dane!M:M,'Obroty 4'!$D$2)</f>
        <v>0</v>
      </c>
      <c r="H373" s="17">
        <f>SUMIFS(Dane!Q:Q,Dane!O:O,'Obroty 4'!C373)</f>
        <v>0</v>
      </c>
      <c r="I373" s="17">
        <f>SUMIFS(Dane!P:P,Dane!O:O,'Obroty 4'!C373)</f>
        <v>0</v>
      </c>
      <c r="J373" s="17">
        <f t="shared" si="12"/>
        <v>0</v>
      </c>
      <c r="K373" s="17">
        <f t="shared" si="13"/>
        <v>0</v>
      </c>
    </row>
    <row r="374" spans="3:11" x14ac:dyDescent="0.3">
      <c r="C374" s="6" t="str">
        <f>slowniki!M172</f>
        <v>404-11110</v>
      </c>
      <c r="D374" s="16" t="str">
        <f>IF($B$5="synt",LEFT(VLOOKUP('Obroty 4'!C374,slowniki!M:N,2,FALSE),3),IF($B$5="I-P",LEFT(VLOOKUP('Obroty 4'!C374,slowniki!M:N,2,FALSE),6),IF($B$5="II-P",LEFT(VLOOKUP('Obroty 4'!C374,slowniki!M:N,2,FALSE),9),VLOOKUP('Obroty 4'!C374,slowniki!M:N,2,FALSE))))</f>
        <v>404</v>
      </c>
      <c r="E374" s="16" t="str">
        <f>VLOOKUP('Obroty 4'!C374,slowniki!M:N,2,FALSE)</f>
        <v>404-01-11-10</v>
      </c>
      <c r="F374" s="17">
        <f>SUMIFS(Dane!Q:Q,Dane!O:O,'Obroty 4'!C374,Dane!M:M,'Obroty 4'!$D$2)</f>
        <v>0</v>
      </c>
      <c r="G374" s="17">
        <f>SUMIFS(Dane!Q:Q,Dane!P:P,'Obroty 4'!C374,Dane!M:M,'Obroty 4'!$D$2)</f>
        <v>0</v>
      </c>
      <c r="H374" s="17">
        <f>SUMIFS(Dane!Q:Q,Dane!O:O,'Obroty 4'!C374)</f>
        <v>0</v>
      </c>
      <c r="I374" s="17">
        <f>SUMIFS(Dane!P:P,Dane!O:O,'Obroty 4'!C374)</f>
        <v>0</v>
      </c>
      <c r="J374" s="17">
        <f t="shared" si="12"/>
        <v>0</v>
      </c>
      <c r="K374" s="17">
        <f t="shared" si="13"/>
        <v>0</v>
      </c>
    </row>
    <row r="375" spans="3:11" x14ac:dyDescent="0.3">
      <c r="C375" s="6" t="str">
        <f>slowniki!M173</f>
        <v>404-11111</v>
      </c>
      <c r="D375" s="16" t="str">
        <f>IF($B$5="synt",LEFT(VLOOKUP('Obroty 4'!C375,slowniki!M:N,2,FALSE),3),IF($B$5="I-P",LEFT(VLOOKUP('Obroty 4'!C375,slowniki!M:N,2,FALSE),6),IF($B$5="II-P",LEFT(VLOOKUP('Obroty 4'!C375,slowniki!M:N,2,FALSE),9),VLOOKUP('Obroty 4'!C375,slowniki!M:N,2,FALSE))))</f>
        <v>404</v>
      </c>
      <c r="E375" s="16" t="str">
        <f>VLOOKUP('Obroty 4'!C375,slowniki!M:N,2,FALSE)</f>
        <v>404-01-11-11</v>
      </c>
      <c r="F375" s="17">
        <f>SUMIFS(Dane!Q:Q,Dane!O:O,'Obroty 4'!C375,Dane!M:M,'Obroty 4'!$D$2)</f>
        <v>0</v>
      </c>
      <c r="G375" s="17">
        <f>SUMIFS(Dane!Q:Q,Dane!P:P,'Obroty 4'!C375,Dane!M:M,'Obroty 4'!$D$2)</f>
        <v>0</v>
      </c>
      <c r="H375" s="17">
        <f>SUMIFS(Dane!Q:Q,Dane!O:O,'Obroty 4'!C375)</f>
        <v>0</v>
      </c>
      <c r="I375" s="17">
        <f>SUMIFS(Dane!P:P,Dane!O:O,'Obroty 4'!C375)</f>
        <v>0</v>
      </c>
      <c r="J375" s="17">
        <f t="shared" si="12"/>
        <v>0</v>
      </c>
      <c r="K375" s="17">
        <f t="shared" si="13"/>
        <v>0</v>
      </c>
    </row>
    <row r="376" spans="3:11" x14ac:dyDescent="0.3">
      <c r="C376" s="6" t="str">
        <f>slowniki!M174</f>
        <v>404-11112</v>
      </c>
      <c r="D376" s="16" t="str">
        <f>IF($B$5="synt",LEFT(VLOOKUP('Obroty 4'!C376,slowniki!M:N,2,FALSE),3),IF($B$5="I-P",LEFT(VLOOKUP('Obroty 4'!C376,slowniki!M:N,2,FALSE),6),IF($B$5="II-P",LEFT(VLOOKUP('Obroty 4'!C376,slowniki!M:N,2,FALSE),9),VLOOKUP('Obroty 4'!C376,slowniki!M:N,2,FALSE))))</f>
        <v>404</v>
      </c>
      <c r="E376" s="16" t="str">
        <f>VLOOKUP('Obroty 4'!C376,slowniki!M:N,2,FALSE)</f>
        <v>404-01-11-12</v>
      </c>
      <c r="F376" s="17">
        <f>SUMIFS(Dane!Q:Q,Dane!O:O,'Obroty 4'!C376,Dane!M:M,'Obroty 4'!$D$2)</f>
        <v>0</v>
      </c>
      <c r="G376" s="17">
        <f>SUMIFS(Dane!Q:Q,Dane!P:P,'Obroty 4'!C376,Dane!M:M,'Obroty 4'!$D$2)</f>
        <v>0</v>
      </c>
      <c r="H376" s="17">
        <f>SUMIFS(Dane!Q:Q,Dane!O:O,'Obroty 4'!C376)</f>
        <v>0</v>
      </c>
      <c r="I376" s="17">
        <f>SUMIFS(Dane!P:P,Dane!O:O,'Obroty 4'!C376)</f>
        <v>0</v>
      </c>
      <c r="J376" s="17">
        <f t="shared" si="12"/>
        <v>0</v>
      </c>
      <c r="K376" s="17">
        <f t="shared" si="13"/>
        <v>0</v>
      </c>
    </row>
    <row r="377" spans="3:11" x14ac:dyDescent="0.3">
      <c r="C377" s="6" t="str">
        <f>slowniki!M175</f>
        <v>404-11113</v>
      </c>
      <c r="D377" s="16" t="str">
        <f>IF($B$5="synt",LEFT(VLOOKUP('Obroty 4'!C377,slowniki!M:N,2,FALSE),3),IF($B$5="I-P",LEFT(VLOOKUP('Obroty 4'!C377,slowniki!M:N,2,FALSE),6),IF($B$5="II-P",LEFT(VLOOKUP('Obroty 4'!C377,slowniki!M:N,2,FALSE),9),VLOOKUP('Obroty 4'!C377,slowniki!M:N,2,FALSE))))</f>
        <v>404</v>
      </c>
      <c r="E377" s="16" t="str">
        <f>VLOOKUP('Obroty 4'!C377,slowniki!M:N,2,FALSE)</f>
        <v>404-01-11-13</v>
      </c>
      <c r="F377" s="17">
        <f>SUMIFS(Dane!Q:Q,Dane!O:O,'Obroty 4'!C377,Dane!M:M,'Obroty 4'!$D$2)</f>
        <v>0</v>
      </c>
      <c r="G377" s="17">
        <f>SUMIFS(Dane!Q:Q,Dane!P:P,'Obroty 4'!C377,Dane!M:M,'Obroty 4'!$D$2)</f>
        <v>0</v>
      </c>
      <c r="H377" s="17">
        <f>SUMIFS(Dane!Q:Q,Dane!O:O,'Obroty 4'!C377)</f>
        <v>0</v>
      </c>
      <c r="I377" s="17">
        <f>SUMIFS(Dane!P:P,Dane!O:O,'Obroty 4'!C377)</f>
        <v>0</v>
      </c>
      <c r="J377" s="17">
        <f t="shared" si="12"/>
        <v>0</v>
      </c>
      <c r="K377" s="17">
        <f t="shared" si="13"/>
        <v>0</v>
      </c>
    </row>
    <row r="378" spans="3:11" x14ac:dyDescent="0.3">
      <c r="C378" s="6" t="str">
        <f>slowniki!M176</f>
        <v>404-11114</v>
      </c>
      <c r="D378" s="16" t="str">
        <f>IF($B$5="synt",LEFT(VLOOKUP('Obroty 4'!C378,slowniki!M:N,2,FALSE),3),IF($B$5="I-P",LEFT(VLOOKUP('Obroty 4'!C378,slowniki!M:N,2,FALSE),6),IF($B$5="II-P",LEFT(VLOOKUP('Obroty 4'!C378,slowniki!M:N,2,FALSE),9),VLOOKUP('Obroty 4'!C378,slowniki!M:N,2,FALSE))))</f>
        <v>404</v>
      </c>
      <c r="E378" s="16" t="str">
        <f>VLOOKUP('Obroty 4'!C378,slowniki!M:N,2,FALSE)</f>
        <v>404-01-11-14</v>
      </c>
      <c r="F378" s="17">
        <f>SUMIFS(Dane!Q:Q,Dane!O:O,'Obroty 4'!C378,Dane!M:M,'Obroty 4'!$D$2)</f>
        <v>0</v>
      </c>
      <c r="G378" s="17">
        <f>SUMIFS(Dane!Q:Q,Dane!P:P,'Obroty 4'!C378,Dane!M:M,'Obroty 4'!$D$2)</f>
        <v>0</v>
      </c>
      <c r="H378" s="17">
        <f>SUMIFS(Dane!Q:Q,Dane!O:O,'Obroty 4'!C378)</f>
        <v>0</v>
      </c>
      <c r="I378" s="17">
        <f>SUMIFS(Dane!P:P,Dane!O:O,'Obroty 4'!C378)</f>
        <v>0</v>
      </c>
      <c r="J378" s="17">
        <f t="shared" si="12"/>
        <v>0</v>
      </c>
      <c r="K378" s="17">
        <f t="shared" si="13"/>
        <v>0</v>
      </c>
    </row>
    <row r="379" spans="3:11" x14ac:dyDescent="0.3">
      <c r="C379" s="6" t="str">
        <f>slowniki!M177</f>
        <v>404-11115</v>
      </c>
      <c r="D379" s="16" t="str">
        <f>IF($B$5="synt",LEFT(VLOOKUP('Obroty 4'!C379,slowniki!M:N,2,FALSE),3),IF($B$5="I-P",LEFT(VLOOKUP('Obroty 4'!C379,slowniki!M:N,2,FALSE),6),IF($B$5="II-P",LEFT(VLOOKUP('Obroty 4'!C379,slowniki!M:N,2,FALSE),9),VLOOKUP('Obroty 4'!C379,slowniki!M:N,2,FALSE))))</f>
        <v>404</v>
      </c>
      <c r="E379" s="16" t="str">
        <f>VLOOKUP('Obroty 4'!C379,slowniki!M:N,2,FALSE)</f>
        <v>404-01-11-15</v>
      </c>
      <c r="F379" s="17">
        <f>SUMIFS(Dane!Q:Q,Dane!O:O,'Obroty 4'!C379,Dane!M:M,'Obroty 4'!$D$2)</f>
        <v>0</v>
      </c>
      <c r="G379" s="17">
        <f>SUMIFS(Dane!Q:Q,Dane!P:P,'Obroty 4'!C379,Dane!M:M,'Obroty 4'!$D$2)</f>
        <v>0</v>
      </c>
      <c r="H379" s="17">
        <f>SUMIFS(Dane!Q:Q,Dane!O:O,'Obroty 4'!C379)</f>
        <v>0</v>
      </c>
      <c r="I379" s="17">
        <f>SUMIFS(Dane!P:P,Dane!O:O,'Obroty 4'!C379)</f>
        <v>0</v>
      </c>
      <c r="J379" s="17">
        <f t="shared" si="12"/>
        <v>0</v>
      </c>
      <c r="K379" s="17">
        <f t="shared" si="13"/>
        <v>0</v>
      </c>
    </row>
    <row r="380" spans="3:11" x14ac:dyDescent="0.3">
      <c r="C380" s="6" t="str">
        <f>slowniki!M178</f>
        <v>404-11116</v>
      </c>
      <c r="D380" s="16" t="str">
        <f>IF($B$5="synt",LEFT(VLOOKUP('Obroty 4'!C380,slowniki!M:N,2,FALSE),3),IF($B$5="I-P",LEFT(VLOOKUP('Obroty 4'!C380,slowniki!M:N,2,FALSE),6),IF($B$5="II-P",LEFT(VLOOKUP('Obroty 4'!C380,slowniki!M:N,2,FALSE),9),VLOOKUP('Obroty 4'!C380,slowniki!M:N,2,FALSE))))</f>
        <v>404</v>
      </c>
      <c r="E380" s="16" t="str">
        <f>VLOOKUP('Obroty 4'!C380,slowniki!M:N,2,FALSE)</f>
        <v>404-01-11-16</v>
      </c>
      <c r="F380" s="17">
        <f>SUMIFS(Dane!Q:Q,Dane!O:O,'Obroty 4'!C380,Dane!M:M,'Obroty 4'!$D$2)</f>
        <v>0</v>
      </c>
      <c r="G380" s="17">
        <f>SUMIFS(Dane!Q:Q,Dane!P:P,'Obroty 4'!C380,Dane!M:M,'Obroty 4'!$D$2)</f>
        <v>0</v>
      </c>
      <c r="H380" s="17">
        <f>SUMIFS(Dane!Q:Q,Dane!O:O,'Obroty 4'!C380)</f>
        <v>0</v>
      </c>
      <c r="I380" s="17">
        <f>SUMIFS(Dane!P:P,Dane!O:O,'Obroty 4'!C380)</f>
        <v>0</v>
      </c>
      <c r="J380" s="17">
        <f t="shared" si="12"/>
        <v>0</v>
      </c>
      <c r="K380" s="17">
        <f t="shared" si="13"/>
        <v>0</v>
      </c>
    </row>
    <row r="381" spans="3:11" x14ac:dyDescent="0.3">
      <c r="C381" s="6" t="str">
        <f>slowniki!M179</f>
        <v>404-11201</v>
      </c>
      <c r="D381" s="16" t="str">
        <f>IF($B$5="synt",LEFT(VLOOKUP('Obroty 4'!C381,slowniki!M:N,2,FALSE),3),IF($B$5="I-P",LEFT(VLOOKUP('Obroty 4'!C381,slowniki!M:N,2,FALSE),6),IF($B$5="II-P",LEFT(VLOOKUP('Obroty 4'!C381,slowniki!M:N,2,FALSE),9),VLOOKUP('Obroty 4'!C381,slowniki!M:N,2,FALSE))))</f>
        <v>404</v>
      </c>
      <c r="E381" s="16" t="str">
        <f>VLOOKUP('Obroty 4'!C381,slowniki!M:N,2,FALSE)</f>
        <v>404-01-12-01</v>
      </c>
      <c r="F381" s="17">
        <f>SUMIFS(Dane!Q:Q,Dane!O:O,'Obroty 4'!C381,Dane!M:M,'Obroty 4'!$D$2)</f>
        <v>0</v>
      </c>
      <c r="G381" s="17">
        <f>SUMIFS(Dane!Q:Q,Dane!P:P,'Obroty 4'!C381,Dane!M:M,'Obroty 4'!$D$2)</f>
        <v>0</v>
      </c>
      <c r="H381" s="17">
        <f>SUMIFS(Dane!Q:Q,Dane!O:O,'Obroty 4'!C381)</f>
        <v>0</v>
      </c>
      <c r="I381" s="17">
        <f>SUMIFS(Dane!P:P,Dane!O:O,'Obroty 4'!C381)</f>
        <v>0</v>
      </c>
      <c r="J381" s="17">
        <f t="shared" si="12"/>
        <v>0</v>
      </c>
      <c r="K381" s="17">
        <f t="shared" si="13"/>
        <v>0</v>
      </c>
    </row>
    <row r="382" spans="3:11" x14ac:dyDescent="0.3">
      <c r="C382" s="6" t="str">
        <f>slowniki!M180</f>
        <v>404-11202</v>
      </c>
      <c r="D382" s="16" t="str">
        <f>IF($B$5="synt",LEFT(VLOOKUP('Obroty 4'!C382,slowniki!M:N,2,FALSE),3),IF($B$5="I-P",LEFT(VLOOKUP('Obroty 4'!C382,slowniki!M:N,2,FALSE),6),IF($B$5="II-P",LEFT(VLOOKUP('Obroty 4'!C382,slowniki!M:N,2,FALSE),9),VLOOKUP('Obroty 4'!C382,slowniki!M:N,2,FALSE))))</f>
        <v>404</v>
      </c>
      <c r="E382" s="16" t="str">
        <f>VLOOKUP('Obroty 4'!C382,slowniki!M:N,2,FALSE)</f>
        <v>404-01-12-02</v>
      </c>
      <c r="F382" s="17">
        <f>SUMIFS(Dane!Q:Q,Dane!O:O,'Obroty 4'!C382,Dane!M:M,'Obroty 4'!$D$2)</f>
        <v>0</v>
      </c>
      <c r="G382" s="17">
        <f>SUMIFS(Dane!Q:Q,Dane!P:P,'Obroty 4'!C382,Dane!M:M,'Obroty 4'!$D$2)</f>
        <v>0</v>
      </c>
      <c r="H382" s="17">
        <f>SUMIFS(Dane!Q:Q,Dane!O:O,'Obroty 4'!C382)</f>
        <v>0</v>
      </c>
      <c r="I382" s="17">
        <f>SUMIFS(Dane!P:P,Dane!O:O,'Obroty 4'!C382)</f>
        <v>0</v>
      </c>
      <c r="J382" s="17">
        <f t="shared" si="12"/>
        <v>0</v>
      </c>
      <c r="K382" s="17">
        <f t="shared" si="13"/>
        <v>0</v>
      </c>
    </row>
    <row r="383" spans="3:11" x14ac:dyDescent="0.3">
      <c r="C383" s="6" t="str">
        <f>slowniki!M181</f>
        <v>404-11203</v>
      </c>
      <c r="D383" s="16" t="str">
        <f>IF($B$5="synt",LEFT(VLOOKUP('Obroty 4'!C383,slowniki!M:N,2,FALSE),3),IF($B$5="I-P",LEFT(VLOOKUP('Obroty 4'!C383,slowniki!M:N,2,FALSE),6),IF($B$5="II-P",LEFT(VLOOKUP('Obroty 4'!C383,slowniki!M:N,2,FALSE),9),VLOOKUP('Obroty 4'!C383,slowniki!M:N,2,FALSE))))</f>
        <v>404</v>
      </c>
      <c r="E383" s="16" t="str">
        <f>VLOOKUP('Obroty 4'!C383,slowniki!M:N,2,FALSE)</f>
        <v>404-01-12-03</v>
      </c>
      <c r="F383" s="17">
        <f>SUMIFS(Dane!Q:Q,Dane!O:O,'Obroty 4'!C383,Dane!M:M,'Obroty 4'!$D$2)</f>
        <v>0</v>
      </c>
      <c r="G383" s="17">
        <f>SUMIFS(Dane!Q:Q,Dane!P:P,'Obroty 4'!C383,Dane!M:M,'Obroty 4'!$D$2)</f>
        <v>0</v>
      </c>
      <c r="H383" s="17">
        <f>SUMIFS(Dane!Q:Q,Dane!O:O,'Obroty 4'!C383)</f>
        <v>0</v>
      </c>
      <c r="I383" s="17">
        <f>SUMIFS(Dane!P:P,Dane!O:O,'Obroty 4'!C383)</f>
        <v>0</v>
      </c>
      <c r="J383" s="17">
        <f t="shared" si="12"/>
        <v>0</v>
      </c>
      <c r="K383" s="17">
        <f t="shared" si="13"/>
        <v>0</v>
      </c>
    </row>
    <row r="384" spans="3:11" x14ac:dyDescent="0.3">
      <c r="C384" s="6" t="str">
        <f>slowniki!M182</f>
        <v>404-11204</v>
      </c>
      <c r="D384" s="16" t="str">
        <f>IF($B$5="synt",LEFT(VLOOKUP('Obroty 4'!C384,slowniki!M:N,2,FALSE),3),IF($B$5="I-P",LEFT(VLOOKUP('Obroty 4'!C384,slowniki!M:N,2,FALSE),6),IF($B$5="II-P",LEFT(VLOOKUP('Obroty 4'!C384,slowniki!M:N,2,FALSE),9),VLOOKUP('Obroty 4'!C384,slowniki!M:N,2,FALSE))))</f>
        <v>404</v>
      </c>
      <c r="E384" s="16" t="str">
        <f>VLOOKUP('Obroty 4'!C384,slowniki!M:N,2,FALSE)</f>
        <v>404-01-12-04</v>
      </c>
      <c r="F384" s="17">
        <f>SUMIFS(Dane!Q:Q,Dane!O:O,'Obroty 4'!C384,Dane!M:M,'Obroty 4'!$D$2)</f>
        <v>0</v>
      </c>
      <c r="G384" s="17">
        <f>SUMIFS(Dane!Q:Q,Dane!P:P,'Obroty 4'!C384,Dane!M:M,'Obroty 4'!$D$2)</f>
        <v>0</v>
      </c>
      <c r="H384" s="17">
        <f>SUMIFS(Dane!Q:Q,Dane!O:O,'Obroty 4'!C384)</f>
        <v>0</v>
      </c>
      <c r="I384" s="17">
        <f>SUMIFS(Dane!P:P,Dane!O:O,'Obroty 4'!C384)</f>
        <v>0</v>
      </c>
      <c r="J384" s="17">
        <f t="shared" si="12"/>
        <v>0</v>
      </c>
      <c r="K384" s="17">
        <f t="shared" si="13"/>
        <v>0</v>
      </c>
    </row>
    <row r="385" spans="3:11" x14ac:dyDescent="0.3">
      <c r="C385" s="6" t="str">
        <f>slowniki!M183</f>
        <v>404-11205</v>
      </c>
      <c r="D385" s="16" t="str">
        <f>IF($B$5="synt",LEFT(VLOOKUP('Obroty 4'!C385,slowniki!M:N,2,FALSE),3),IF($B$5="I-P",LEFT(VLOOKUP('Obroty 4'!C385,slowniki!M:N,2,FALSE),6),IF($B$5="II-P",LEFT(VLOOKUP('Obroty 4'!C385,slowniki!M:N,2,FALSE),9),VLOOKUP('Obroty 4'!C385,slowniki!M:N,2,FALSE))))</f>
        <v>404</v>
      </c>
      <c r="E385" s="16" t="str">
        <f>VLOOKUP('Obroty 4'!C385,slowniki!M:N,2,FALSE)</f>
        <v>404-01-12-05</v>
      </c>
      <c r="F385" s="17">
        <f>SUMIFS(Dane!Q:Q,Dane!O:O,'Obroty 4'!C385,Dane!M:M,'Obroty 4'!$D$2)</f>
        <v>0</v>
      </c>
      <c r="G385" s="17">
        <f>SUMIFS(Dane!Q:Q,Dane!P:P,'Obroty 4'!C385,Dane!M:M,'Obroty 4'!$D$2)</f>
        <v>0</v>
      </c>
      <c r="H385" s="17">
        <f>SUMIFS(Dane!Q:Q,Dane!O:O,'Obroty 4'!C385)</f>
        <v>0</v>
      </c>
      <c r="I385" s="17">
        <f>SUMIFS(Dane!P:P,Dane!O:O,'Obroty 4'!C385)</f>
        <v>0</v>
      </c>
      <c r="J385" s="17">
        <f t="shared" si="12"/>
        <v>0</v>
      </c>
      <c r="K385" s="17">
        <f t="shared" si="13"/>
        <v>0</v>
      </c>
    </row>
    <row r="386" spans="3:11" x14ac:dyDescent="0.3">
      <c r="C386" s="6" t="str">
        <f>slowniki!M184</f>
        <v>404-11206</v>
      </c>
      <c r="D386" s="16" t="str">
        <f>IF($B$5="synt",LEFT(VLOOKUP('Obroty 4'!C386,slowniki!M:N,2,FALSE),3),IF($B$5="I-P",LEFT(VLOOKUP('Obroty 4'!C386,slowniki!M:N,2,FALSE),6),IF($B$5="II-P",LEFT(VLOOKUP('Obroty 4'!C386,slowniki!M:N,2,FALSE),9),VLOOKUP('Obroty 4'!C386,slowniki!M:N,2,FALSE))))</f>
        <v>404</v>
      </c>
      <c r="E386" s="16" t="str">
        <f>VLOOKUP('Obroty 4'!C386,slowniki!M:N,2,FALSE)</f>
        <v>404-01-12-06</v>
      </c>
      <c r="F386" s="17">
        <f>SUMIFS(Dane!Q:Q,Dane!O:O,'Obroty 4'!C386,Dane!M:M,'Obroty 4'!$D$2)</f>
        <v>0</v>
      </c>
      <c r="G386" s="17">
        <f>SUMIFS(Dane!Q:Q,Dane!P:P,'Obroty 4'!C386,Dane!M:M,'Obroty 4'!$D$2)</f>
        <v>0</v>
      </c>
      <c r="H386" s="17">
        <f>SUMIFS(Dane!Q:Q,Dane!O:O,'Obroty 4'!C386)</f>
        <v>0</v>
      </c>
      <c r="I386" s="17">
        <f>SUMIFS(Dane!P:P,Dane!O:O,'Obroty 4'!C386)</f>
        <v>0</v>
      </c>
      <c r="J386" s="17">
        <f t="shared" si="12"/>
        <v>0</v>
      </c>
      <c r="K386" s="17">
        <f t="shared" si="13"/>
        <v>0</v>
      </c>
    </row>
    <row r="387" spans="3:11" x14ac:dyDescent="0.3">
      <c r="C387" s="6" t="str">
        <f>slowniki!M185</f>
        <v>404-11207</v>
      </c>
      <c r="D387" s="16" t="str">
        <f>IF($B$5="synt",LEFT(VLOOKUP('Obroty 4'!C387,slowniki!M:N,2,FALSE),3),IF($B$5="I-P",LEFT(VLOOKUP('Obroty 4'!C387,slowniki!M:N,2,FALSE),6),IF($B$5="II-P",LEFT(VLOOKUP('Obroty 4'!C387,slowniki!M:N,2,FALSE),9),VLOOKUP('Obroty 4'!C387,slowniki!M:N,2,FALSE))))</f>
        <v>404</v>
      </c>
      <c r="E387" s="16" t="str">
        <f>VLOOKUP('Obroty 4'!C387,slowniki!M:N,2,FALSE)</f>
        <v>404-01-12-07</v>
      </c>
      <c r="F387" s="17">
        <f>SUMIFS(Dane!Q:Q,Dane!O:O,'Obroty 4'!C387,Dane!M:M,'Obroty 4'!$D$2)</f>
        <v>0</v>
      </c>
      <c r="G387" s="17">
        <f>SUMIFS(Dane!Q:Q,Dane!P:P,'Obroty 4'!C387,Dane!M:M,'Obroty 4'!$D$2)</f>
        <v>0</v>
      </c>
      <c r="H387" s="17">
        <f>SUMIFS(Dane!Q:Q,Dane!O:O,'Obroty 4'!C387)</f>
        <v>0</v>
      </c>
      <c r="I387" s="17">
        <f>SUMIFS(Dane!P:P,Dane!O:O,'Obroty 4'!C387)</f>
        <v>0</v>
      </c>
      <c r="J387" s="17">
        <f t="shared" si="12"/>
        <v>0</v>
      </c>
      <c r="K387" s="17">
        <f t="shared" si="13"/>
        <v>0</v>
      </c>
    </row>
    <row r="388" spans="3:11" x14ac:dyDescent="0.3">
      <c r="C388" s="6" t="str">
        <f>slowniki!M186</f>
        <v>404-11208</v>
      </c>
      <c r="D388" s="16" t="str">
        <f>IF($B$5="synt",LEFT(VLOOKUP('Obroty 4'!C388,slowniki!M:N,2,FALSE),3),IF($B$5="I-P",LEFT(VLOOKUP('Obroty 4'!C388,slowniki!M:N,2,FALSE),6),IF($B$5="II-P",LEFT(VLOOKUP('Obroty 4'!C388,slowniki!M:N,2,FALSE),9),VLOOKUP('Obroty 4'!C388,slowniki!M:N,2,FALSE))))</f>
        <v>404</v>
      </c>
      <c r="E388" s="16" t="str">
        <f>VLOOKUP('Obroty 4'!C388,slowniki!M:N,2,FALSE)</f>
        <v>404-01-12-08</v>
      </c>
      <c r="F388" s="17">
        <f>SUMIFS(Dane!Q:Q,Dane!O:O,'Obroty 4'!C388,Dane!M:M,'Obroty 4'!$D$2)</f>
        <v>0</v>
      </c>
      <c r="G388" s="17">
        <f>SUMIFS(Dane!Q:Q,Dane!P:P,'Obroty 4'!C388,Dane!M:M,'Obroty 4'!$D$2)</f>
        <v>0</v>
      </c>
      <c r="H388" s="17">
        <f>SUMIFS(Dane!Q:Q,Dane!O:O,'Obroty 4'!C388)</f>
        <v>0</v>
      </c>
      <c r="I388" s="17">
        <f>SUMIFS(Dane!P:P,Dane!O:O,'Obroty 4'!C388)</f>
        <v>0</v>
      </c>
      <c r="J388" s="17">
        <f t="shared" si="12"/>
        <v>0</v>
      </c>
      <c r="K388" s="17">
        <f t="shared" si="13"/>
        <v>0</v>
      </c>
    </row>
    <row r="389" spans="3:11" x14ac:dyDescent="0.3">
      <c r="C389" s="6" t="str">
        <f>slowniki!M187</f>
        <v>404-11209</v>
      </c>
      <c r="D389" s="16" t="str">
        <f>IF($B$5="synt",LEFT(VLOOKUP('Obroty 4'!C389,slowniki!M:N,2,FALSE),3),IF($B$5="I-P",LEFT(VLOOKUP('Obroty 4'!C389,slowniki!M:N,2,FALSE),6),IF($B$5="II-P",LEFT(VLOOKUP('Obroty 4'!C389,slowniki!M:N,2,FALSE),9),VLOOKUP('Obroty 4'!C389,slowniki!M:N,2,FALSE))))</f>
        <v>404</v>
      </c>
      <c r="E389" s="16" t="str">
        <f>VLOOKUP('Obroty 4'!C389,slowniki!M:N,2,FALSE)</f>
        <v>404-01-12-09</v>
      </c>
      <c r="F389" s="17">
        <f>SUMIFS(Dane!Q:Q,Dane!O:O,'Obroty 4'!C389,Dane!M:M,'Obroty 4'!$D$2)</f>
        <v>0</v>
      </c>
      <c r="G389" s="17">
        <f>SUMIFS(Dane!Q:Q,Dane!P:P,'Obroty 4'!C389,Dane!M:M,'Obroty 4'!$D$2)</f>
        <v>0</v>
      </c>
      <c r="H389" s="17">
        <f>SUMIFS(Dane!Q:Q,Dane!O:O,'Obroty 4'!C389)</f>
        <v>0</v>
      </c>
      <c r="I389" s="17">
        <f>SUMIFS(Dane!P:P,Dane!O:O,'Obroty 4'!C389)</f>
        <v>0</v>
      </c>
      <c r="J389" s="17">
        <f t="shared" si="12"/>
        <v>0</v>
      </c>
      <c r="K389" s="17">
        <f t="shared" si="13"/>
        <v>0</v>
      </c>
    </row>
    <row r="390" spans="3:11" x14ac:dyDescent="0.3">
      <c r="C390" s="6" t="str">
        <f>slowniki!M188</f>
        <v>404-11210</v>
      </c>
      <c r="D390" s="16" t="str">
        <f>IF($B$5="synt",LEFT(VLOOKUP('Obroty 4'!C390,slowniki!M:N,2,FALSE),3),IF($B$5="I-P",LEFT(VLOOKUP('Obroty 4'!C390,slowniki!M:N,2,FALSE),6),IF($B$5="II-P",LEFT(VLOOKUP('Obroty 4'!C390,slowniki!M:N,2,FALSE),9),VLOOKUP('Obroty 4'!C390,slowniki!M:N,2,FALSE))))</f>
        <v>404</v>
      </c>
      <c r="E390" s="16" t="str">
        <f>VLOOKUP('Obroty 4'!C390,slowniki!M:N,2,FALSE)</f>
        <v>404-01-12-10</v>
      </c>
      <c r="F390" s="17">
        <f>SUMIFS(Dane!Q:Q,Dane!O:O,'Obroty 4'!C390,Dane!M:M,'Obroty 4'!$D$2)</f>
        <v>0</v>
      </c>
      <c r="G390" s="17">
        <f>SUMIFS(Dane!Q:Q,Dane!P:P,'Obroty 4'!C390,Dane!M:M,'Obroty 4'!$D$2)</f>
        <v>0</v>
      </c>
      <c r="H390" s="17">
        <f>SUMIFS(Dane!Q:Q,Dane!O:O,'Obroty 4'!C390)</f>
        <v>0</v>
      </c>
      <c r="I390" s="17">
        <f>SUMIFS(Dane!P:P,Dane!O:O,'Obroty 4'!C390)</f>
        <v>0</v>
      </c>
      <c r="J390" s="17">
        <f t="shared" si="12"/>
        <v>0</v>
      </c>
      <c r="K390" s="17">
        <f t="shared" si="13"/>
        <v>0</v>
      </c>
    </row>
    <row r="391" spans="3:11" x14ac:dyDescent="0.3">
      <c r="C391" s="6" t="str">
        <f>slowniki!M189</f>
        <v>404-11211</v>
      </c>
      <c r="D391" s="16" t="str">
        <f>IF($B$5="synt",LEFT(VLOOKUP('Obroty 4'!C391,slowniki!M:N,2,FALSE),3),IF($B$5="I-P",LEFT(VLOOKUP('Obroty 4'!C391,slowniki!M:N,2,FALSE),6),IF($B$5="II-P",LEFT(VLOOKUP('Obroty 4'!C391,slowniki!M:N,2,FALSE),9),VLOOKUP('Obroty 4'!C391,slowniki!M:N,2,FALSE))))</f>
        <v>404</v>
      </c>
      <c r="E391" s="16" t="str">
        <f>VLOOKUP('Obroty 4'!C391,slowniki!M:N,2,FALSE)</f>
        <v>404-01-12-11</v>
      </c>
      <c r="F391" s="17">
        <f>SUMIFS(Dane!Q:Q,Dane!O:O,'Obroty 4'!C391,Dane!M:M,'Obroty 4'!$D$2)</f>
        <v>0</v>
      </c>
      <c r="G391" s="17">
        <f>SUMIFS(Dane!Q:Q,Dane!P:P,'Obroty 4'!C391,Dane!M:M,'Obroty 4'!$D$2)</f>
        <v>0</v>
      </c>
      <c r="H391" s="17">
        <f>SUMIFS(Dane!Q:Q,Dane!O:O,'Obroty 4'!C391)</f>
        <v>0</v>
      </c>
      <c r="I391" s="17">
        <f>SUMIFS(Dane!P:P,Dane!O:O,'Obroty 4'!C391)</f>
        <v>0</v>
      </c>
      <c r="J391" s="17">
        <f t="shared" ref="J391:J454" si="14">IF(H391&gt;I391,H391-I391,0)</f>
        <v>0</v>
      </c>
      <c r="K391" s="17">
        <f t="shared" ref="K391:K454" si="15">IF(I391&gt;H391,I391-H391,0)</f>
        <v>0</v>
      </c>
    </row>
    <row r="392" spans="3:11" x14ac:dyDescent="0.3">
      <c r="C392" s="6" t="str">
        <f>slowniki!M190</f>
        <v>404-11212</v>
      </c>
      <c r="D392" s="16" t="str">
        <f>IF($B$5="synt",LEFT(VLOOKUP('Obroty 4'!C392,slowniki!M:N,2,FALSE),3),IF($B$5="I-P",LEFT(VLOOKUP('Obroty 4'!C392,slowniki!M:N,2,FALSE),6),IF($B$5="II-P",LEFT(VLOOKUP('Obroty 4'!C392,slowniki!M:N,2,FALSE),9),VLOOKUP('Obroty 4'!C392,slowniki!M:N,2,FALSE))))</f>
        <v>404</v>
      </c>
      <c r="E392" s="16" t="str">
        <f>VLOOKUP('Obroty 4'!C392,slowniki!M:N,2,FALSE)</f>
        <v>404-01-12-12</v>
      </c>
      <c r="F392" s="17">
        <f>SUMIFS(Dane!Q:Q,Dane!O:O,'Obroty 4'!C392,Dane!M:M,'Obroty 4'!$D$2)</f>
        <v>0</v>
      </c>
      <c r="G392" s="17">
        <f>SUMIFS(Dane!Q:Q,Dane!P:P,'Obroty 4'!C392,Dane!M:M,'Obroty 4'!$D$2)</f>
        <v>0</v>
      </c>
      <c r="H392" s="17">
        <f>SUMIFS(Dane!Q:Q,Dane!O:O,'Obroty 4'!C392)</f>
        <v>0</v>
      </c>
      <c r="I392" s="17">
        <f>SUMIFS(Dane!P:P,Dane!O:O,'Obroty 4'!C392)</f>
        <v>0</v>
      </c>
      <c r="J392" s="17">
        <f t="shared" si="14"/>
        <v>0</v>
      </c>
      <c r="K392" s="17">
        <f t="shared" si="15"/>
        <v>0</v>
      </c>
    </row>
    <row r="393" spans="3:11" x14ac:dyDescent="0.3">
      <c r="C393" s="6" t="str">
        <f>slowniki!M191</f>
        <v>404-11213</v>
      </c>
      <c r="D393" s="16" t="str">
        <f>IF($B$5="synt",LEFT(VLOOKUP('Obroty 4'!C393,slowniki!M:N,2,FALSE),3),IF($B$5="I-P",LEFT(VLOOKUP('Obroty 4'!C393,slowniki!M:N,2,FALSE),6),IF($B$5="II-P",LEFT(VLOOKUP('Obroty 4'!C393,slowniki!M:N,2,FALSE),9),VLOOKUP('Obroty 4'!C393,slowniki!M:N,2,FALSE))))</f>
        <v>404</v>
      </c>
      <c r="E393" s="16" t="str">
        <f>VLOOKUP('Obroty 4'!C393,slowniki!M:N,2,FALSE)</f>
        <v>404-01-12-13</v>
      </c>
      <c r="F393" s="17">
        <f>SUMIFS(Dane!Q:Q,Dane!O:O,'Obroty 4'!C393,Dane!M:M,'Obroty 4'!$D$2)</f>
        <v>0</v>
      </c>
      <c r="G393" s="17">
        <f>SUMIFS(Dane!Q:Q,Dane!P:P,'Obroty 4'!C393,Dane!M:M,'Obroty 4'!$D$2)</f>
        <v>0</v>
      </c>
      <c r="H393" s="17">
        <f>SUMIFS(Dane!Q:Q,Dane!O:O,'Obroty 4'!C393)</f>
        <v>0</v>
      </c>
      <c r="I393" s="17">
        <f>SUMIFS(Dane!P:P,Dane!O:O,'Obroty 4'!C393)</f>
        <v>0</v>
      </c>
      <c r="J393" s="17">
        <f t="shared" si="14"/>
        <v>0</v>
      </c>
      <c r="K393" s="17">
        <f t="shared" si="15"/>
        <v>0</v>
      </c>
    </row>
    <row r="394" spans="3:11" x14ac:dyDescent="0.3">
      <c r="C394" s="6" t="str">
        <f>slowniki!M192</f>
        <v>404-11214</v>
      </c>
      <c r="D394" s="16" t="str">
        <f>IF($B$5="synt",LEFT(VLOOKUP('Obroty 4'!C394,slowniki!M:N,2,FALSE),3),IF($B$5="I-P",LEFT(VLOOKUP('Obroty 4'!C394,slowniki!M:N,2,FALSE),6),IF($B$5="II-P",LEFT(VLOOKUP('Obroty 4'!C394,slowniki!M:N,2,FALSE),9),VLOOKUP('Obroty 4'!C394,slowniki!M:N,2,FALSE))))</f>
        <v>404</v>
      </c>
      <c r="E394" s="16" t="str">
        <f>VLOOKUP('Obroty 4'!C394,slowniki!M:N,2,FALSE)</f>
        <v>404-01-12-14</v>
      </c>
      <c r="F394" s="17">
        <f>SUMIFS(Dane!Q:Q,Dane!O:O,'Obroty 4'!C394,Dane!M:M,'Obroty 4'!$D$2)</f>
        <v>0</v>
      </c>
      <c r="G394" s="17">
        <f>SUMIFS(Dane!Q:Q,Dane!P:P,'Obroty 4'!C394,Dane!M:M,'Obroty 4'!$D$2)</f>
        <v>0</v>
      </c>
      <c r="H394" s="17">
        <f>SUMIFS(Dane!Q:Q,Dane!O:O,'Obroty 4'!C394)</f>
        <v>0</v>
      </c>
      <c r="I394" s="17">
        <f>SUMIFS(Dane!P:P,Dane!O:O,'Obroty 4'!C394)</f>
        <v>0</v>
      </c>
      <c r="J394" s="17">
        <f t="shared" si="14"/>
        <v>0</v>
      </c>
      <c r="K394" s="17">
        <f t="shared" si="15"/>
        <v>0</v>
      </c>
    </row>
    <row r="395" spans="3:11" x14ac:dyDescent="0.3">
      <c r="C395" s="6" t="str">
        <f>slowniki!M193</f>
        <v>404-11215</v>
      </c>
      <c r="D395" s="16" t="str">
        <f>IF($B$5="synt",LEFT(VLOOKUP('Obroty 4'!C395,slowniki!M:N,2,FALSE),3),IF($B$5="I-P",LEFT(VLOOKUP('Obroty 4'!C395,slowniki!M:N,2,FALSE),6),IF($B$5="II-P",LEFT(VLOOKUP('Obroty 4'!C395,slowniki!M:N,2,FALSE),9),VLOOKUP('Obroty 4'!C395,slowniki!M:N,2,FALSE))))</f>
        <v>404</v>
      </c>
      <c r="E395" s="16" t="str">
        <f>VLOOKUP('Obroty 4'!C395,slowniki!M:N,2,FALSE)</f>
        <v>404-01-12-15</v>
      </c>
      <c r="F395" s="17">
        <f>SUMIFS(Dane!Q:Q,Dane!O:O,'Obroty 4'!C395,Dane!M:M,'Obroty 4'!$D$2)</f>
        <v>0</v>
      </c>
      <c r="G395" s="17">
        <f>SUMIFS(Dane!Q:Q,Dane!P:P,'Obroty 4'!C395,Dane!M:M,'Obroty 4'!$D$2)</f>
        <v>0</v>
      </c>
      <c r="H395" s="17">
        <f>SUMIFS(Dane!Q:Q,Dane!O:O,'Obroty 4'!C395)</f>
        <v>0</v>
      </c>
      <c r="I395" s="17">
        <f>SUMIFS(Dane!P:P,Dane!O:O,'Obroty 4'!C395)</f>
        <v>0</v>
      </c>
      <c r="J395" s="17">
        <f t="shared" si="14"/>
        <v>0</v>
      </c>
      <c r="K395" s="17">
        <f t="shared" si="15"/>
        <v>0</v>
      </c>
    </row>
    <row r="396" spans="3:11" x14ac:dyDescent="0.3">
      <c r="C396" s="6" t="str">
        <f>slowniki!M194</f>
        <v>404-11216</v>
      </c>
      <c r="D396" s="16" t="str">
        <f>IF($B$5="synt",LEFT(VLOOKUP('Obroty 4'!C396,slowniki!M:N,2,FALSE),3),IF($B$5="I-P",LEFT(VLOOKUP('Obroty 4'!C396,slowniki!M:N,2,FALSE),6),IF($B$5="II-P",LEFT(VLOOKUP('Obroty 4'!C396,slowniki!M:N,2,FALSE),9),VLOOKUP('Obroty 4'!C396,slowniki!M:N,2,FALSE))))</f>
        <v>404</v>
      </c>
      <c r="E396" s="16" t="str">
        <f>VLOOKUP('Obroty 4'!C396,slowniki!M:N,2,FALSE)</f>
        <v>404-01-12-16</v>
      </c>
      <c r="F396" s="17">
        <f>SUMIFS(Dane!Q:Q,Dane!O:O,'Obroty 4'!C396,Dane!M:M,'Obroty 4'!$D$2)</f>
        <v>0</v>
      </c>
      <c r="G396" s="17">
        <f>SUMIFS(Dane!Q:Q,Dane!P:P,'Obroty 4'!C396,Dane!M:M,'Obroty 4'!$D$2)</f>
        <v>0</v>
      </c>
      <c r="H396" s="17">
        <f>SUMIFS(Dane!Q:Q,Dane!O:O,'Obroty 4'!C396)</f>
        <v>0</v>
      </c>
      <c r="I396" s="17">
        <f>SUMIFS(Dane!P:P,Dane!O:O,'Obroty 4'!C396)</f>
        <v>0</v>
      </c>
      <c r="J396" s="17">
        <f t="shared" si="14"/>
        <v>0</v>
      </c>
      <c r="K396" s="17">
        <f t="shared" si="15"/>
        <v>0</v>
      </c>
    </row>
    <row r="397" spans="3:11" x14ac:dyDescent="0.3">
      <c r="C397" s="6" t="str">
        <f>slowniki!M195</f>
        <v>404-11301</v>
      </c>
      <c r="D397" s="16" t="str">
        <f>IF($B$5="synt",LEFT(VLOOKUP('Obroty 4'!C397,slowniki!M:N,2,FALSE),3),IF($B$5="I-P",LEFT(VLOOKUP('Obroty 4'!C397,slowniki!M:N,2,FALSE),6),IF($B$5="II-P",LEFT(VLOOKUP('Obroty 4'!C397,slowniki!M:N,2,FALSE),9),VLOOKUP('Obroty 4'!C397,slowniki!M:N,2,FALSE))))</f>
        <v>404</v>
      </c>
      <c r="E397" s="16" t="str">
        <f>VLOOKUP('Obroty 4'!C397,slowniki!M:N,2,FALSE)</f>
        <v>404-01-13-01</v>
      </c>
      <c r="F397" s="17">
        <f>SUMIFS(Dane!Q:Q,Dane!O:O,'Obroty 4'!C397,Dane!M:M,'Obroty 4'!$D$2)</f>
        <v>0</v>
      </c>
      <c r="G397" s="17">
        <f>SUMIFS(Dane!Q:Q,Dane!P:P,'Obroty 4'!C397,Dane!M:M,'Obroty 4'!$D$2)</f>
        <v>0</v>
      </c>
      <c r="H397" s="17">
        <f>SUMIFS(Dane!Q:Q,Dane!O:O,'Obroty 4'!C397)</f>
        <v>0</v>
      </c>
      <c r="I397" s="17">
        <f>SUMIFS(Dane!P:P,Dane!O:O,'Obroty 4'!C397)</f>
        <v>0</v>
      </c>
      <c r="J397" s="17">
        <f t="shared" si="14"/>
        <v>0</v>
      </c>
      <c r="K397" s="17">
        <f t="shared" si="15"/>
        <v>0</v>
      </c>
    </row>
    <row r="398" spans="3:11" x14ac:dyDescent="0.3">
      <c r="C398" s="6" t="str">
        <f>slowniki!M196</f>
        <v>404-11302</v>
      </c>
      <c r="D398" s="16" t="str">
        <f>IF($B$5="synt",LEFT(VLOOKUP('Obroty 4'!C398,slowniki!M:N,2,FALSE),3),IF($B$5="I-P",LEFT(VLOOKUP('Obroty 4'!C398,slowniki!M:N,2,FALSE),6),IF($B$5="II-P",LEFT(VLOOKUP('Obroty 4'!C398,slowniki!M:N,2,FALSE),9),VLOOKUP('Obroty 4'!C398,slowniki!M:N,2,FALSE))))</f>
        <v>404</v>
      </c>
      <c r="E398" s="16" t="str">
        <f>VLOOKUP('Obroty 4'!C398,slowniki!M:N,2,FALSE)</f>
        <v>404-01-13-02</v>
      </c>
      <c r="F398" s="17">
        <f>SUMIFS(Dane!Q:Q,Dane!O:O,'Obroty 4'!C398,Dane!M:M,'Obroty 4'!$D$2)</f>
        <v>0</v>
      </c>
      <c r="G398" s="17">
        <f>SUMIFS(Dane!Q:Q,Dane!P:P,'Obroty 4'!C398,Dane!M:M,'Obroty 4'!$D$2)</f>
        <v>0</v>
      </c>
      <c r="H398" s="17">
        <f>SUMIFS(Dane!Q:Q,Dane!O:O,'Obroty 4'!C398)</f>
        <v>0</v>
      </c>
      <c r="I398" s="17">
        <f>SUMIFS(Dane!P:P,Dane!O:O,'Obroty 4'!C398)</f>
        <v>0</v>
      </c>
      <c r="J398" s="17">
        <f t="shared" si="14"/>
        <v>0</v>
      </c>
      <c r="K398" s="17">
        <f t="shared" si="15"/>
        <v>0</v>
      </c>
    </row>
    <row r="399" spans="3:11" x14ac:dyDescent="0.3">
      <c r="C399" s="6" t="str">
        <f>slowniki!M197</f>
        <v>404-11303</v>
      </c>
      <c r="D399" s="16" t="str">
        <f>IF($B$5="synt",LEFT(VLOOKUP('Obroty 4'!C399,slowniki!M:N,2,FALSE),3),IF($B$5="I-P",LEFT(VLOOKUP('Obroty 4'!C399,slowniki!M:N,2,FALSE),6),IF($B$5="II-P",LEFT(VLOOKUP('Obroty 4'!C399,slowniki!M:N,2,FALSE),9),VLOOKUP('Obroty 4'!C399,slowniki!M:N,2,FALSE))))</f>
        <v>404</v>
      </c>
      <c r="E399" s="16" t="str">
        <f>VLOOKUP('Obroty 4'!C399,slowniki!M:N,2,FALSE)</f>
        <v>404-01-13-03</v>
      </c>
      <c r="F399" s="17">
        <f>SUMIFS(Dane!Q:Q,Dane!O:O,'Obroty 4'!C399,Dane!M:M,'Obroty 4'!$D$2)</f>
        <v>0</v>
      </c>
      <c r="G399" s="17">
        <f>SUMIFS(Dane!Q:Q,Dane!P:P,'Obroty 4'!C399,Dane!M:M,'Obroty 4'!$D$2)</f>
        <v>0</v>
      </c>
      <c r="H399" s="17">
        <f>SUMIFS(Dane!Q:Q,Dane!O:O,'Obroty 4'!C399)</f>
        <v>0</v>
      </c>
      <c r="I399" s="17">
        <f>SUMIFS(Dane!P:P,Dane!O:O,'Obroty 4'!C399)</f>
        <v>0</v>
      </c>
      <c r="J399" s="17">
        <f t="shared" si="14"/>
        <v>0</v>
      </c>
      <c r="K399" s="17">
        <f t="shared" si="15"/>
        <v>0</v>
      </c>
    </row>
    <row r="400" spans="3:11" x14ac:dyDescent="0.3">
      <c r="C400" s="6" t="str">
        <f>slowniki!M198</f>
        <v>404-11304</v>
      </c>
      <c r="D400" s="16" t="str">
        <f>IF($B$5="synt",LEFT(VLOOKUP('Obroty 4'!C400,slowniki!M:N,2,FALSE),3),IF($B$5="I-P",LEFT(VLOOKUP('Obroty 4'!C400,slowniki!M:N,2,FALSE),6),IF($B$5="II-P",LEFT(VLOOKUP('Obroty 4'!C400,slowniki!M:N,2,FALSE),9),VLOOKUP('Obroty 4'!C400,slowniki!M:N,2,FALSE))))</f>
        <v>404</v>
      </c>
      <c r="E400" s="16" t="str">
        <f>VLOOKUP('Obroty 4'!C400,slowniki!M:N,2,FALSE)</f>
        <v>404-01-13-04</v>
      </c>
      <c r="F400" s="17">
        <f>SUMIFS(Dane!Q:Q,Dane!O:O,'Obroty 4'!C400,Dane!M:M,'Obroty 4'!$D$2)</f>
        <v>0</v>
      </c>
      <c r="G400" s="17">
        <f>SUMIFS(Dane!Q:Q,Dane!P:P,'Obroty 4'!C400,Dane!M:M,'Obroty 4'!$D$2)</f>
        <v>0</v>
      </c>
      <c r="H400" s="17">
        <f>SUMIFS(Dane!Q:Q,Dane!O:O,'Obroty 4'!C400)</f>
        <v>0</v>
      </c>
      <c r="I400" s="17">
        <f>SUMIFS(Dane!P:P,Dane!O:O,'Obroty 4'!C400)</f>
        <v>0</v>
      </c>
      <c r="J400" s="17">
        <f t="shared" si="14"/>
        <v>0</v>
      </c>
      <c r="K400" s="17">
        <f t="shared" si="15"/>
        <v>0</v>
      </c>
    </row>
    <row r="401" spans="3:11" x14ac:dyDescent="0.3">
      <c r="C401" s="6" t="str">
        <f>slowniki!M199</f>
        <v>404-11305</v>
      </c>
      <c r="D401" s="16" t="str">
        <f>IF($B$5="synt",LEFT(VLOOKUP('Obroty 4'!C401,slowniki!M:N,2,FALSE),3),IF($B$5="I-P",LEFT(VLOOKUP('Obroty 4'!C401,slowniki!M:N,2,FALSE),6),IF($B$5="II-P",LEFT(VLOOKUP('Obroty 4'!C401,slowniki!M:N,2,FALSE),9),VLOOKUP('Obroty 4'!C401,slowniki!M:N,2,FALSE))))</f>
        <v>404</v>
      </c>
      <c r="E401" s="16" t="str">
        <f>VLOOKUP('Obroty 4'!C401,slowniki!M:N,2,FALSE)</f>
        <v>404-01-13-05</v>
      </c>
      <c r="F401" s="17">
        <f>SUMIFS(Dane!Q:Q,Dane!O:O,'Obroty 4'!C401,Dane!M:M,'Obroty 4'!$D$2)</f>
        <v>0</v>
      </c>
      <c r="G401" s="17">
        <f>SUMIFS(Dane!Q:Q,Dane!P:P,'Obroty 4'!C401,Dane!M:M,'Obroty 4'!$D$2)</f>
        <v>0</v>
      </c>
      <c r="H401" s="17">
        <f>SUMIFS(Dane!Q:Q,Dane!O:O,'Obroty 4'!C401)</f>
        <v>0</v>
      </c>
      <c r="I401" s="17">
        <f>SUMIFS(Dane!P:P,Dane!O:O,'Obroty 4'!C401)</f>
        <v>0</v>
      </c>
      <c r="J401" s="17">
        <f t="shared" si="14"/>
        <v>0</v>
      </c>
      <c r="K401" s="17">
        <f t="shared" si="15"/>
        <v>0</v>
      </c>
    </row>
    <row r="402" spans="3:11" x14ac:dyDescent="0.3">
      <c r="C402" s="6" t="str">
        <f>slowniki!M200</f>
        <v>404-11306</v>
      </c>
      <c r="D402" s="16" t="str">
        <f>IF($B$5="synt",LEFT(VLOOKUP('Obroty 4'!C402,slowniki!M:N,2,FALSE),3),IF($B$5="I-P",LEFT(VLOOKUP('Obroty 4'!C402,slowniki!M:N,2,FALSE),6),IF($B$5="II-P",LEFT(VLOOKUP('Obroty 4'!C402,slowniki!M:N,2,FALSE),9),VLOOKUP('Obroty 4'!C402,slowniki!M:N,2,FALSE))))</f>
        <v>404</v>
      </c>
      <c r="E402" s="16" t="str">
        <f>VLOOKUP('Obroty 4'!C402,slowniki!M:N,2,FALSE)</f>
        <v>404-01-13-06</v>
      </c>
      <c r="F402" s="17">
        <f>SUMIFS(Dane!Q:Q,Dane!O:O,'Obroty 4'!C402,Dane!M:M,'Obroty 4'!$D$2)</f>
        <v>0</v>
      </c>
      <c r="G402" s="17">
        <f>SUMIFS(Dane!Q:Q,Dane!P:P,'Obroty 4'!C402,Dane!M:M,'Obroty 4'!$D$2)</f>
        <v>0</v>
      </c>
      <c r="H402" s="17">
        <f>SUMIFS(Dane!Q:Q,Dane!O:O,'Obroty 4'!C402)</f>
        <v>0</v>
      </c>
      <c r="I402" s="17">
        <f>SUMIFS(Dane!P:P,Dane!O:O,'Obroty 4'!C402)</f>
        <v>0</v>
      </c>
      <c r="J402" s="17">
        <f t="shared" si="14"/>
        <v>0</v>
      </c>
      <c r="K402" s="17">
        <f t="shared" si="15"/>
        <v>0</v>
      </c>
    </row>
    <row r="403" spans="3:11" x14ac:dyDescent="0.3">
      <c r="C403" s="6" t="str">
        <f>slowniki!M201</f>
        <v>404-11307</v>
      </c>
      <c r="D403" s="16" t="str">
        <f>IF($B$5="synt",LEFT(VLOOKUP('Obroty 4'!C403,slowniki!M:N,2,FALSE),3),IF($B$5="I-P",LEFT(VLOOKUP('Obroty 4'!C403,slowniki!M:N,2,FALSE),6),IF($B$5="II-P",LEFT(VLOOKUP('Obroty 4'!C403,slowniki!M:N,2,FALSE),9),VLOOKUP('Obroty 4'!C403,slowniki!M:N,2,FALSE))))</f>
        <v>404</v>
      </c>
      <c r="E403" s="16" t="str">
        <f>VLOOKUP('Obroty 4'!C403,slowniki!M:N,2,FALSE)</f>
        <v>404-01-13-07</v>
      </c>
      <c r="F403" s="17">
        <f>SUMIFS(Dane!Q:Q,Dane!O:O,'Obroty 4'!C403,Dane!M:M,'Obroty 4'!$D$2)</f>
        <v>0</v>
      </c>
      <c r="G403" s="17">
        <f>SUMIFS(Dane!Q:Q,Dane!P:P,'Obroty 4'!C403,Dane!M:M,'Obroty 4'!$D$2)</f>
        <v>0</v>
      </c>
      <c r="H403" s="17">
        <f>SUMIFS(Dane!Q:Q,Dane!O:O,'Obroty 4'!C403)</f>
        <v>0</v>
      </c>
      <c r="I403" s="17">
        <f>SUMIFS(Dane!P:P,Dane!O:O,'Obroty 4'!C403)</f>
        <v>0</v>
      </c>
      <c r="J403" s="17">
        <f t="shared" si="14"/>
        <v>0</v>
      </c>
      <c r="K403" s="17">
        <f t="shared" si="15"/>
        <v>0</v>
      </c>
    </row>
    <row r="404" spans="3:11" x14ac:dyDescent="0.3">
      <c r="C404" s="6" t="str">
        <f>slowniki!M202</f>
        <v>404-11308</v>
      </c>
      <c r="D404" s="16" t="str">
        <f>IF($B$5="synt",LEFT(VLOOKUP('Obroty 4'!C404,slowniki!M:N,2,FALSE),3),IF($B$5="I-P",LEFT(VLOOKUP('Obroty 4'!C404,slowniki!M:N,2,FALSE),6),IF($B$5="II-P",LEFT(VLOOKUP('Obroty 4'!C404,slowniki!M:N,2,FALSE),9),VLOOKUP('Obroty 4'!C404,slowniki!M:N,2,FALSE))))</f>
        <v>404</v>
      </c>
      <c r="E404" s="16" t="str">
        <f>VLOOKUP('Obroty 4'!C404,slowniki!M:N,2,FALSE)</f>
        <v>404-01-13-08</v>
      </c>
      <c r="F404" s="17">
        <f>SUMIFS(Dane!Q:Q,Dane!O:O,'Obroty 4'!C404,Dane!M:M,'Obroty 4'!$D$2)</f>
        <v>0</v>
      </c>
      <c r="G404" s="17">
        <f>SUMIFS(Dane!Q:Q,Dane!P:P,'Obroty 4'!C404,Dane!M:M,'Obroty 4'!$D$2)</f>
        <v>0</v>
      </c>
      <c r="H404" s="17">
        <f>SUMIFS(Dane!Q:Q,Dane!O:O,'Obroty 4'!C404)</f>
        <v>0</v>
      </c>
      <c r="I404" s="17">
        <f>SUMIFS(Dane!P:P,Dane!O:O,'Obroty 4'!C404)</f>
        <v>0</v>
      </c>
      <c r="J404" s="17">
        <f t="shared" si="14"/>
        <v>0</v>
      </c>
      <c r="K404" s="17">
        <f t="shared" si="15"/>
        <v>0</v>
      </c>
    </row>
    <row r="405" spans="3:11" x14ac:dyDescent="0.3">
      <c r="C405" s="6" t="str">
        <f>slowniki!M203</f>
        <v>404-11309</v>
      </c>
      <c r="D405" s="16" t="str">
        <f>IF($B$5="synt",LEFT(VLOOKUP('Obroty 4'!C405,slowniki!M:N,2,FALSE),3),IF($B$5="I-P",LEFT(VLOOKUP('Obroty 4'!C405,slowniki!M:N,2,FALSE),6),IF($B$5="II-P",LEFT(VLOOKUP('Obroty 4'!C405,slowniki!M:N,2,FALSE),9),VLOOKUP('Obroty 4'!C405,slowniki!M:N,2,FALSE))))</f>
        <v>404</v>
      </c>
      <c r="E405" s="16" t="str">
        <f>VLOOKUP('Obroty 4'!C405,slowniki!M:N,2,FALSE)</f>
        <v>404-01-13-09</v>
      </c>
      <c r="F405" s="17">
        <f>SUMIFS(Dane!Q:Q,Dane!O:O,'Obroty 4'!C405,Dane!M:M,'Obroty 4'!$D$2)</f>
        <v>0</v>
      </c>
      <c r="G405" s="17">
        <f>SUMIFS(Dane!Q:Q,Dane!P:P,'Obroty 4'!C405,Dane!M:M,'Obroty 4'!$D$2)</f>
        <v>0</v>
      </c>
      <c r="H405" s="17">
        <f>SUMIFS(Dane!Q:Q,Dane!O:O,'Obroty 4'!C405)</f>
        <v>0</v>
      </c>
      <c r="I405" s="17">
        <f>SUMIFS(Dane!P:P,Dane!O:O,'Obroty 4'!C405)</f>
        <v>0</v>
      </c>
      <c r="J405" s="17">
        <f t="shared" si="14"/>
        <v>0</v>
      </c>
      <c r="K405" s="17">
        <f t="shared" si="15"/>
        <v>0</v>
      </c>
    </row>
    <row r="406" spans="3:11" x14ac:dyDescent="0.3">
      <c r="C406" s="6" t="str">
        <f>slowniki!M204</f>
        <v>404-11310</v>
      </c>
      <c r="D406" s="16" t="str">
        <f>IF($B$5="synt",LEFT(VLOOKUP('Obroty 4'!C406,slowniki!M:N,2,FALSE),3),IF($B$5="I-P",LEFT(VLOOKUP('Obroty 4'!C406,slowniki!M:N,2,FALSE),6),IF($B$5="II-P",LEFT(VLOOKUP('Obroty 4'!C406,slowniki!M:N,2,FALSE),9),VLOOKUP('Obroty 4'!C406,slowniki!M:N,2,FALSE))))</f>
        <v>404</v>
      </c>
      <c r="E406" s="16" t="str">
        <f>VLOOKUP('Obroty 4'!C406,slowniki!M:N,2,FALSE)</f>
        <v>404-01-13-10</v>
      </c>
      <c r="F406" s="17">
        <f>SUMIFS(Dane!Q:Q,Dane!O:O,'Obroty 4'!C406,Dane!M:M,'Obroty 4'!$D$2)</f>
        <v>0</v>
      </c>
      <c r="G406" s="17">
        <f>SUMIFS(Dane!Q:Q,Dane!P:P,'Obroty 4'!C406,Dane!M:M,'Obroty 4'!$D$2)</f>
        <v>0</v>
      </c>
      <c r="H406" s="17">
        <f>SUMIFS(Dane!Q:Q,Dane!O:O,'Obroty 4'!C406)</f>
        <v>0</v>
      </c>
      <c r="I406" s="17">
        <f>SUMIFS(Dane!P:P,Dane!O:O,'Obroty 4'!C406)</f>
        <v>0</v>
      </c>
      <c r="J406" s="17">
        <f t="shared" si="14"/>
        <v>0</v>
      </c>
      <c r="K406" s="17">
        <f t="shared" si="15"/>
        <v>0</v>
      </c>
    </row>
    <row r="407" spans="3:11" x14ac:dyDescent="0.3">
      <c r="C407" s="6" t="str">
        <f>slowniki!M205</f>
        <v>404-11311</v>
      </c>
      <c r="D407" s="16" t="str">
        <f>IF($B$5="synt",LEFT(VLOOKUP('Obroty 4'!C407,slowniki!M:N,2,FALSE),3),IF($B$5="I-P",LEFT(VLOOKUP('Obroty 4'!C407,slowniki!M:N,2,FALSE),6),IF($B$5="II-P",LEFT(VLOOKUP('Obroty 4'!C407,slowniki!M:N,2,FALSE),9),VLOOKUP('Obroty 4'!C407,slowniki!M:N,2,FALSE))))</f>
        <v>404</v>
      </c>
      <c r="E407" s="16" t="str">
        <f>VLOOKUP('Obroty 4'!C407,slowniki!M:N,2,FALSE)</f>
        <v>404-01-13-11</v>
      </c>
      <c r="F407" s="17">
        <f>SUMIFS(Dane!Q:Q,Dane!O:O,'Obroty 4'!C407,Dane!M:M,'Obroty 4'!$D$2)</f>
        <v>0</v>
      </c>
      <c r="G407" s="17">
        <f>SUMIFS(Dane!Q:Q,Dane!P:P,'Obroty 4'!C407,Dane!M:M,'Obroty 4'!$D$2)</f>
        <v>0</v>
      </c>
      <c r="H407" s="17">
        <f>SUMIFS(Dane!Q:Q,Dane!O:O,'Obroty 4'!C407)</f>
        <v>0</v>
      </c>
      <c r="I407" s="17">
        <f>SUMIFS(Dane!P:P,Dane!O:O,'Obroty 4'!C407)</f>
        <v>0</v>
      </c>
      <c r="J407" s="17">
        <f t="shared" si="14"/>
        <v>0</v>
      </c>
      <c r="K407" s="17">
        <f t="shared" si="15"/>
        <v>0</v>
      </c>
    </row>
    <row r="408" spans="3:11" x14ac:dyDescent="0.3">
      <c r="C408" s="6" t="str">
        <f>slowniki!M206</f>
        <v>404-11312</v>
      </c>
      <c r="D408" s="16" t="str">
        <f>IF($B$5="synt",LEFT(VLOOKUP('Obroty 4'!C408,slowniki!M:N,2,FALSE),3),IF($B$5="I-P",LEFT(VLOOKUP('Obroty 4'!C408,slowniki!M:N,2,FALSE),6),IF($B$5="II-P",LEFT(VLOOKUP('Obroty 4'!C408,slowniki!M:N,2,FALSE),9),VLOOKUP('Obroty 4'!C408,slowniki!M:N,2,FALSE))))</f>
        <v>404</v>
      </c>
      <c r="E408" s="16" t="str">
        <f>VLOOKUP('Obroty 4'!C408,slowniki!M:N,2,FALSE)</f>
        <v>404-01-13-12</v>
      </c>
      <c r="F408" s="17">
        <f>SUMIFS(Dane!Q:Q,Dane!O:O,'Obroty 4'!C408,Dane!M:M,'Obroty 4'!$D$2)</f>
        <v>0</v>
      </c>
      <c r="G408" s="17">
        <f>SUMIFS(Dane!Q:Q,Dane!P:P,'Obroty 4'!C408,Dane!M:M,'Obroty 4'!$D$2)</f>
        <v>0</v>
      </c>
      <c r="H408" s="17">
        <f>SUMIFS(Dane!Q:Q,Dane!O:O,'Obroty 4'!C408)</f>
        <v>0</v>
      </c>
      <c r="I408" s="17">
        <f>SUMIFS(Dane!P:P,Dane!O:O,'Obroty 4'!C408)</f>
        <v>0</v>
      </c>
      <c r="J408" s="17">
        <f t="shared" si="14"/>
        <v>0</v>
      </c>
      <c r="K408" s="17">
        <f t="shared" si="15"/>
        <v>0</v>
      </c>
    </row>
    <row r="409" spans="3:11" x14ac:dyDescent="0.3">
      <c r="C409" s="6" t="str">
        <f>slowniki!M207</f>
        <v>404-11313</v>
      </c>
      <c r="D409" s="16" t="str">
        <f>IF($B$5="synt",LEFT(VLOOKUP('Obroty 4'!C409,slowniki!M:N,2,FALSE),3),IF($B$5="I-P",LEFT(VLOOKUP('Obroty 4'!C409,slowniki!M:N,2,FALSE),6),IF($B$5="II-P",LEFT(VLOOKUP('Obroty 4'!C409,slowniki!M:N,2,FALSE),9),VLOOKUP('Obroty 4'!C409,slowniki!M:N,2,FALSE))))</f>
        <v>404</v>
      </c>
      <c r="E409" s="16" t="str">
        <f>VLOOKUP('Obroty 4'!C409,slowniki!M:N,2,FALSE)</f>
        <v>404-01-13-13</v>
      </c>
      <c r="F409" s="17">
        <f>SUMIFS(Dane!Q:Q,Dane!O:O,'Obroty 4'!C409,Dane!M:M,'Obroty 4'!$D$2)</f>
        <v>0</v>
      </c>
      <c r="G409" s="17">
        <f>SUMIFS(Dane!Q:Q,Dane!P:P,'Obroty 4'!C409,Dane!M:M,'Obroty 4'!$D$2)</f>
        <v>0</v>
      </c>
      <c r="H409" s="17">
        <f>SUMIFS(Dane!Q:Q,Dane!O:O,'Obroty 4'!C409)</f>
        <v>0</v>
      </c>
      <c r="I409" s="17">
        <f>SUMIFS(Dane!P:P,Dane!O:O,'Obroty 4'!C409)</f>
        <v>0</v>
      </c>
      <c r="J409" s="17">
        <f t="shared" si="14"/>
        <v>0</v>
      </c>
      <c r="K409" s="17">
        <f t="shared" si="15"/>
        <v>0</v>
      </c>
    </row>
    <row r="410" spans="3:11" x14ac:dyDescent="0.3">
      <c r="C410" s="6" t="str">
        <f>slowniki!M208</f>
        <v>404-11314</v>
      </c>
      <c r="D410" s="16" t="str">
        <f>IF($B$5="synt",LEFT(VLOOKUP('Obroty 4'!C410,slowniki!M:N,2,FALSE),3),IF($B$5="I-P",LEFT(VLOOKUP('Obroty 4'!C410,slowniki!M:N,2,FALSE),6),IF($B$5="II-P",LEFT(VLOOKUP('Obroty 4'!C410,slowniki!M:N,2,FALSE),9),VLOOKUP('Obroty 4'!C410,slowniki!M:N,2,FALSE))))</f>
        <v>404</v>
      </c>
      <c r="E410" s="16" t="str">
        <f>VLOOKUP('Obroty 4'!C410,slowniki!M:N,2,FALSE)</f>
        <v>404-01-13-14</v>
      </c>
      <c r="F410" s="17">
        <f>SUMIFS(Dane!Q:Q,Dane!O:O,'Obroty 4'!C410,Dane!M:M,'Obroty 4'!$D$2)</f>
        <v>0</v>
      </c>
      <c r="G410" s="17">
        <f>SUMIFS(Dane!Q:Q,Dane!P:P,'Obroty 4'!C410,Dane!M:M,'Obroty 4'!$D$2)</f>
        <v>0</v>
      </c>
      <c r="H410" s="17">
        <f>SUMIFS(Dane!Q:Q,Dane!O:O,'Obroty 4'!C410)</f>
        <v>0</v>
      </c>
      <c r="I410" s="17">
        <f>SUMIFS(Dane!P:P,Dane!O:O,'Obroty 4'!C410)</f>
        <v>0</v>
      </c>
      <c r="J410" s="17">
        <f t="shared" si="14"/>
        <v>0</v>
      </c>
      <c r="K410" s="17">
        <f t="shared" si="15"/>
        <v>0</v>
      </c>
    </row>
    <row r="411" spans="3:11" x14ac:dyDescent="0.3">
      <c r="C411" s="6" t="str">
        <f>slowniki!M209</f>
        <v>404-11315</v>
      </c>
      <c r="D411" s="16" t="str">
        <f>IF($B$5="synt",LEFT(VLOOKUP('Obroty 4'!C411,slowniki!M:N,2,FALSE),3),IF($B$5="I-P",LEFT(VLOOKUP('Obroty 4'!C411,slowniki!M:N,2,FALSE),6),IF($B$5="II-P",LEFT(VLOOKUP('Obroty 4'!C411,slowniki!M:N,2,FALSE),9),VLOOKUP('Obroty 4'!C411,slowniki!M:N,2,FALSE))))</f>
        <v>404</v>
      </c>
      <c r="E411" s="16" t="str">
        <f>VLOOKUP('Obroty 4'!C411,slowniki!M:N,2,FALSE)</f>
        <v>404-01-13-15</v>
      </c>
      <c r="F411" s="17">
        <f>SUMIFS(Dane!Q:Q,Dane!O:O,'Obroty 4'!C411,Dane!M:M,'Obroty 4'!$D$2)</f>
        <v>0</v>
      </c>
      <c r="G411" s="17">
        <f>SUMIFS(Dane!Q:Q,Dane!P:P,'Obroty 4'!C411,Dane!M:M,'Obroty 4'!$D$2)</f>
        <v>0</v>
      </c>
      <c r="H411" s="17">
        <f>SUMIFS(Dane!Q:Q,Dane!O:O,'Obroty 4'!C411)</f>
        <v>0</v>
      </c>
      <c r="I411" s="17">
        <f>SUMIFS(Dane!P:P,Dane!O:O,'Obroty 4'!C411)</f>
        <v>0</v>
      </c>
      <c r="J411" s="17">
        <f t="shared" si="14"/>
        <v>0</v>
      </c>
      <c r="K411" s="17">
        <f t="shared" si="15"/>
        <v>0</v>
      </c>
    </row>
    <row r="412" spans="3:11" x14ac:dyDescent="0.3">
      <c r="C412" s="6" t="str">
        <f>slowniki!M210</f>
        <v>404-11316</v>
      </c>
      <c r="D412" s="16" t="str">
        <f>IF($B$5="synt",LEFT(VLOOKUP('Obroty 4'!C412,slowniki!M:N,2,FALSE),3),IF($B$5="I-P",LEFT(VLOOKUP('Obroty 4'!C412,slowniki!M:N,2,FALSE),6),IF($B$5="II-P",LEFT(VLOOKUP('Obroty 4'!C412,slowniki!M:N,2,FALSE),9),VLOOKUP('Obroty 4'!C412,slowniki!M:N,2,FALSE))))</f>
        <v>404</v>
      </c>
      <c r="E412" s="16" t="str">
        <f>VLOOKUP('Obroty 4'!C412,slowniki!M:N,2,FALSE)</f>
        <v>404-01-13-16</v>
      </c>
      <c r="F412" s="17">
        <f>SUMIFS(Dane!Q:Q,Dane!O:O,'Obroty 4'!C412,Dane!M:M,'Obroty 4'!$D$2)</f>
        <v>0</v>
      </c>
      <c r="G412" s="17">
        <f>SUMIFS(Dane!Q:Q,Dane!P:P,'Obroty 4'!C412,Dane!M:M,'Obroty 4'!$D$2)</f>
        <v>0</v>
      </c>
      <c r="H412" s="17">
        <f>SUMIFS(Dane!Q:Q,Dane!O:O,'Obroty 4'!C412)</f>
        <v>0</v>
      </c>
      <c r="I412" s="17">
        <f>SUMIFS(Dane!P:P,Dane!O:O,'Obroty 4'!C412)</f>
        <v>0</v>
      </c>
      <c r="J412" s="17">
        <f t="shared" si="14"/>
        <v>0</v>
      </c>
      <c r="K412" s="17">
        <f t="shared" si="15"/>
        <v>0</v>
      </c>
    </row>
    <row r="413" spans="3:11" x14ac:dyDescent="0.3">
      <c r="C413" s="6" t="str">
        <f>slowniki!M211</f>
        <v>404-11401</v>
      </c>
      <c r="D413" s="16" t="str">
        <f>IF($B$5="synt",LEFT(VLOOKUP('Obroty 4'!C413,slowniki!M:N,2,FALSE),3),IF($B$5="I-P",LEFT(VLOOKUP('Obroty 4'!C413,slowniki!M:N,2,FALSE),6),IF($B$5="II-P",LEFT(VLOOKUP('Obroty 4'!C413,slowniki!M:N,2,FALSE),9),VLOOKUP('Obroty 4'!C413,slowniki!M:N,2,FALSE))))</f>
        <v>404</v>
      </c>
      <c r="E413" s="16" t="str">
        <f>VLOOKUP('Obroty 4'!C413,slowniki!M:N,2,FALSE)</f>
        <v>404-01-14-01</v>
      </c>
      <c r="F413" s="17">
        <f>SUMIFS(Dane!Q:Q,Dane!O:O,'Obroty 4'!C413,Dane!M:M,'Obroty 4'!$D$2)</f>
        <v>0</v>
      </c>
      <c r="G413" s="17">
        <f>SUMIFS(Dane!Q:Q,Dane!P:P,'Obroty 4'!C413,Dane!M:M,'Obroty 4'!$D$2)</f>
        <v>0</v>
      </c>
      <c r="H413" s="17">
        <f>SUMIFS(Dane!Q:Q,Dane!O:O,'Obroty 4'!C413)</f>
        <v>0</v>
      </c>
      <c r="I413" s="17">
        <f>SUMIFS(Dane!P:P,Dane!O:O,'Obroty 4'!C413)</f>
        <v>0</v>
      </c>
      <c r="J413" s="17">
        <f t="shared" si="14"/>
        <v>0</v>
      </c>
      <c r="K413" s="17">
        <f t="shared" si="15"/>
        <v>0</v>
      </c>
    </row>
    <row r="414" spans="3:11" x14ac:dyDescent="0.3">
      <c r="C414" s="6" t="str">
        <f>slowniki!M212</f>
        <v>404-11402</v>
      </c>
      <c r="D414" s="16" t="str">
        <f>IF($B$5="synt",LEFT(VLOOKUP('Obroty 4'!C414,slowniki!M:N,2,FALSE),3),IF($B$5="I-P",LEFT(VLOOKUP('Obroty 4'!C414,slowniki!M:N,2,FALSE),6),IF($B$5="II-P",LEFT(VLOOKUP('Obroty 4'!C414,slowniki!M:N,2,FALSE),9),VLOOKUP('Obroty 4'!C414,slowniki!M:N,2,FALSE))))</f>
        <v>404</v>
      </c>
      <c r="E414" s="16" t="str">
        <f>VLOOKUP('Obroty 4'!C414,slowniki!M:N,2,FALSE)</f>
        <v>404-01-14-02</v>
      </c>
      <c r="F414" s="17">
        <f>SUMIFS(Dane!Q:Q,Dane!O:O,'Obroty 4'!C414,Dane!M:M,'Obroty 4'!$D$2)</f>
        <v>0</v>
      </c>
      <c r="G414" s="17">
        <f>SUMIFS(Dane!Q:Q,Dane!P:P,'Obroty 4'!C414,Dane!M:M,'Obroty 4'!$D$2)</f>
        <v>0</v>
      </c>
      <c r="H414" s="17">
        <f>SUMIFS(Dane!Q:Q,Dane!O:O,'Obroty 4'!C414)</f>
        <v>0</v>
      </c>
      <c r="I414" s="17">
        <f>SUMIFS(Dane!P:P,Dane!O:O,'Obroty 4'!C414)</f>
        <v>0</v>
      </c>
      <c r="J414" s="17">
        <f t="shared" si="14"/>
        <v>0</v>
      </c>
      <c r="K414" s="17">
        <f t="shared" si="15"/>
        <v>0</v>
      </c>
    </row>
    <row r="415" spans="3:11" x14ac:dyDescent="0.3">
      <c r="C415" s="6" t="str">
        <f>slowniki!M213</f>
        <v>404-11403</v>
      </c>
      <c r="D415" s="16" t="str">
        <f>IF($B$5="synt",LEFT(VLOOKUP('Obroty 4'!C415,slowniki!M:N,2,FALSE),3),IF($B$5="I-P",LEFT(VLOOKUP('Obroty 4'!C415,slowniki!M:N,2,FALSE),6),IF($B$5="II-P",LEFT(VLOOKUP('Obroty 4'!C415,slowniki!M:N,2,FALSE),9),VLOOKUP('Obroty 4'!C415,slowniki!M:N,2,FALSE))))</f>
        <v>404</v>
      </c>
      <c r="E415" s="16" t="str">
        <f>VLOOKUP('Obroty 4'!C415,slowniki!M:N,2,FALSE)</f>
        <v>404-01-14-03</v>
      </c>
      <c r="F415" s="17">
        <f>SUMIFS(Dane!Q:Q,Dane!O:O,'Obroty 4'!C415,Dane!M:M,'Obroty 4'!$D$2)</f>
        <v>0</v>
      </c>
      <c r="G415" s="17">
        <f>SUMIFS(Dane!Q:Q,Dane!P:P,'Obroty 4'!C415,Dane!M:M,'Obroty 4'!$D$2)</f>
        <v>0</v>
      </c>
      <c r="H415" s="17">
        <f>SUMIFS(Dane!Q:Q,Dane!O:O,'Obroty 4'!C415)</f>
        <v>0</v>
      </c>
      <c r="I415" s="17">
        <f>SUMIFS(Dane!P:P,Dane!O:O,'Obroty 4'!C415)</f>
        <v>0</v>
      </c>
      <c r="J415" s="17">
        <f t="shared" si="14"/>
        <v>0</v>
      </c>
      <c r="K415" s="17">
        <f t="shared" si="15"/>
        <v>0</v>
      </c>
    </row>
    <row r="416" spans="3:11" x14ac:dyDescent="0.3">
      <c r="C416" s="6" t="str">
        <f>slowniki!M214</f>
        <v>404-11404</v>
      </c>
      <c r="D416" s="16" t="str">
        <f>IF($B$5="synt",LEFT(VLOOKUP('Obroty 4'!C416,slowniki!M:N,2,FALSE),3),IF($B$5="I-P",LEFT(VLOOKUP('Obroty 4'!C416,slowniki!M:N,2,FALSE),6),IF($B$5="II-P",LEFT(VLOOKUP('Obroty 4'!C416,slowniki!M:N,2,FALSE),9),VLOOKUP('Obroty 4'!C416,slowniki!M:N,2,FALSE))))</f>
        <v>404</v>
      </c>
      <c r="E416" s="16" t="str">
        <f>VLOOKUP('Obroty 4'!C416,slowniki!M:N,2,FALSE)</f>
        <v>404-01-14-04</v>
      </c>
      <c r="F416" s="17">
        <f>SUMIFS(Dane!Q:Q,Dane!O:O,'Obroty 4'!C416,Dane!M:M,'Obroty 4'!$D$2)</f>
        <v>0</v>
      </c>
      <c r="G416" s="17">
        <f>SUMIFS(Dane!Q:Q,Dane!P:P,'Obroty 4'!C416,Dane!M:M,'Obroty 4'!$D$2)</f>
        <v>0</v>
      </c>
      <c r="H416" s="17">
        <f>SUMIFS(Dane!Q:Q,Dane!O:O,'Obroty 4'!C416)</f>
        <v>0</v>
      </c>
      <c r="I416" s="17">
        <f>SUMIFS(Dane!P:P,Dane!O:O,'Obroty 4'!C416)</f>
        <v>0</v>
      </c>
      <c r="J416" s="17">
        <f t="shared" si="14"/>
        <v>0</v>
      </c>
      <c r="K416" s="17">
        <f t="shared" si="15"/>
        <v>0</v>
      </c>
    </row>
    <row r="417" spans="3:11" x14ac:dyDescent="0.3">
      <c r="C417" s="6" t="str">
        <f>slowniki!M215</f>
        <v>404-11405</v>
      </c>
      <c r="D417" s="16" t="str">
        <f>IF($B$5="synt",LEFT(VLOOKUP('Obroty 4'!C417,slowniki!M:N,2,FALSE),3),IF($B$5="I-P",LEFT(VLOOKUP('Obroty 4'!C417,slowniki!M:N,2,FALSE),6),IF($B$5="II-P",LEFT(VLOOKUP('Obroty 4'!C417,slowniki!M:N,2,FALSE),9),VLOOKUP('Obroty 4'!C417,slowniki!M:N,2,FALSE))))</f>
        <v>404</v>
      </c>
      <c r="E417" s="16" t="str">
        <f>VLOOKUP('Obroty 4'!C417,slowniki!M:N,2,FALSE)</f>
        <v>404-01-14-05</v>
      </c>
      <c r="F417" s="17">
        <f>SUMIFS(Dane!Q:Q,Dane!O:O,'Obroty 4'!C417,Dane!M:M,'Obroty 4'!$D$2)</f>
        <v>0</v>
      </c>
      <c r="G417" s="17">
        <f>SUMIFS(Dane!Q:Q,Dane!P:P,'Obroty 4'!C417,Dane!M:M,'Obroty 4'!$D$2)</f>
        <v>0</v>
      </c>
      <c r="H417" s="17">
        <f>SUMIFS(Dane!Q:Q,Dane!O:O,'Obroty 4'!C417)</f>
        <v>0</v>
      </c>
      <c r="I417" s="17">
        <f>SUMIFS(Dane!P:P,Dane!O:O,'Obroty 4'!C417)</f>
        <v>0</v>
      </c>
      <c r="J417" s="17">
        <f t="shared" si="14"/>
        <v>0</v>
      </c>
      <c r="K417" s="17">
        <f t="shared" si="15"/>
        <v>0</v>
      </c>
    </row>
    <row r="418" spans="3:11" x14ac:dyDescent="0.3">
      <c r="C418" s="6" t="str">
        <f>slowniki!M216</f>
        <v>404-11406</v>
      </c>
      <c r="D418" s="16" t="str">
        <f>IF($B$5="synt",LEFT(VLOOKUP('Obroty 4'!C418,slowniki!M:N,2,FALSE),3),IF($B$5="I-P",LEFT(VLOOKUP('Obroty 4'!C418,slowniki!M:N,2,FALSE),6),IF($B$5="II-P",LEFT(VLOOKUP('Obroty 4'!C418,slowniki!M:N,2,FALSE),9),VLOOKUP('Obroty 4'!C418,slowniki!M:N,2,FALSE))))</f>
        <v>404</v>
      </c>
      <c r="E418" s="16" t="str">
        <f>VLOOKUP('Obroty 4'!C418,slowniki!M:N,2,FALSE)</f>
        <v>404-01-14-06</v>
      </c>
      <c r="F418" s="17">
        <f>SUMIFS(Dane!Q:Q,Dane!O:O,'Obroty 4'!C418,Dane!M:M,'Obroty 4'!$D$2)</f>
        <v>0</v>
      </c>
      <c r="G418" s="17">
        <f>SUMIFS(Dane!Q:Q,Dane!P:P,'Obroty 4'!C418,Dane!M:M,'Obroty 4'!$D$2)</f>
        <v>0</v>
      </c>
      <c r="H418" s="17">
        <f>SUMIFS(Dane!Q:Q,Dane!O:O,'Obroty 4'!C418)</f>
        <v>0</v>
      </c>
      <c r="I418" s="17">
        <f>SUMIFS(Dane!P:P,Dane!O:O,'Obroty 4'!C418)</f>
        <v>0</v>
      </c>
      <c r="J418" s="17">
        <f t="shared" si="14"/>
        <v>0</v>
      </c>
      <c r="K418" s="17">
        <f t="shared" si="15"/>
        <v>0</v>
      </c>
    </row>
    <row r="419" spans="3:11" x14ac:dyDescent="0.3">
      <c r="C419" s="6" t="str">
        <f>slowniki!M217</f>
        <v>404-11407</v>
      </c>
      <c r="D419" s="16" t="str">
        <f>IF($B$5="synt",LEFT(VLOOKUP('Obroty 4'!C419,slowniki!M:N,2,FALSE),3),IF($B$5="I-P",LEFT(VLOOKUP('Obroty 4'!C419,slowniki!M:N,2,FALSE),6),IF($B$5="II-P",LEFT(VLOOKUP('Obroty 4'!C419,slowniki!M:N,2,FALSE),9),VLOOKUP('Obroty 4'!C419,slowniki!M:N,2,FALSE))))</f>
        <v>404</v>
      </c>
      <c r="E419" s="16" t="str">
        <f>VLOOKUP('Obroty 4'!C419,slowniki!M:N,2,FALSE)</f>
        <v>404-01-14-07</v>
      </c>
      <c r="F419" s="17">
        <f>SUMIFS(Dane!Q:Q,Dane!O:O,'Obroty 4'!C419,Dane!M:M,'Obroty 4'!$D$2)</f>
        <v>0</v>
      </c>
      <c r="G419" s="17">
        <f>SUMIFS(Dane!Q:Q,Dane!P:P,'Obroty 4'!C419,Dane!M:M,'Obroty 4'!$D$2)</f>
        <v>0</v>
      </c>
      <c r="H419" s="17">
        <f>SUMIFS(Dane!Q:Q,Dane!O:O,'Obroty 4'!C419)</f>
        <v>0</v>
      </c>
      <c r="I419" s="17">
        <f>SUMIFS(Dane!P:P,Dane!O:O,'Obroty 4'!C419)</f>
        <v>0</v>
      </c>
      <c r="J419" s="17">
        <f t="shared" si="14"/>
        <v>0</v>
      </c>
      <c r="K419" s="17">
        <f t="shared" si="15"/>
        <v>0</v>
      </c>
    </row>
    <row r="420" spans="3:11" x14ac:dyDescent="0.3">
      <c r="C420" s="6" t="str">
        <f>slowniki!M218</f>
        <v>404-11408</v>
      </c>
      <c r="D420" s="16" t="str">
        <f>IF($B$5="synt",LEFT(VLOOKUP('Obroty 4'!C420,slowniki!M:N,2,FALSE),3),IF($B$5="I-P",LEFT(VLOOKUP('Obroty 4'!C420,slowniki!M:N,2,FALSE),6),IF($B$5="II-P",LEFT(VLOOKUP('Obroty 4'!C420,slowniki!M:N,2,FALSE),9),VLOOKUP('Obroty 4'!C420,slowniki!M:N,2,FALSE))))</f>
        <v>404</v>
      </c>
      <c r="E420" s="16" t="str">
        <f>VLOOKUP('Obroty 4'!C420,slowniki!M:N,2,FALSE)</f>
        <v>404-01-14-08</v>
      </c>
      <c r="F420" s="17">
        <f>SUMIFS(Dane!Q:Q,Dane!O:O,'Obroty 4'!C420,Dane!M:M,'Obroty 4'!$D$2)</f>
        <v>0</v>
      </c>
      <c r="G420" s="17">
        <f>SUMIFS(Dane!Q:Q,Dane!P:P,'Obroty 4'!C420,Dane!M:M,'Obroty 4'!$D$2)</f>
        <v>0</v>
      </c>
      <c r="H420" s="17">
        <f>SUMIFS(Dane!Q:Q,Dane!O:O,'Obroty 4'!C420)</f>
        <v>0</v>
      </c>
      <c r="I420" s="17">
        <f>SUMIFS(Dane!P:P,Dane!O:O,'Obroty 4'!C420)</f>
        <v>0</v>
      </c>
      <c r="J420" s="17">
        <f t="shared" si="14"/>
        <v>0</v>
      </c>
      <c r="K420" s="17">
        <f t="shared" si="15"/>
        <v>0</v>
      </c>
    </row>
    <row r="421" spans="3:11" x14ac:dyDescent="0.3">
      <c r="C421" s="6" t="str">
        <f>slowniki!M219</f>
        <v>404-11409</v>
      </c>
      <c r="D421" s="16" t="str">
        <f>IF($B$5="synt",LEFT(VLOOKUP('Obroty 4'!C421,slowniki!M:N,2,FALSE),3),IF($B$5="I-P",LEFT(VLOOKUP('Obroty 4'!C421,slowniki!M:N,2,FALSE),6),IF($B$5="II-P",LEFT(VLOOKUP('Obroty 4'!C421,slowniki!M:N,2,FALSE),9),VLOOKUP('Obroty 4'!C421,slowniki!M:N,2,FALSE))))</f>
        <v>404</v>
      </c>
      <c r="E421" s="16" t="str">
        <f>VLOOKUP('Obroty 4'!C421,slowniki!M:N,2,FALSE)</f>
        <v>404-01-14-09</v>
      </c>
      <c r="F421" s="17">
        <f>SUMIFS(Dane!Q:Q,Dane!O:O,'Obroty 4'!C421,Dane!M:M,'Obroty 4'!$D$2)</f>
        <v>0</v>
      </c>
      <c r="G421" s="17">
        <f>SUMIFS(Dane!Q:Q,Dane!P:P,'Obroty 4'!C421,Dane!M:M,'Obroty 4'!$D$2)</f>
        <v>0</v>
      </c>
      <c r="H421" s="17">
        <f>SUMIFS(Dane!Q:Q,Dane!O:O,'Obroty 4'!C421)</f>
        <v>0</v>
      </c>
      <c r="I421" s="17">
        <f>SUMIFS(Dane!P:P,Dane!O:O,'Obroty 4'!C421)</f>
        <v>0</v>
      </c>
      <c r="J421" s="17">
        <f t="shared" si="14"/>
        <v>0</v>
      </c>
      <c r="K421" s="17">
        <f t="shared" si="15"/>
        <v>0</v>
      </c>
    </row>
    <row r="422" spans="3:11" x14ac:dyDescent="0.3">
      <c r="C422" s="6" t="str">
        <f>slowniki!M220</f>
        <v>404-11410</v>
      </c>
      <c r="D422" s="16" t="str">
        <f>IF($B$5="synt",LEFT(VLOOKUP('Obroty 4'!C422,slowniki!M:N,2,FALSE),3),IF($B$5="I-P",LEFT(VLOOKUP('Obroty 4'!C422,slowniki!M:N,2,FALSE),6),IF($B$5="II-P",LEFT(VLOOKUP('Obroty 4'!C422,slowniki!M:N,2,FALSE),9),VLOOKUP('Obroty 4'!C422,slowniki!M:N,2,FALSE))))</f>
        <v>404</v>
      </c>
      <c r="E422" s="16" t="str">
        <f>VLOOKUP('Obroty 4'!C422,slowniki!M:N,2,FALSE)</f>
        <v>404-01-14-10</v>
      </c>
      <c r="F422" s="17">
        <f>SUMIFS(Dane!Q:Q,Dane!O:O,'Obroty 4'!C422,Dane!M:M,'Obroty 4'!$D$2)</f>
        <v>0</v>
      </c>
      <c r="G422" s="17">
        <f>SUMIFS(Dane!Q:Q,Dane!P:P,'Obroty 4'!C422,Dane!M:M,'Obroty 4'!$D$2)</f>
        <v>0</v>
      </c>
      <c r="H422" s="17">
        <f>SUMIFS(Dane!Q:Q,Dane!O:O,'Obroty 4'!C422)</f>
        <v>0</v>
      </c>
      <c r="I422" s="17">
        <f>SUMIFS(Dane!P:P,Dane!O:O,'Obroty 4'!C422)</f>
        <v>0</v>
      </c>
      <c r="J422" s="17">
        <f t="shared" si="14"/>
        <v>0</v>
      </c>
      <c r="K422" s="17">
        <f t="shared" si="15"/>
        <v>0</v>
      </c>
    </row>
    <row r="423" spans="3:11" x14ac:dyDescent="0.3">
      <c r="C423" s="6" t="str">
        <f>slowniki!M221</f>
        <v>404-11411</v>
      </c>
      <c r="D423" s="16" t="str">
        <f>IF($B$5="synt",LEFT(VLOOKUP('Obroty 4'!C423,slowniki!M:N,2,FALSE),3),IF($B$5="I-P",LEFT(VLOOKUP('Obroty 4'!C423,slowniki!M:N,2,FALSE),6),IF($B$5="II-P",LEFT(VLOOKUP('Obroty 4'!C423,slowniki!M:N,2,FALSE),9),VLOOKUP('Obroty 4'!C423,slowniki!M:N,2,FALSE))))</f>
        <v>404</v>
      </c>
      <c r="E423" s="16" t="str">
        <f>VLOOKUP('Obroty 4'!C423,slowniki!M:N,2,FALSE)</f>
        <v>404-01-14-11</v>
      </c>
      <c r="F423" s="17">
        <f>SUMIFS(Dane!Q:Q,Dane!O:O,'Obroty 4'!C423,Dane!M:M,'Obroty 4'!$D$2)</f>
        <v>0</v>
      </c>
      <c r="G423" s="17">
        <f>SUMIFS(Dane!Q:Q,Dane!P:P,'Obroty 4'!C423,Dane!M:M,'Obroty 4'!$D$2)</f>
        <v>0</v>
      </c>
      <c r="H423" s="17">
        <f>SUMIFS(Dane!Q:Q,Dane!O:O,'Obroty 4'!C423)</f>
        <v>0</v>
      </c>
      <c r="I423" s="17">
        <f>SUMIFS(Dane!P:P,Dane!O:O,'Obroty 4'!C423)</f>
        <v>0</v>
      </c>
      <c r="J423" s="17">
        <f t="shared" si="14"/>
        <v>0</v>
      </c>
      <c r="K423" s="17">
        <f t="shared" si="15"/>
        <v>0</v>
      </c>
    </row>
    <row r="424" spans="3:11" x14ac:dyDescent="0.3">
      <c r="C424" s="6" t="str">
        <f>slowniki!M222</f>
        <v>404-11412</v>
      </c>
      <c r="D424" s="16" t="str">
        <f>IF($B$5="synt",LEFT(VLOOKUP('Obroty 4'!C424,slowniki!M:N,2,FALSE),3),IF($B$5="I-P",LEFT(VLOOKUP('Obroty 4'!C424,slowniki!M:N,2,FALSE),6),IF($B$5="II-P",LEFT(VLOOKUP('Obroty 4'!C424,slowniki!M:N,2,FALSE),9),VLOOKUP('Obroty 4'!C424,slowniki!M:N,2,FALSE))))</f>
        <v>404</v>
      </c>
      <c r="E424" s="16" t="str">
        <f>VLOOKUP('Obroty 4'!C424,slowniki!M:N,2,FALSE)</f>
        <v>404-01-14-12</v>
      </c>
      <c r="F424" s="17">
        <f>SUMIFS(Dane!Q:Q,Dane!O:O,'Obroty 4'!C424,Dane!M:M,'Obroty 4'!$D$2)</f>
        <v>0</v>
      </c>
      <c r="G424" s="17">
        <f>SUMIFS(Dane!Q:Q,Dane!P:P,'Obroty 4'!C424,Dane!M:M,'Obroty 4'!$D$2)</f>
        <v>0</v>
      </c>
      <c r="H424" s="17">
        <f>SUMIFS(Dane!Q:Q,Dane!O:O,'Obroty 4'!C424)</f>
        <v>0</v>
      </c>
      <c r="I424" s="17">
        <f>SUMIFS(Dane!P:P,Dane!O:O,'Obroty 4'!C424)</f>
        <v>0</v>
      </c>
      <c r="J424" s="17">
        <f t="shared" si="14"/>
        <v>0</v>
      </c>
      <c r="K424" s="17">
        <f t="shared" si="15"/>
        <v>0</v>
      </c>
    </row>
    <row r="425" spans="3:11" x14ac:dyDescent="0.3">
      <c r="C425" s="6" t="str">
        <f>slowniki!M223</f>
        <v>404-11413</v>
      </c>
      <c r="D425" s="16" t="str">
        <f>IF($B$5="synt",LEFT(VLOOKUP('Obroty 4'!C425,slowniki!M:N,2,FALSE),3),IF($B$5="I-P",LEFT(VLOOKUP('Obroty 4'!C425,slowniki!M:N,2,FALSE),6),IF($B$5="II-P",LEFT(VLOOKUP('Obroty 4'!C425,slowniki!M:N,2,FALSE),9),VLOOKUP('Obroty 4'!C425,slowniki!M:N,2,FALSE))))</f>
        <v>404</v>
      </c>
      <c r="E425" s="16" t="str">
        <f>VLOOKUP('Obroty 4'!C425,slowniki!M:N,2,FALSE)</f>
        <v>404-01-14-13</v>
      </c>
      <c r="F425" s="17">
        <f>SUMIFS(Dane!Q:Q,Dane!O:O,'Obroty 4'!C425,Dane!M:M,'Obroty 4'!$D$2)</f>
        <v>0</v>
      </c>
      <c r="G425" s="17">
        <f>SUMIFS(Dane!Q:Q,Dane!P:P,'Obroty 4'!C425,Dane!M:M,'Obroty 4'!$D$2)</f>
        <v>0</v>
      </c>
      <c r="H425" s="17">
        <f>SUMIFS(Dane!Q:Q,Dane!O:O,'Obroty 4'!C425)</f>
        <v>0</v>
      </c>
      <c r="I425" s="17">
        <f>SUMIFS(Dane!P:P,Dane!O:O,'Obroty 4'!C425)</f>
        <v>0</v>
      </c>
      <c r="J425" s="17">
        <f t="shared" si="14"/>
        <v>0</v>
      </c>
      <c r="K425" s="17">
        <f t="shared" si="15"/>
        <v>0</v>
      </c>
    </row>
    <row r="426" spans="3:11" x14ac:dyDescent="0.3">
      <c r="C426" s="6" t="str">
        <f>slowniki!M224</f>
        <v>404-11414</v>
      </c>
      <c r="D426" s="16" t="str">
        <f>IF($B$5="synt",LEFT(VLOOKUP('Obroty 4'!C426,slowniki!M:N,2,FALSE),3),IF($B$5="I-P",LEFT(VLOOKUP('Obroty 4'!C426,slowniki!M:N,2,FALSE),6),IF($B$5="II-P",LEFT(VLOOKUP('Obroty 4'!C426,slowniki!M:N,2,FALSE),9),VLOOKUP('Obroty 4'!C426,slowniki!M:N,2,FALSE))))</f>
        <v>404</v>
      </c>
      <c r="E426" s="16" t="str">
        <f>VLOOKUP('Obroty 4'!C426,slowniki!M:N,2,FALSE)</f>
        <v>404-01-14-14</v>
      </c>
      <c r="F426" s="17">
        <f>SUMIFS(Dane!Q:Q,Dane!O:O,'Obroty 4'!C426,Dane!M:M,'Obroty 4'!$D$2)</f>
        <v>0</v>
      </c>
      <c r="G426" s="17">
        <f>SUMIFS(Dane!Q:Q,Dane!P:P,'Obroty 4'!C426,Dane!M:M,'Obroty 4'!$D$2)</f>
        <v>0</v>
      </c>
      <c r="H426" s="17">
        <f>SUMIFS(Dane!Q:Q,Dane!O:O,'Obroty 4'!C426)</f>
        <v>0</v>
      </c>
      <c r="I426" s="17">
        <f>SUMIFS(Dane!P:P,Dane!O:O,'Obroty 4'!C426)</f>
        <v>0</v>
      </c>
      <c r="J426" s="17">
        <f t="shared" si="14"/>
        <v>0</v>
      </c>
      <c r="K426" s="17">
        <f t="shared" si="15"/>
        <v>0</v>
      </c>
    </row>
    <row r="427" spans="3:11" x14ac:dyDescent="0.3">
      <c r="C427" s="6" t="str">
        <f>slowniki!M225</f>
        <v>404-11415</v>
      </c>
      <c r="D427" s="16" t="str">
        <f>IF($B$5="synt",LEFT(VLOOKUP('Obroty 4'!C427,slowniki!M:N,2,FALSE),3),IF($B$5="I-P",LEFT(VLOOKUP('Obroty 4'!C427,slowniki!M:N,2,FALSE),6),IF($B$5="II-P",LEFT(VLOOKUP('Obroty 4'!C427,slowniki!M:N,2,FALSE),9),VLOOKUP('Obroty 4'!C427,slowniki!M:N,2,FALSE))))</f>
        <v>404</v>
      </c>
      <c r="E427" s="16" t="str">
        <f>VLOOKUP('Obroty 4'!C427,slowniki!M:N,2,FALSE)</f>
        <v>404-01-14-15</v>
      </c>
      <c r="F427" s="17">
        <f>SUMIFS(Dane!Q:Q,Dane!O:O,'Obroty 4'!C427,Dane!M:M,'Obroty 4'!$D$2)</f>
        <v>0</v>
      </c>
      <c r="G427" s="17">
        <f>SUMIFS(Dane!Q:Q,Dane!P:P,'Obroty 4'!C427,Dane!M:M,'Obroty 4'!$D$2)</f>
        <v>0</v>
      </c>
      <c r="H427" s="17">
        <f>SUMIFS(Dane!Q:Q,Dane!O:O,'Obroty 4'!C427)</f>
        <v>0</v>
      </c>
      <c r="I427" s="17">
        <f>SUMIFS(Dane!P:P,Dane!O:O,'Obroty 4'!C427)</f>
        <v>0</v>
      </c>
      <c r="J427" s="17">
        <f t="shared" si="14"/>
        <v>0</v>
      </c>
      <c r="K427" s="17">
        <f t="shared" si="15"/>
        <v>0</v>
      </c>
    </row>
    <row r="428" spans="3:11" x14ac:dyDescent="0.3">
      <c r="C428" s="6" t="str">
        <f>slowniki!M226</f>
        <v>404-11416</v>
      </c>
      <c r="D428" s="16" t="str">
        <f>IF($B$5="synt",LEFT(VLOOKUP('Obroty 4'!C428,slowniki!M:N,2,FALSE),3),IF($B$5="I-P",LEFT(VLOOKUP('Obroty 4'!C428,slowniki!M:N,2,FALSE),6),IF($B$5="II-P",LEFT(VLOOKUP('Obroty 4'!C428,slowniki!M:N,2,FALSE),9),VLOOKUP('Obroty 4'!C428,slowniki!M:N,2,FALSE))))</f>
        <v>404</v>
      </c>
      <c r="E428" s="16" t="str">
        <f>VLOOKUP('Obroty 4'!C428,slowniki!M:N,2,FALSE)</f>
        <v>404-01-14-16</v>
      </c>
      <c r="F428" s="17">
        <f>SUMIFS(Dane!Q:Q,Dane!O:O,'Obroty 4'!C428,Dane!M:M,'Obroty 4'!$D$2)</f>
        <v>0</v>
      </c>
      <c r="G428" s="17">
        <f>SUMIFS(Dane!Q:Q,Dane!P:P,'Obroty 4'!C428,Dane!M:M,'Obroty 4'!$D$2)</f>
        <v>0</v>
      </c>
      <c r="H428" s="17">
        <f>SUMIFS(Dane!Q:Q,Dane!O:O,'Obroty 4'!C428)</f>
        <v>0</v>
      </c>
      <c r="I428" s="17">
        <f>SUMIFS(Dane!P:P,Dane!O:O,'Obroty 4'!C428)</f>
        <v>0</v>
      </c>
      <c r="J428" s="17">
        <f t="shared" si="14"/>
        <v>0</v>
      </c>
      <c r="K428" s="17">
        <f t="shared" si="15"/>
        <v>0</v>
      </c>
    </row>
    <row r="429" spans="3:11" x14ac:dyDescent="0.3">
      <c r="C429" s="6" t="str">
        <f>slowniki!M227</f>
        <v>404-11501</v>
      </c>
      <c r="D429" s="16" t="str">
        <f>IF($B$5="synt",LEFT(VLOOKUP('Obroty 4'!C429,slowniki!M:N,2,FALSE),3),IF($B$5="I-P",LEFT(VLOOKUP('Obroty 4'!C429,slowniki!M:N,2,FALSE),6),IF($B$5="II-P",LEFT(VLOOKUP('Obroty 4'!C429,slowniki!M:N,2,FALSE),9),VLOOKUP('Obroty 4'!C429,slowniki!M:N,2,FALSE))))</f>
        <v>404</v>
      </c>
      <c r="E429" s="16" t="str">
        <f>VLOOKUP('Obroty 4'!C429,slowniki!M:N,2,FALSE)</f>
        <v>404-01-15-01</v>
      </c>
      <c r="F429" s="17">
        <f>SUMIFS(Dane!Q:Q,Dane!O:O,'Obroty 4'!C429,Dane!M:M,'Obroty 4'!$D$2)</f>
        <v>0</v>
      </c>
      <c r="G429" s="17">
        <f>SUMIFS(Dane!Q:Q,Dane!P:P,'Obroty 4'!C429,Dane!M:M,'Obroty 4'!$D$2)</f>
        <v>0</v>
      </c>
      <c r="H429" s="17">
        <f>SUMIFS(Dane!Q:Q,Dane!O:O,'Obroty 4'!C429)</f>
        <v>0</v>
      </c>
      <c r="I429" s="17">
        <f>SUMIFS(Dane!P:P,Dane!O:O,'Obroty 4'!C429)</f>
        <v>0</v>
      </c>
      <c r="J429" s="17">
        <f t="shared" si="14"/>
        <v>0</v>
      </c>
      <c r="K429" s="17">
        <f t="shared" si="15"/>
        <v>0</v>
      </c>
    </row>
    <row r="430" spans="3:11" x14ac:dyDescent="0.3">
      <c r="C430" s="6" t="str">
        <f>slowniki!M228</f>
        <v>404-11502</v>
      </c>
      <c r="D430" s="16" t="str">
        <f>IF($B$5="synt",LEFT(VLOOKUP('Obroty 4'!C430,slowniki!M:N,2,FALSE),3),IF($B$5="I-P",LEFT(VLOOKUP('Obroty 4'!C430,slowniki!M:N,2,FALSE),6),IF($B$5="II-P",LEFT(VLOOKUP('Obroty 4'!C430,slowniki!M:N,2,FALSE),9),VLOOKUP('Obroty 4'!C430,slowniki!M:N,2,FALSE))))</f>
        <v>404</v>
      </c>
      <c r="E430" s="16" t="str">
        <f>VLOOKUP('Obroty 4'!C430,slowniki!M:N,2,FALSE)</f>
        <v>404-01-15-02</v>
      </c>
      <c r="F430" s="17">
        <f>SUMIFS(Dane!Q:Q,Dane!O:O,'Obroty 4'!C430,Dane!M:M,'Obroty 4'!$D$2)</f>
        <v>0</v>
      </c>
      <c r="G430" s="17">
        <f>SUMIFS(Dane!Q:Q,Dane!P:P,'Obroty 4'!C430,Dane!M:M,'Obroty 4'!$D$2)</f>
        <v>0</v>
      </c>
      <c r="H430" s="17">
        <f>SUMIFS(Dane!Q:Q,Dane!O:O,'Obroty 4'!C430)</f>
        <v>0</v>
      </c>
      <c r="I430" s="17">
        <f>SUMIFS(Dane!P:P,Dane!O:O,'Obroty 4'!C430)</f>
        <v>0</v>
      </c>
      <c r="J430" s="17">
        <f t="shared" si="14"/>
        <v>0</v>
      </c>
      <c r="K430" s="17">
        <f t="shared" si="15"/>
        <v>0</v>
      </c>
    </row>
    <row r="431" spans="3:11" x14ac:dyDescent="0.3">
      <c r="C431" s="6" t="str">
        <f>slowniki!M229</f>
        <v>404-11503</v>
      </c>
      <c r="D431" s="16" t="str">
        <f>IF($B$5="synt",LEFT(VLOOKUP('Obroty 4'!C431,slowniki!M:N,2,FALSE),3),IF($B$5="I-P",LEFT(VLOOKUP('Obroty 4'!C431,slowniki!M:N,2,FALSE),6),IF($B$5="II-P",LEFT(VLOOKUP('Obroty 4'!C431,slowniki!M:N,2,FALSE),9),VLOOKUP('Obroty 4'!C431,slowniki!M:N,2,FALSE))))</f>
        <v>404</v>
      </c>
      <c r="E431" s="16" t="str">
        <f>VLOOKUP('Obroty 4'!C431,slowniki!M:N,2,FALSE)</f>
        <v>404-01-15-03</v>
      </c>
      <c r="F431" s="17">
        <f>SUMIFS(Dane!Q:Q,Dane!O:O,'Obroty 4'!C431,Dane!M:M,'Obroty 4'!$D$2)</f>
        <v>0</v>
      </c>
      <c r="G431" s="17">
        <f>SUMIFS(Dane!Q:Q,Dane!P:P,'Obroty 4'!C431,Dane!M:M,'Obroty 4'!$D$2)</f>
        <v>0</v>
      </c>
      <c r="H431" s="17">
        <f>SUMIFS(Dane!Q:Q,Dane!O:O,'Obroty 4'!C431)</f>
        <v>0</v>
      </c>
      <c r="I431" s="17">
        <f>SUMIFS(Dane!P:P,Dane!O:O,'Obroty 4'!C431)</f>
        <v>0</v>
      </c>
      <c r="J431" s="17">
        <f t="shared" si="14"/>
        <v>0</v>
      </c>
      <c r="K431" s="17">
        <f t="shared" si="15"/>
        <v>0</v>
      </c>
    </row>
    <row r="432" spans="3:11" x14ac:dyDescent="0.3">
      <c r="C432" s="6" t="str">
        <f>slowniki!M230</f>
        <v>404-11504</v>
      </c>
      <c r="D432" s="16" t="str">
        <f>IF($B$5="synt",LEFT(VLOOKUP('Obroty 4'!C432,slowniki!M:N,2,FALSE),3),IF($B$5="I-P",LEFT(VLOOKUP('Obroty 4'!C432,slowniki!M:N,2,FALSE),6),IF($B$5="II-P",LEFT(VLOOKUP('Obroty 4'!C432,slowniki!M:N,2,FALSE),9),VLOOKUP('Obroty 4'!C432,slowniki!M:N,2,FALSE))))</f>
        <v>404</v>
      </c>
      <c r="E432" s="16" t="str">
        <f>VLOOKUP('Obroty 4'!C432,slowniki!M:N,2,FALSE)</f>
        <v>404-01-15-04</v>
      </c>
      <c r="F432" s="17">
        <f>SUMIFS(Dane!Q:Q,Dane!O:O,'Obroty 4'!C432,Dane!M:M,'Obroty 4'!$D$2)</f>
        <v>0</v>
      </c>
      <c r="G432" s="17">
        <f>SUMIFS(Dane!Q:Q,Dane!P:P,'Obroty 4'!C432,Dane!M:M,'Obroty 4'!$D$2)</f>
        <v>0</v>
      </c>
      <c r="H432" s="17">
        <f>SUMIFS(Dane!Q:Q,Dane!O:O,'Obroty 4'!C432)</f>
        <v>0</v>
      </c>
      <c r="I432" s="17">
        <f>SUMIFS(Dane!P:P,Dane!O:O,'Obroty 4'!C432)</f>
        <v>0</v>
      </c>
      <c r="J432" s="17">
        <f t="shared" si="14"/>
        <v>0</v>
      </c>
      <c r="K432" s="17">
        <f t="shared" si="15"/>
        <v>0</v>
      </c>
    </row>
    <row r="433" spans="3:11" x14ac:dyDescent="0.3">
      <c r="C433" s="6" t="str">
        <f>slowniki!M231</f>
        <v>404-11505</v>
      </c>
      <c r="D433" s="16" t="str">
        <f>IF($B$5="synt",LEFT(VLOOKUP('Obroty 4'!C433,slowniki!M:N,2,FALSE),3),IF($B$5="I-P",LEFT(VLOOKUP('Obroty 4'!C433,slowniki!M:N,2,FALSE),6),IF($B$5="II-P",LEFT(VLOOKUP('Obroty 4'!C433,slowniki!M:N,2,FALSE),9),VLOOKUP('Obroty 4'!C433,slowniki!M:N,2,FALSE))))</f>
        <v>404</v>
      </c>
      <c r="E433" s="16" t="str">
        <f>VLOOKUP('Obroty 4'!C433,slowniki!M:N,2,FALSE)</f>
        <v>404-01-15-05</v>
      </c>
      <c r="F433" s="17">
        <f>SUMIFS(Dane!Q:Q,Dane!O:O,'Obroty 4'!C433,Dane!M:M,'Obroty 4'!$D$2)</f>
        <v>0</v>
      </c>
      <c r="G433" s="17">
        <f>SUMIFS(Dane!Q:Q,Dane!P:P,'Obroty 4'!C433,Dane!M:M,'Obroty 4'!$D$2)</f>
        <v>0</v>
      </c>
      <c r="H433" s="17">
        <f>SUMIFS(Dane!Q:Q,Dane!O:O,'Obroty 4'!C433)</f>
        <v>0</v>
      </c>
      <c r="I433" s="17">
        <f>SUMIFS(Dane!P:P,Dane!O:O,'Obroty 4'!C433)</f>
        <v>0</v>
      </c>
      <c r="J433" s="17">
        <f t="shared" si="14"/>
        <v>0</v>
      </c>
      <c r="K433" s="17">
        <f t="shared" si="15"/>
        <v>0</v>
      </c>
    </row>
    <row r="434" spans="3:11" x14ac:dyDescent="0.3">
      <c r="C434" s="6" t="str">
        <f>slowniki!M232</f>
        <v>404-11506</v>
      </c>
      <c r="D434" s="16" t="str">
        <f>IF($B$5="synt",LEFT(VLOOKUP('Obroty 4'!C434,slowniki!M:N,2,FALSE),3),IF($B$5="I-P",LEFT(VLOOKUP('Obroty 4'!C434,slowniki!M:N,2,FALSE),6),IF($B$5="II-P",LEFT(VLOOKUP('Obroty 4'!C434,slowniki!M:N,2,FALSE),9),VLOOKUP('Obroty 4'!C434,slowniki!M:N,2,FALSE))))</f>
        <v>404</v>
      </c>
      <c r="E434" s="16" t="str">
        <f>VLOOKUP('Obroty 4'!C434,slowniki!M:N,2,FALSE)</f>
        <v>404-01-15-06</v>
      </c>
      <c r="F434" s="17">
        <f>SUMIFS(Dane!Q:Q,Dane!O:O,'Obroty 4'!C434,Dane!M:M,'Obroty 4'!$D$2)</f>
        <v>0</v>
      </c>
      <c r="G434" s="17">
        <f>SUMIFS(Dane!Q:Q,Dane!P:P,'Obroty 4'!C434,Dane!M:M,'Obroty 4'!$D$2)</f>
        <v>0</v>
      </c>
      <c r="H434" s="17">
        <f>SUMIFS(Dane!Q:Q,Dane!O:O,'Obroty 4'!C434)</f>
        <v>0</v>
      </c>
      <c r="I434" s="17">
        <f>SUMIFS(Dane!P:P,Dane!O:O,'Obroty 4'!C434)</f>
        <v>0</v>
      </c>
      <c r="J434" s="17">
        <f t="shared" si="14"/>
        <v>0</v>
      </c>
      <c r="K434" s="17">
        <f t="shared" si="15"/>
        <v>0</v>
      </c>
    </row>
    <row r="435" spans="3:11" x14ac:dyDescent="0.3">
      <c r="C435" s="6" t="str">
        <f>slowniki!M233</f>
        <v>404-11507</v>
      </c>
      <c r="D435" s="16" t="str">
        <f>IF($B$5="synt",LEFT(VLOOKUP('Obroty 4'!C435,slowniki!M:N,2,FALSE),3),IF($B$5="I-P",LEFT(VLOOKUP('Obroty 4'!C435,slowniki!M:N,2,FALSE),6),IF($B$5="II-P",LEFT(VLOOKUP('Obroty 4'!C435,slowniki!M:N,2,FALSE),9),VLOOKUP('Obroty 4'!C435,slowniki!M:N,2,FALSE))))</f>
        <v>404</v>
      </c>
      <c r="E435" s="16" t="str">
        <f>VLOOKUP('Obroty 4'!C435,slowniki!M:N,2,FALSE)</f>
        <v>404-01-15-07</v>
      </c>
      <c r="F435" s="17">
        <f>SUMIFS(Dane!Q:Q,Dane!O:O,'Obroty 4'!C435,Dane!M:M,'Obroty 4'!$D$2)</f>
        <v>0</v>
      </c>
      <c r="G435" s="17">
        <f>SUMIFS(Dane!Q:Q,Dane!P:P,'Obroty 4'!C435,Dane!M:M,'Obroty 4'!$D$2)</f>
        <v>0</v>
      </c>
      <c r="H435" s="17">
        <f>SUMIFS(Dane!Q:Q,Dane!O:O,'Obroty 4'!C435)</f>
        <v>0</v>
      </c>
      <c r="I435" s="17">
        <f>SUMIFS(Dane!P:P,Dane!O:O,'Obroty 4'!C435)</f>
        <v>0</v>
      </c>
      <c r="J435" s="17">
        <f t="shared" si="14"/>
        <v>0</v>
      </c>
      <c r="K435" s="17">
        <f t="shared" si="15"/>
        <v>0</v>
      </c>
    </row>
    <row r="436" spans="3:11" x14ac:dyDescent="0.3">
      <c r="C436" s="6" t="str">
        <f>slowniki!M234</f>
        <v>404-11508</v>
      </c>
      <c r="D436" s="16" t="str">
        <f>IF($B$5="synt",LEFT(VLOOKUP('Obroty 4'!C436,slowniki!M:N,2,FALSE),3),IF($B$5="I-P",LEFT(VLOOKUP('Obroty 4'!C436,slowniki!M:N,2,FALSE),6),IF($B$5="II-P",LEFT(VLOOKUP('Obroty 4'!C436,slowniki!M:N,2,FALSE),9),VLOOKUP('Obroty 4'!C436,slowniki!M:N,2,FALSE))))</f>
        <v>404</v>
      </c>
      <c r="E436" s="16" t="str">
        <f>VLOOKUP('Obroty 4'!C436,slowniki!M:N,2,FALSE)</f>
        <v>404-01-15-08</v>
      </c>
      <c r="F436" s="17">
        <f>SUMIFS(Dane!Q:Q,Dane!O:O,'Obroty 4'!C436,Dane!M:M,'Obroty 4'!$D$2)</f>
        <v>0</v>
      </c>
      <c r="G436" s="17">
        <f>SUMIFS(Dane!Q:Q,Dane!P:P,'Obroty 4'!C436,Dane!M:M,'Obroty 4'!$D$2)</f>
        <v>0</v>
      </c>
      <c r="H436" s="17">
        <f>SUMIFS(Dane!Q:Q,Dane!O:O,'Obroty 4'!C436)</f>
        <v>0</v>
      </c>
      <c r="I436" s="17">
        <f>SUMIFS(Dane!P:P,Dane!O:O,'Obroty 4'!C436)</f>
        <v>0</v>
      </c>
      <c r="J436" s="17">
        <f t="shared" si="14"/>
        <v>0</v>
      </c>
      <c r="K436" s="17">
        <f t="shared" si="15"/>
        <v>0</v>
      </c>
    </row>
    <row r="437" spans="3:11" x14ac:dyDescent="0.3">
      <c r="C437" s="6" t="str">
        <f>slowniki!M235</f>
        <v>404-11509</v>
      </c>
      <c r="D437" s="16" t="str">
        <f>IF($B$5="synt",LEFT(VLOOKUP('Obroty 4'!C437,slowniki!M:N,2,FALSE),3),IF($B$5="I-P",LEFT(VLOOKUP('Obroty 4'!C437,slowniki!M:N,2,FALSE),6),IF($B$5="II-P",LEFT(VLOOKUP('Obroty 4'!C437,slowniki!M:N,2,FALSE),9),VLOOKUP('Obroty 4'!C437,slowniki!M:N,2,FALSE))))</f>
        <v>404</v>
      </c>
      <c r="E437" s="16" t="str">
        <f>VLOOKUP('Obroty 4'!C437,slowniki!M:N,2,FALSE)</f>
        <v>404-01-15-09</v>
      </c>
      <c r="F437" s="17">
        <f>SUMIFS(Dane!Q:Q,Dane!O:O,'Obroty 4'!C437,Dane!M:M,'Obroty 4'!$D$2)</f>
        <v>0</v>
      </c>
      <c r="G437" s="17">
        <f>SUMIFS(Dane!Q:Q,Dane!P:P,'Obroty 4'!C437,Dane!M:M,'Obroty 4'!$D$2)</f>
        <v>0</v>
      </c>
      <c r="H437" s="17">
        <f>SUMIFS(Dane!Q:Q,Dane!O:O,'Obroty 4'!C437)</f>
        <v>0</v>
      </c>
      <c r="I437" s="17">
        <f>SUMIFS(Dane!P:P,Dane!O:O,'Obroty 4'!C437)</f>
        <v>0</v>
      </c>
      <c r="J437" s="17">
        <f t="shared" si="14"/>
        <v>0</v>
      </c>
      <c r="K437" s="17">
        <f t="shared" si="15"/>
        <v>0</v>
      </c>
    </row>
    <row r="438" spans="3:11" x14ac:dyDescent="0.3">
      <c r="C438" s="6" t="str">
        <f>slowniki!M236</f>
        <v>404-11510</v>
      </c>
      <c r="D438" s="16" t="str">
        <f>IF($B$5="synt",LEFT(VLOOKUP('Obroty 4'!C438,slowniki!M:N,2,FALSE),3),IF($B$5="I-P",LEFT(VLOOKUP('Obroty 4'!C438,slowniki!M:N,2,FALSE),6),IF($B$5="II-P",LEFT(VLOOKUP('Obroty 4'!C438,slowniki!M:N,2,FALSE),9),VLOOKUP('Obroty 4'!C438,slowniki!M:N,2,FALSE))))</f>
        <v>404</v>
      </c>
      <c r="E438" s="16" t="str">
        <f>VLOOKUP('Obroty 4'!C438,slowniki!M:N,2,FALSE)</f>
        <v>404-01-15-10</v>
      </c>
      <c r="F438" s="17">
        <f>SUMIFS(Dane!Q:Q,Dane!O:O,'Obroty 4'!C438,Dane!M:M,'Obroty 4'!$D$2)</f>
        <v>0</v>
      </c>
      <c r="G438" s="17">
        <f>SUMIFS(Dane!Q:Q,Dane!P:P,'Obroty 4'!C438,Dane!M:M,'Obroty 4'!$D$2)</f>
        <v>0</v>
      </c>
      <c r="H438" s="17">
        <f>SUMIFS(Dane!Q:Q,Dane!O:O,'Obroty 4'!C438)</f>
        <v>0</v>
      </c>
      <c r="I438" s="17">
        <f>SUMIFS(Dane!P:P,Dane!O:O,'Obroty 4'!C438)</f>
        <v>0</v>
      </c>
      <c r="J438" s="17">
        <f t="shared" si="14"/>
        <v>0</v>
      </c>
      <c r="K438" s="17">
        <f t="shared" si="15"/>
        <v>0</v>
      </c>
    </row>
    <row r="439" spans="3:11" x14ac:dyDescent="0.3">
      <c r="C439" s="6" t="str">
        <f>slowniki!M237</f>
        <v>404-11511</v>
      </c>
      <c r="D439" s="16" t="str">
        <f>IF($B$5="synt",LEFT(VLOOKUP('Obroty 4'!C439,slowniki!M:N,2,FALSE),3),IF($B$5="I-P",LEFT(VLOOKUP('Obroty 4'!C439,slowniki!M:N,2,FALSE),6),IF($B$5="II-P",LEFT(VLOOKUP('Obroty 4'!C439,slowniki!M:N,2,FALSE),9),VLOOKUP('Obroty 4'!C439,slowniki!M:N,2,FALSE))))</f>
        <v>404</v>
      </c>
      <c r="E439" s="16" t="str">
        <f>VLOOKUP('Obroty 4'!C439,slowniki!M:N,2,FALSE)</f>
        <v>404-01-15-11</v>
      </c>
      <c r="F439" s="17">
        <f>SUMIFS(Dane!Q:Q,Dane!O:O,'Obroty 4'!C439,Dane!M:M,'Obroty 4'!$D$2)</f>
        <v>0</v>
      </c>
      <c r="G439" s="17">
        <f>SUMIFS(Dane!Q:Q,Dane!P:P,'Obroty 4'!C439,Dane!M:M,'Obroty 4'!$D$2)</f>
        <v>0</v>
      </c>
      <c r="H439" s="17">
        <f>SUMIFS(Dane!Q:Q,Dane!O:O,'Obroty 4'!C439)</f>
        <v>0</v>
      </c>
      <c r="I439" s="17">
        <f>SUMIFS(Dane!P:P,Dane!O:O,'Obroty 4'!C439)</f>
        <v>0</v>
      </c>
      <c r="J439" s="17">
        <f t="shared" si="14"/>
        <v>0</v>
      </c>
      <c r="K439" s="17">
        <f t="shared" si="15"/>
        <v>0</v>
      </c>
    </row>
    <row r="440" spans="3:11" x14ac:dyDescent="0.3">
      <c r="C440" s="6" t="str">
        <f>slowniki!M238</f>
        <v>404-11512</v>
      </c>
      <c r="D440" s="16" t="str">
        <f>IF($B$5="synt",LEFT(VLOOKUP('Obroty 4'!C440,slowniki!M:N,2,FALSE),3),IF($B$5="I-P",LEFT(VLOOKUP('Obroty 4'!C440,slowniki!M:N,2,FALSE),6),IF($B$5="II-P",LEFT(VLOOKUP('Obroty 4'!C440,slowniki!M:N,2,FALSE),9),VLOOKUP('Obroty 4'!C440,slowniki!M:N,2,FALSE))))</f>
        <v>404</v>
      </c>
      <c r="E440" s="16" t="str">
        <f>VLOOKUP('Obroty 4'!C440,slowniki!M:N,2,FALSE)</f>
        <v>404-01-15-12</v>
      </c>
      <c r="F440" s="17">
        <f>SUMIFS(Dane!Q:Q,Dane!O:O,'Obroty 4'!C440,Dane!M:M,'Obroty 4'!$D$2)</f>
        <v>0</v>
      </c>
      <c r="G440" s="17">
        <f>SUMIFS(Dane!Q:Q,Dane!P:P,'Obroty 4'!C440,Dane!M:M,'Obroty 4'!$D$2)</f>
        <v>0</v>
      </c>
      <c r="H440" s="17">
        <f>SUMIFS(Dane!Q:Q,Dane!O:O,'Obroty 4'!C440)</f>
        <v>0</v>
      </c>
      <c r="I440" s="17">
        <f>SUMIFS(Dane!P:P,Dane!O:O,'Obroty 4'!C440)</f>
        <v>0</v>
      </c>
      <c r="J440" s="17">
        <f t="shared" si="14"/>
        <v>0</v>
      </c>
      <c r="K440" s="17">
        <f t="shared" si="15"/>
        <v>0</v>
      </c>
    </row>
    <row r="441" spans="3:11" x14ac:dyDescent="0.3">
      <c r="C441" s="6" t="str">
        <f>slowniki!M239</f>
        <v>404-11513</v>
      </c>
      <c r="D441" s="16" t="str">
        <f>IF($B$5="synt",LEFT(VLOOKUP('Obroty 4'!C441,slowniki!M:N,2,FALSE),3),IF($B$5="I-P",LEFT(VLOOKUP('Obroty 4'!C441,slowniki!M:N,2,FALSE),6),IF($B$5="II-P",LEFT(VLOOKUP('Obroty 4'!C441,slowniki!M:N,2,FALSE),9),VLOOKUP('Obroty 4'!C441,slowniki!M:N,2,FALSE))))</f>
        <v>404</v>
      </c>
      <c r="E441" s="16" t="str">
        <f>VLOOKUP('Obroty 4'!C441,slowniki!M:N,2,FALSE)</f>
        <v>404-01-15-13</v>
      </c>
      <c r="F441" s="17">
        <f>SUMIFS(Dane!Q:Q,Dane!O:O,'Obroty 4'!C441,Dane!M:M,'Obroty 4'!$D$2)</f>
        <v>0</v>
      </c>
      <c r="G441" s="17">
        <f>SUMIFS(Dane!Q:Q,Dane!P:P,'Obroty 4'!C441,Dane!M:M,'Obroty 4'!$D$2)</f>
        <v>0</v>
      </c>
      <c r="H441" s="17">
        <f>SUMIFS(Dane!Q:Q,Dane!O:O,'Obroty 4'!C441)</f>
        <v>0</v>
      </c>
      <c r="I441" s="17">
        <f>SUMIFS(Dane!P:P,Dane!O:O,'Obroty 4'!C441)</f>
        <v>0</v>
      </c>
      <c r="J441" s="17">
        <f t="shared" si="14"/>
        <v>0</v>
      </c>
      <c r="K441" s="17">
        <f t="shared" si="15"/>
        <v>0</v>
      </c>
    </row>
    <row r="442" spans="3:11" x14ac:dyDescent="0.3">
      <c r="C442" s="6" t="str">
        <f>slowniki!M240</f>
        <v>404-11514</v>
      </c>
      <c r="D442" s="16" t="str">
        <f>IF($B$5="synt",LEFT(VLOOKUP('Obroty 4'!C442,slowniki!M:N,2,FALSE),3),IF($B$5="I-P",LEFT(VLOOKUP('Obroty 4'!C442,slowniki!M:N,2,FALSE),6),IF($B$5="II-P",LEFT(VLOOKUP('Obroty 4'!C442,slowniki!M:N,2,FALSE),9),VLOOKUP('Obroty 4'!C442,slowniki!M:N,2,FALSE))))</f>
        <v>404</v>
      </c>
      <c r="E442" s="16" t="str">
        <f>VLOOKUP('Obroty 4'!C442,slowniki!M:N,2,FALSE)</f>
        <v>404-01-15-14</v>
      </c>
      <c r="F442" s="17">
        <f>SUMIFS(Dane!Q:Q,Dane!O:O,'Obroty 4'!C442,Dane!M:M,'Obroty 4'!$D$2)</f>
        <v>0</v>
      </c>
      <c r="G442" s="17">
        <f>SUMIFS(Dane!Q:Q,Dane!P:P,'Obroty 4'!C442,Dane!M:M,'Obroty 4'!$D$2)</f>
        <v>0</v>
      </c>
      <c r="H442" s="17">
        <f>SUMIFS(Dane!Q:Q,Dane!O:O,'Obroty 4'!C442)</f>
        <v>0</v>
      </c>
      <c r="I442" s="17">
        <f>SUMIFS(Dane!P:P,Dane!O:O,'Obroty 4'!C442)</f>
        <v>0</v>
      </c>
      <c r="J442" s="17">
        <f t="shared" si="14"/>
        <v>0</v>
      </c>
      <c r="K442" s="17">
        <f t="shared" si="15"/>
        <v>0</v>
      </c>
    </row>
    <row r="443" spans="3:11" x14ac:dyDescent="0.3">
      <c r="C443" s="6" t="str">
        <f>slowniki!M241</f>
        <v>404-11515</v>
      </c>
      <c r="D443" s="16" t="str">
        <f>IF($B$5="synt",LEFT(VLOOKUP('Obroty 4'!C443,slowniki!M:N,2,FALSE),3),IF($B$5="I-P",LEFT(VLOOKUP('Obroty 4'!C443,slowniki!M:N,2,FALSE),6),IF($B$5="II-P",LEFT(VLOOKUP('Obroty 4'!C443,slowniki!M:N,2,FALSE),9),VLOOKUP('Obroty 4'!C443,slowniki!M:N,2,FALSE))))</f>
        <v>404</v>
      </c>
      <c r="E443" s="16" t="str">
        <f>VLOOKUP('Obroty 4'!C443,slowniki!M:N,2,FALSE)</f>
        <v>404-01-15-15</v>
      </c>
      <c r="F443" s="17">
        <f>SUMIFS(Dane!Q:Q,Dane!O:O,'Obroty 4'!C443,Dane!M:M,'Obroty 4'!$D$2)</f>
        <v>0</v>
      </c>
      <c r="G443" s="17">
        <f>SUMIFS(Dane!Q:Q,Dane!P:P,'Obroty 4'!C443,Dane!M:M,'Obroty 4'!$D$2)</f>
        <v>0</v>
      </c>
      <c r="H443" s="17">
        <f>SUMIFS(Dane!Q:Q,Dane!O:O,'Obroty 4'!C443)</f>
        <v>0</v>
      </c>
      <c r="I443" s="17">
        <f>SUMIFS(Dane!P:P,Dane!O:O,'Obroty 4'!C443)</f>
        <v>0</v>
      </c>
      <c r="J443" s="17">
        <f t="shared" si="14"/>
        <v>0</v>
      </c>
      <c r="K443" s="17">
        <f t="shared" si="15"/>
        <v>0</v>
      </c>
    </row>
    <row r="444" spans="3:11" x14ac:dyDescent="0.3">
      <c r="C444" s="6" t="str">
        <f>slowniki!M242</f>
        <v>404-11516</v>
      </c>
      <c r="D444" s="16" t="str">
        <f>IF($B$5="synt",LEFT(VLOOKUP('Obroty 4'!C444,slowniki!M:N,2,FALSE),3),IF($B$5="I-P",LEFT(VLOOKUP('Obroty 4'!C444,slowniki!M:N,2,FALSE),6),IF($B$5="II-P",LEFT(VLOOKUP('Obroty 4'!C444,slowniki!M:N,2,FALSE),9),VLOOKUP('Obroty 4'!C444,slowniki!M:N,2,FALSE))))</f>
        <v>404</v>
      </c>
      <c r="E444" s="16" t="str">
        <f>VLOOKUP('Obroty 4'!C444,slowniki!M:N,2,FALSE)</f>
        <v>404-01-15-16</v>
      </c>
      <c r="F444" s="17">
        <f>SUMIFS(Dane!Q:Q,Dane!O:O,'Obroty 4'!C444,Dane!M:M,'Obroty 4'!$D$2)</f>
        <v>0</v>
      </c>
      <c r="G444" s="17">
        <f>SUMIFS(Dane!Q:Q,Dane!P:P,'Obroty 4'!C444,Dane!M:M,'Obroty 4'!$D$2)</f>
        <v>0</v>
      </c>
      <c r="H444" s="17">
        <f>SUMIFS(Dane!Q:Q,Dane!O:O,'Obroty 4'!C444)</f>
        <v>0</v>
      </c>
      <c r="I444" s="17">
        <f>SUMIFS(Dane!P:P,Dane!O:O,'Obroty 4'!C444)</f>
        <v>0</v>
      </c>
      <c r="J444" s="17">
        <f t="shared" si="14"/>
        <v>0</v>
      </c>
      <c r="K444" s="17">
        <f t="shared" si="15"/>
        <v>0</v>
      </c>
    </row>
    <row r="445" spans="3:11" x14ac:dyDescent="0.3">
      <c r="C445" s="6" t="str">
        <f>slowniki!M243</f>
        <v>404-20101</v>
      </c>
      <c r="D445" s="16" t="str">
        <f>IF($B$5="synt",LEFT(VLOOKUP('Obroty 4'!C445,slowniki!M:N,2,FALSE),3),IF($B$5="I-P",LEFT(VLOOKUP('Obroty 4'!C445,slowniki!M:N,2,FALSE),6),IF($B$5="II-P",LEFT(VLOOKUP('Obroty 4'!C445,slowniki!M:N,2,FALSE),9),VLOOKUP('Obroty 4'!C445,slowniki!M:N,2,FALSE))))</f>
        <v>404</v>
      </c>
      <c r="E445" s="16" t="str">
        <f>VLOOKUP('Obroty 4'!C445,slowniki!M:N,2,FALSE)</f>
        <v>404-02-01-01</v>
      </c>
      <c r="F445" s="17">
        <f>SUMIFS(Dane!Q:Q,Dane!O:O,'Obroty 4'!C445,Dane!M:M,'Obroty 4'!$D$2)</f>
        <v>0</v>
      </c>
      <c r="G445" s="17">
        <f>SUMIFS(Dane!Q:Q,Dane!P:P,'Obroty 4'!C445,Dane!M:M,'Obroty 4'!$D$2)</f>
        <v>0</v>
      </c>
      <c r="H445" s="17">
        <f>SUMIFS(Dane!Q:Q,Dane!O:O,'Obroty 4'!C445)</f>
        <v>0</v>
      </c>
      <c r="I445" s="17">
        <f>SUMIFS(Dane!P:P,Dane!O:O,'Obroty 4'!C445)</f>
        <v>0</v>
      </c>
      <c r="J445" s="17">
        <f t="shared" si="14"/>
        <v>0</v>
      </c>
      <c r="K445" s="17">
        <f t="shared" si="15"/>
        <v>0</v>
      </c>
    </row>
    <row r="446" spans="3:11" x14ac:dyDescent="0.3">
      <c r="C446" s="6" t="str">
        <f>slowniki!M244</f>
        <v>404-20102</v>
      </c>
      <c r="D446" s="16" t="str">
        <f>IF($B$5="synt",LEFT(VLOOKUP('Obroty 4'!C446,slowniki!M:N,2,FALSE),3),IF($B$5="I-P",LEFT(VLOOKUP('Obroty 4'!C446,slowniki!M:N,2,FALSE),6),IF($B$5="II-P",LEFT(VLOOKUP('Obroty 4'!C446,slowniki!M:N,2,FALSE),9),VLOOKUP('Obroty 4'!C446,slowniki!M:N,2,FALSE))))</f>
        <v>404</v>
      </c>
      <c r="E446" s="16" t="str">
        <f>VLOOKUP('Obroty 4'!C446,slowniki!M:N,2,FALSE)</f>
        <v>404-02-01-02</v>
      </c>
      <c r="F446" s="17">
        <f>SUMIFS(Dane!Q:Q,Dane!O:O,'Obroty 4'!C446,Dane!M:M,'Obroty 4'!$D$2)</f>
        <v>0</v>
      </c>
      <c r="G446" s="17">
        <f>SUMIFS(Dane!Q:Q,Dane!P:P,'Obroty 4'!C446,Dane!M:M,'Obroty 4'!$D$2)</f>
        <v>0</v>
      </c>
      <c r="H446" s="17">
        <f>SUMIFS(Dane!Q:Q,Dane!O:O,'Obroty 4'!C446)</f>
        <v>0</v>
      </c>
      <c r="I446" s="17">
        <f>SUMIFS(Dane!P:P,Dane!O:O,'Obroty 4'!C446)</f>
        <v>0</v>
      </c>
      <c r="J446" s="17">
        <f t="shared" si="14"/>
        <v>0</v>
      </c>
      <c r="K446" s="17">
        <f t="shared" si="15"/>
        <v>0</v>
      </c>
    </row>
    <row r="447" spans="3:11" x14ac:dyDescent="0.3">
      <c r="C447" s="6" t="str">
        <f>slowniki!M245</f>
        <v>404-20103</v>
      </c>
      <c r="D447" s="16" t="str">
        <f>IF($B$5="synt",LEFT(VLOOKUP('Obroty 4'!C447,slowniki!M:N,2,FALSE),3),IF($B$5="I-P",LEFT(VLOOKUP('Obroty 4'!C447,slowniki!M:N,2,FALSE),6),IF($B$5="II-P",LEFT(VLOOKUP('Obroty 4'!C447,slowniki!M:N,2,FALSE),9),VLOOKUP('Obroty 4'!C447,slowniki!M:N,2,FALSE))))</f>
        <v>404</v>
      </c>
      <c r="E447" s="16" t="str">
        <f>VLOOKUP('Obroty 4'!C447,slowniki!M:N,2,FALSE)</f>
        <v>404-02-01-03</v>
      </c>
      <c r="F447" s="17">
        <f>SUMIFS(Dane!Q:Q,Dane!O:O,'Obroty 4'!C447,Dane!M:M,'Obroty 4'!$D$2)</f>
        <v>0</v>
      </c>
      <c r="G447" s="17">
        <f>SUMIFS(Dane!Q:Q,Dane!P:P,'Obroty 4'!C447,Dane!M:M,'Obroty 4'!$D$2)</f>
        <v>0</v>
      </c>
      <c r="H447" s="17">
        <f>SUMIFS(Dane!Q:Q,Dane!O:O,'Obroty 4'!C447)</f>
        <v>0</v>
      </c>
      <c r="I447" s="17">
        <f>SUMIFS(Dane!P:P,Dane!O:O,'Obroty 4'!C447)</f>
        <v>0</v>
      </c>
      <c r="J447" s="17">
        <f t="shared" si="14"/>
        <v>0</v>
      </c>
      <c r="K447" s="17">
        <f t="shared" si="15"/>
        <v>0</v>
      </c>
    </row>
    <row r="448" spans="3:11" x14ac:dyDescent="0.3">
      <c r="C448" s="6" t="str">
        <f>slowniki!M246</f>
        <v>404-20104</v>
      </c>
      <c r="D448" s="16" t="str">
        <f>IF($B$5="synt",LEFT(VLOOKUP('Obroty 4'!C448,slowniki!M:N,2,FALSE),3),IF($B$5="I-P",LEFT(VLOOKUP('Obroty 4'!C448,slowniki!M:N,2,FALSE),6),IF($B$5="II-P",LEFT(VLOOKUP('Obroty 4'!C448,slowniki!M:N,2,FALSE),9),VLOOKUP('Obroty 4'!C448,slowniki!M:N,2,FALSE))))</f>
        <v>404</v>
      </c>
      <c r="E448" s="16" t="str">
        <f>VLOOKUP('Obroty 4'!C448,slowniki!M:N,2,FALSE)</f>
        <v>404-02-01-04</v>
      </c>
      <c r="F448" s="17">
        <f>SUMIFS(Dane!Q:Q,Dane!O:O,'Obroty 4'!C448,Dane!M:M,'Obroty 4'!$D$2)</f>
        <v>0</v>
      </c>
      <c r="G448" s="17">
        <f>SUMIFS(Dane!Q:Q,Dane!P:P,'Obroty 4'!C448,Dane!M:M,'Obroty 4'!$D$2)</f>
        <v>0</v>
      </c>
      <c r="H448" s="17">
        <f>SUMIFS(Dane!Q:Q,Dane!O:O,'Obroty 4'!C448)</f>
        <v>0</v>
      </c>
      <c r="I448" s="17">
        <f>SUMIFS(Dane!P:P,Dane!O:O,'Obroty 4'!C448)</f>
        <v>0</v>
      </c>
      <c r="J448" s="17">
        <f t="shared" si="14"/>
        <v>0</v>
      </c>
      <c r="K448" s="17">
        <f t="shared" si="15"/>
        <v>0</v>
      </c>
    </row>
    <row r="449" spans="3:11" x14ac:dyDescent="0.3">
      <c r="C449" s="6" t="str">
        <f>slowniki!M247</f>
        <v>404-20105</v>
      </c>
      <c r="D449" s="16" t="str">
        <f>IF($B$5="synt",LEFT(VLOOKUP('Obroty 4'!C449,slowniki!M:N,2,FALSE),3),IF($B$5="I-P",LEFT(VLOOKUP('Obroty 4'!C449,slowniki!M:N,2,FALSE),6),IF($B$5="II-P",LEFT(VLOOKUP('Obroty 4'!C449,slowniki!M:N,2,FALSE),9),VLOOKUP('Obroty 4'!C449,slowniki!M:N,2,FALSE))))</f>
        <v>404</v>
      </c>
      <c r="E449" s="16" t="str">
        <f>VLOOKUP('Obroty 4'!C449,slowniki!M:N,2,FALSE)</f>
        <v>404-02-01-05</v>
      </c>
      <c r="F449" s="17">
        <f>SUMIFS(Dane!Q:Q,Dane!O:O,'Obroty 4'!C449,Dane!M:M,'Obroty 4'!$D$2)</f>
        <v>0</v>
      </c>
      <c r="G449" s="17">
        <f>SUMIFS(Dane!Q:Q,Dane!P:P,'Obroty 4'!C449,Dane!M:M,'Obroty 4'!$D$2)</f>
        <v>0</v>
      </c>
      <c r="H449" s="17">
        <f>SUMIFS(Dane!Q:Q,Dane!O:O,'Obroty 4'!C449)</f>
        <v>0</v>
      </c>
      <c r="I449" s="17">
        <f>SUMIFS(Dane!P:P,Dane!O:O,'Obroty 4'!C449)</f>
        <v>0</v>
      </c>
      <c r="J449" s="17">
        <f t="shared" si="14"/>
        <v>0</v>
      </c>
      <c r="K449" s="17">
        <f t="shared" si="15"/>
        <v>0</v>
      </c>
    </row>
    <row r="450" spans="3:11" x14ac:dyDescent="0.3">
      <c r="C450" s="6" t="str">
        <f>slowniki!M248</f>
        <v>404-20106</v>
      </c>
      <c r="D450" s="16" t="str">
        <f>IF($B$5="synt",LEFT(VLOOKUP('Obroty 4'!C450,slowniki!M:N,2,FALSE),3),IF($B$5="I-P",LEFT(VLOOKUP('Obroty 4'!C450,slowniki!M:N,2,FALSE),6),IF($B$5="II-P",LEFT(VLOOKUP('Obroty 4'!C450,slowniki!M:N,2,FALSE),9),VLOOKUP('Obroty 4'!C450,slowniki!M:N,2,FALSE))))</f>
        <v>404</v>
      </c>
      <c r="E450" s="16" t="str">
        <f>VLOOKUP('Obroty 4'!C450,slowniki!M:N,2,FALSE)</f>
        <v>404-02-01-06</v>
      </c>
      <c r="F450" s="17">
        <f>SUMIFS(Dane!Q:Q,Dane!O:O,'Obroty 4'!C450,Dane!M:M,'Obroty 4'!$D$2)</f>
        <v>0</v>
      </c>
      <c r="G450" s="17">
        <f>SUMIFS(Dane!Q:Q,Dane!P:P,'Obroty 4'!C450,Dane!M:M,'Obroty 4'!$D$2)</f>
        <v>0</v>
      </c>
      <c r="H450" s="17">
        <f>SUMIFS(Dane!Q:Q,Dane!O:O,'Obroty 4'!C450)</f>
        <v>0</v>
      </c>
      <c r="I450" s="17">
        <f>SUMIFS(Dane!P:P,Dane!O:O,'Obroty 4'!C450)</f>
        <v>0</v>
      </c>
      <c r="J450" s="17">
        <f t="shared" si="14"/>
        <v>0</v>
      </c>
      <c r="K450" s="17">
        <f t="shared" si="15"/>
        <v>0</v>
      </c>
    </row>
    <row r="451" spans="3:11" x14ac:dyDescent="0.3">
      <c r="C451" s="6" t="str">
        <f>slowniki!M249</f>
        <v>404-20107</v>
      </c>
      <c r="D451" s="16" t="str">
        <f>IF($B$5="synt",LEFT(VLOOKUP('Obroty 4'!C451,slowniki!M:N,2,FALSE),3),IF($B$5="I-P",LEFT(VLOOKUP('Obroty 4'!C451,slowniki!M:N,2,FALSE),6),IF($B$5="II-P",LEFT(VLOOKUP('Obroty 4'!C451,slowniki!M:N,2,FALSE),9),VLOOKUP('Obroty 4'!C451,slowniki!M:N,2,FALSE))))</f>
        <v>404</v>
      </c>
      <c r="E451" s="16" t="str">
        <f>VLOOKUP('Obroty 4'!C451,slowniki!M:N,2,FALSE)</f>
        <v>404-02-01-07</v>
      </c>
      <c r="F451" s="17">
        <f>SUMIFS(Dane!Q:Q,Dane!O:O,'Obroty 4'!C451,Dane!M:M,'Obroty 4'!$D$2)</f>
        <v>0</v>
      </c>
      <c r="G451" s="17">
        <f>SUMIFS(Dane!Q:Q,Dane!P:P,'Obroty 4'!C451,Dane!M:M,'Obroty 4'!$D$2)</f>
        <v>0</v>
      </c>
      <c r="H451" s="17">
        <f>SUMIFS(Dane!Q:Q,Dane!O:O,'Obroty 4'!C451)</f>
        <v>0</v>
      </c>
      <c r="I451" s="17">
        <f>SUMIFS(Dane!P:P,Dane!O:O,'Obroty 4'!C451)</f>
        <v>0</v>
      </c>
      <c r="J451" s="17">
        <f t="shared" si="14"/>
        <v>0</v>
      </c>
      <c r="K451" s="17">
        <f t="shared" si="15"/>
        <v>0</v>
      </c>
    </row>
    <row r="452" spans="3:11" x14ac:dyDescent="0.3">
      <c r="C452" s="6" t="str">
        <f>slowniki!M250</f>
        <v>404-20108</v>
      </c>
      <c r="D452" s="16" t="str">
        <f>IF($B$5="synt",LEFT(VLOOKUP('Obroty 4'!C452,slowniki!M:N,2,FALSE),3),IF($B$5="I-P",LEFT(VLOOKUP('Obroty 4'!C452,slowniki!M:N,2,FALSE),6),IF($B$5="II-P",LEFT(VLOOKUP('Obroty 4'!C452,slowniki!M:N,2,FALSE),9),VLOOKUP('Obroty 4'!C452,slowniki!M:N,2,FALSE))))</f>
        <v>404</v>
      </c>
      <c r="E452" s="16" t="str">
        <f>VLOOKUP('Obroty 4'!C452,slowniki!M:N,2,FALSE)</f>
        <v>404-02-01-08</v>
      </c>
      <c r="F452" s="17">
        <f>SUMIFS(Dane!Q:Q,Dane!O:O,'Obroty 4'!C452,Dane!M:M,'Obroty 4'!$D$2)</f>
        <v>0</v>
      </c>
      <c r="G452" s="17">
        <f>SUMIFS(Dane!Q:Q,Dane!P:P,'Obroty 4'!C452,Dane!M:M,'Obroty 4'!$D$2)</f>
        <v>0</v>
      </c>
      <c r="H452" s="17">
        <f>SUMIFS(Dane!Q:Q,Dane!O:O,'Obroty 4'!C452)</f>
        <v>0</v>
      </c>
      <c r="I452" s="17">
        <f>SUMIFS(Dane!P:P,Dane!O:O,'Obroty 4'!C452)</f>
        <v>0</v>
      </c>
      <c r="J452" s="17">
        <f t="shared" si="14"/>
        <v>0</v>
      </c>
      <c r="K452" s="17">
        <f t="shared" si="15"/>
        <v>0</v>
      </c>
    </row>
    <row r="453" spans="3:11" x14ac:dyDescent="0.3">
      <c r="C453" s="6" t="str">
        <f>slowniki!M251</f>
        <v>404-20109</v>
      </c>
      <c r="D453" s="16" t="str">
        <f>IF($B$5="synt",LEFT(VLOOKUP('Obroty 4'!C453,slowniki!M:N,2,FALSE),3),IF($B$5="I-P",LEFT(VLOOKUP('Obroty 4'!C453,slowniki!M:N,2,FALSE),6),IF($B$5="II-P",LEFT(VLOOKUP('Obroty 4'!C453,slowniki!M:N,2,FALSE),9),VLOOKUP('Obroty 4'!C453,slowniki!M:N,2,FALSE))))</f>
        <v>404</v>
      </c>
      <c r="E453" s="16" t="str">
        <f>VLOOKUP('Obroty 4'!C453,slowniki!M:N,2,FALSE)</f>
        <v>404-02-01-09</v>
      </c>
      <c r="F453" s="17">
        <f>SUMIFS(Dane!Q:Q,Dane!O:O,'Obroty 4'!C453,Dane!M:M,'Obroty 4'!$D$2)</f>
        <v>0</v>
      </c>
      <c r="G453" s="17">
        <f>SUMIFS(Dane!Q:Q,Dane!P:P,'Obroty 4'!C453,Dane!M:M,'Obroty 4'!$D$2)</f>
        <v>0</v>
      </c>
      <c r="H453" s="17">
        <f>SUMIFS(Dane!Q:Q,Dane!O:O,'Obroty 4'!C453)</f>
        <v>0</v>
      </c>
      <c r="I453" s="17">
        <f>SUMIFS(Dane!P:P,Dane!O:O,'Obroty 4'!C453)</f>
        <v>0</v>
      </c>
      <c r="J453" s="17">
        <f t="shared" si="14"/>
        <v>0</v>
      </c>
      <c r="K453" s="17">
        <f t="shared" si="15"/>
        <v>0</v>
      </c>
    </row>
    <row r="454" spans="3:11" x14ac:dyDescent="0.3">
      <c r="C454" s="6" t="str">
        <f>slowniki!M252</f>
        <v>404-20110</v>
      </c>
      <c r="D454" s="16" t="str">
        <f>IF($B$5="synt",LEFT(VLOOKUP('Obroty 4'!C454,slowniki!M:N,2,FALSE),3),IF($B$5="I-P",LEFT(VLOOKUP('Obroty 4'!C454,slowniki!M:N,2,FALSE),6),IF($B$5="II-P",LEFT(VLOOKUP('Obroty 4'!C454,slowniki!M:N,2,FALSE),9),VLOOKUP('Obroty 4'!C454,slowniki!M:N,2,FALSE))))</f>
        <v>404</v>
      </c>
      <c r="E454" s="16" t="str">
        <f>VLOOKUP('Obroty 4'!C454,slowniki!M:N,2,FALSE)</f>
        <v>404-02-01-10</v>
      </c>
      <c r="F454" s="17">
        <f>SUMIFS(Dane!Q:Q,Dane!O:O,'Obroty 4'!C454,Dane!M:M,'Obroty 4'!$D$2)</f>
        <v>0</v>
      </c>
      <c r="G454" s="17">
        <f>SUMIFS(Dane!Q:Q,Dane!P:P,'Obroty 4'!C454,Dane!M:M,'Obroty 4'!$D$2)</f>
        <v>0</v>
      </c>
      <c r="H454" s="17">
        <f>SUMIFS(Dane!Q:Q,Dane!O:O,'Obroty 4'!C454)</f>
        <v>0</v>
      </c>
      <c r="I454" s="17">
        <f>SUMIFS(Dane!P:P,Dane!O:O,'Obroty 4'!C454)</f>
        <v>0</v>
      </c>
      <c r="J454" s="17">
        <f t="shared" si="14"/>
        <v>0</v>
      </c>
      <c r="K454" s="17">
        <f t="shared" si="15"/>
        <v>0</v>
      </c>
    </row>
    <row r="455" spans="3:11" x14ac:dyDescent="0.3">
      <c r="C455" s="6" t="str">
        <f>slowniki!M253</f>
        <v>404-20111</v>
      </c>
      <c r="D455" s="16" t="str">
        <f>IF($B$5="synt",LEFT(VLOOKUP('Obroty 4'!C455,slowniki!M:N,2,FALSE),3),IF($B$5="I-P",LEFT(VLOOKUP('Obroty 4'!C455,slowniki!M:N,2,FALSE),6),IF($B$5="II-P",LEFT(VLOOKUP('Obroty 4'!C455,slowniki!M:N,2,FALSE),9),VLOOKUP('Obroty 4'!C455,slowniki!M:N,2,FALSE))))</f>
        <v>404</v>
      </c>
      <c r="E455" s="16" t="str">
        <f>VLOOKUP('Obroty 4'!C455,slowniki!M:N,2,FALSE)</f>
        <v>404-02-01-11</v>
      </c>
      <c r="F455" s="17">
        <f>SUMIFS(Dane!Q:Q,Dane!O:O,'Obroty 4'!C455,Dane!M:M,'Obroty 4'!$D$2)</f>
        <v>0</v>
      </c>
      <c r="G455" s="17">
        <f>SUMIFS(Dane!Q:Q,Dane!P:P,'Obroty 4'!C455,Dane!M:M,'Obroty 4'!$D$2)</f>
        <v>0</v>
      </c>
      <c r="H455" s="17">
        <f>SUMIFS(Dane!Q:Q,Dane!O:O,'Obroty 4'!C455)</f>
        <v>0</v>
      </c>
      <c r="I455" s="17">
        <f>SUMIFS(Dane!P:P,Dane!O:O,'Obroty 4'!C455)</f>
        <v>0</v>
      </c>
      <c r="J455" s="17">
        <f t="shared" ref="J455:J518" si="16">IF(H455&gt;I455,H455-I455,0)</f>
        <v>0</v>
      </c>
      <c r="K455" s="17">
        <f t="shared" ref="K455:K518" si="17">IF(I455&gt;H455,I455-H455,0)</f>
        <v>0</v>
      </c>
    </row>
    <row r="456" spans="3:11" x14ac:dyDescent="0.3">
      <c r="C456" s="6" t="str">
        <f>slowniki!M254</f>
        <v>404-20112</v>
      </c>
      <c r="D456" s="16" t="str">
        <f>IF($B$5="synt",LEFT(VLOOKUP('Obroty 4'!C456,slowniki!M:N,2,FALSE),3),IF($B$5="I-P",LEFT(VLOOKUP('Obroty 4'!C456,slowniki!M:N,2,FALSE),6),IF($B$5="II-P",LEFT(VLOOKUP('Obroty 4'!C456,slowniki!M:N,2,FALSE),9),VLOOKUP('Obroty 4'!C456,slowniki!M:N,2,FALSE))))</f>
        <v>404</v>
      </c>
      <c r="E456" s="16" t="str">
        <f>VLOOKUP('Obroty 4'!C456,slowniki!M:N,2,FALSE)</f>
        <v>404-02-01-12</v>
      </c>
      <c r="F456" s="17">
        <f>SUMIFS(Dane!Q:Q,Dane!O:O,'Obroty 4'!C456,Dane!M:M,'Obroty 4'!$D$2)</f>
        <v>0</v>
      </c>
      <c r="G456" s="17">
        <f>SUMIFS(Dane!Q:Q,Dane!P:P,'Obroty 4'!C456,Dane!M:M,'Obroty 4'!$D$2)</f>
        <v>0</v>
      </c>
      <c r="H456" s="17">
        <f>SUMIFS(Dane!Q:Q,Dane!O:O,'Obroty 4'!C456)</f>
        <v>0</v>
      </c>
      <c r="I456" s="17">
        <f>SUMIFS(Dane!P:P,Dane!O:O,'Obroty 4'!C456)</f>
        <v>0</v>
      </c>
      <c r="J456" s="17">
        <f t="shared" si="16"/>
        <v>0</v>
      </c>
      <c r="K456" s="17">
        <f t="shared" si="17"/>
        <v>0</v>
      </c>
    </row>
    <row r="457" spans="3:11" x14ac:dyDescent="0.3">
      <c r="C457" s="6" t="str">
        <f>slowniki!M255</f>
        <v>404-20113</v>
      </c>
      <c r="D457" s="16" t="str">
        <f>IF($B$5="synt",LEFT(VLOOKUP('Obroty 4'!C457,slowniki!M:N,2,FALSE),3),IF($B$5="I-P",LEFT(VLOOKUP('Obroty 4'!C457,slowniki!M:N,2,FALSE),6),IF($B$5="II-P",LEFT(VLOOKUP('Obroty 4'!C457,slowniki!M:N,2,FALSE),9),VLOOKUP('Obroty 4'!C457,slowniki!M:N,2,FALSE))))</f>
        <v>404</v>
      </c>
      <c r="E457" s="16" t="str">
        <f>VLOOKUP('Obroty 4'!C457,slowniki!M:N,2,FALSE)</f>
        <v>404-02-01-13</v>
      </c>
      <c r="F457" s="17">
        <f>SUMIFS(Dane!Q:Q,Dane!O:O,'Obroty 4'!C457,Dane!M:M,'Obroty 4'!$D$2)</f>
        <v>0</v>
      </c>
      <c r="G457" s="17">
        <f>SUMIFS(Dane!Q:Q,Dane!P:P,'Obroty 4'!C457,Dane!M:M,'Obroty 4'!$D$2)</f>
        <v>0</v>
      </c>
      <c r="H457" s="17">
        <f>SUMIFS(Dane!Q:Q,Dane!O:O,'Obroty 4'!C457)</f>
        <v>0</v>
      </c>
      <c r="I457" s="17">
        <f>SUMIFS(Dane!P:P,Dane!O:O,'Obroty 4'!C457)</f>
        <v>0</v>
      </c>
      <c r="J457" s="17">
        <f t="shared" si="16"/>
        <v>0</v>
      </c>
      <c r="K457" s="17">
        <f t="shared" si="17"/>
        <v>0</v>
      </c>
    </row>
    <row r="458" spans="3:11" x14ac:dyDescent="0.3">
      <c r="C458" s="6" t="str">
        <f>slowniki!M256</f>
        <v>404-20114</v>
      </c>
      <c r="D458" s="16" t="str">
        <f>IF($B$5="synt",LEFT(VLOOKUP('Obroty 4'!C458,slowniki!M:N,2,FALSE),3),IF($B$5="I-P",LEFT(VLOOKUP('Obroty 4'!C458,slowniki!M:N,2,FALSE),6),IF($B$5="II-P",LEFT(VLOOKUP('Obroty 4'!C458,slowniki!M:N,2,FALSE),9),VLOOKUP('Obroty 4'!C458,slowniki!M:N,2,FALSE))))</f>
        <v>404</v>
      </c>
      <c r="E458" s="16" t="str">
        <f>VLOOKUP('Obroty 4'!C458,slowniki!M:N,2,FALSE)</f>
        <v>404-02-01-14</v>
      </c>
      <c r="F458" s="17">
        <f>SUMIFS(Dane!Q:Q,Dane!O:O,'Obroty 4'!C458,Dane!M:M,'Obroty 4'!$D$2)</f>
        <v>0</v>
      </c>
      <c r="G458" s="17">
        <f>SUMIFS(Dane!Q:Q,Dane!P:P,'Obroty 4'!C458,Dane!M:M,'Obroty 4'!$D$2)</f>
        <v>0</v>
      </c>
      <c r="H458" s="17">
        <f>SUMIFS(Dane!Q:Q,Dane!O:O,'Obroty 4'!C458)</f>
        <v>0</v>
      </c>
      <c r="I458" s="17">
        <f>SUMIFS(Dane!P:P,Dane!O:O,'Obroty 4'!C458)</f>
        <v>0</v>
      </c>
      <c r="J458" s="17">
        <f t="shared" si="16"/>
        <v>0</v>
      </c>
      <c r="K458" s="17">
        <f t="shared" si="17"/>
        <v>0</v>
      </c>
    </row>
    <row r="459" spans="3:11" x14ac:dyDescent="0.3">
      <c r="C459" s="6" t="str">
        <f>slowniki!M257</f>
        <v>404-20115</v>
      </c>
      <c r="D459" s="16" t="str">
        <f>IF($B$5="synt",LEFT(VLOOKUP('Obroty 4'!C459,slowniki!M:N,2,FALSE),3),IF($B$5="I-P",LEFT(VLOOKUP('Obroty 4'!C459,slowniki!M:N,2,FALSE),6),IF($B$5="II-P",LEFT(VLOOKUP('Obroty 4'!C459,slowniki!M:N,2,FALSE),9),VLOOKUP('Obroty 4'!C459,slowniki!M:N,2,FALSE))))</f>
        <v>404</v>
      </c>
      <c r="E459" s="16" t="str">
        <f>VLOOKUP('Obroty 4'!C459,slowniki!M:N,2,FALSE)</f>
        <v>404-02-01-15</v>
      </c>
      <c r="F459" s="17">
        <f>SUMIFS(Dane!Q:Q,Dane!O:O,'Obroty 4'!C459,Dane!M:M,'Obroty 4'!$D$2)</f>
        <v>0</v>
      </c>
      <c r="G459" s="17">
        <f>SUMIFS(Dane!Q:Q,Dane!P:P,'Obroty 4'!C459,Dane!M:M,'Obroty 4'!$D$2)</f>
        <v>0</v>
      </c>
      <c r="H459" s="17">
        <f>SUMIFS(Dane!Q:Q,Dane!O:O,'Obroty 4'!C459)</f>
        <v>0</v>
      </c>
      <c r="I459" s="17">
        <f>SUMIFS(Dane!P:P,Dane!O:O,'Obroty 4'!C459)</f>
        <v>0</v>
      </c>
      <c r="J459" s="17">
        <f t="shared" si="16"/>
        <v>0</v>
      </c>
      <c r="K459" s="17">
        <f t="shared" si="17"/>
        <v>0</v>
      </c>
    </row>
    <row r="460" spans="3:11" x14ac:dyDescent="0.3">
      <c r="C460" s="6" t="str">
        <f>slowniki!M258</f>
        <v>404-20116</v>
      </c>
      <c r="D460" s="16" t="str">
        <f>IF($B$5="synt",LEFT(VLOOKUP('Obroty 4'!C460,slowniki!M:N,2,FALSE),3),IF($B$5="I-P",LEFT(VLOOKUP('Obroty 4'!C460,slowniki!M:N,2,FALSE),6),IF($B$5="II-P",LEFT(VLOOKUP('Obroty 4'!C460,slowniki!M:N,2,FALSE),9),VLOOKUP('Obroty 4'!C460,slowniki!M:N,2,FALSE))))</f>
        <v>404</v>
      </c>
      <c r="E460" s="16" t="str">
        <f>VLOOKUP('Obroty 4'!C460,slowniki!M:N,2,FALSE)</f>
        <v>404-02-01-16</v>
      </c>
      <c r="F460" s="17">
        <f>SUMIFS(Dane!Q:Q,Dane!O:O,'Obroty 4'!C460,Dane!M:M,'Obroty 4'!$D$2)</f>
        <v>0</v>
      </c>
      <c r="G460" s="17">
        <f>SUMIFS(Dane!Q:Q,Dane!P:P,'Obroty 4'!C460,Dane!M:M,'Obroty 4'!$D$2)</f>
        <v>0</v>
      </c>
      <c r="H460" s="17">
        <f>SUMIFS(Dane!Q:Q,Dane!O:O,'Obroty 4'!C460)</f>
        <v>0</v>
      </c>
      <c r="I460" s="17">
        <f>SUMIFS(Dane!P:P,Dane!O:O,'Obroty 4'!C460)</f>
        <v>0</v>
      </c>
      <c r="J460" s="17">
        <f t="shared" si="16"/>
        <v>0</v>
      </c>
      <c r="K460" s="17">
        <f t="shared" si="17"/>
        <v>0</v>
      </c>
    </row>
    <row r="461" spans="3:11" x14ac:dyDescent="0.3">
      <c r="C461" s="6" t="str">
        <f>slowniki!M259</f>
        <v>404-20201</v>
      </c>
      <c r="D461" s="16" t="str">
        <f>IF($B$5="synt",LEFT(VLOOKUP('Obroty 4'!C461,slowniki!M:N,2,FALSE),3),IF($B$5="I-P",LEFT(VLOOKUP('Obroty 4'!C461,slowniki!M:N,2,FALSE),6),IF($B$5="II-P",LEFT(VLOOKUP('Obroty 4'!C461,slowniki!M:N,2,FALSE),9),VLOOKUP('Obroty 4'!C461,slowniki!M:N,2,FALSE))))</f>
        <v>404</v>
      </c>
      <c r="E461" s="16" t="str">
        <f>VLOOKUP('Obroty 4'!C461,slowniki!M:N,2,FALSE)</f>
        <v>404-02-02-01</v>
      </c>
      <c r="F461" s="17">
        <f>SUMIFS(Dane!Q:Q,Dane!O:O,'Obroty 4'!C461,Dane!M:M,'Obroty 4'!$D$2)</f>
        <v>0</v>
      </c>
      <c r="G461" s="17">
        <f>SUMIFS(Dane!Q:Q,Dane!P:P,'Obroty 4'!C461,Dane!M:M,'Obroty 4'!$D$2)</f>
        <v>0</v>
      </c>
      <c r="H461" s="17">
        <f>SUMIFS(Dane!Q:Q,Dane!O:O,'Obroty 4'!C461)</f>
        <v>0</v>
      </c>
      <c r="I461" s="17">
        <f>SUMIFS(Dane!P:P,Dane!O:O,'Obroty 4'!C461)</f>
        <v>0</v>
      </c>
      <c r="J461" s="17">
        <f t="shared" si="16"/>
        <v>0</v>
      </c>
      <c r="K461" s="17">
        <f t="shared" si="17"/>
        <v>0</v>
      </c>
    </row>
    <row r="462" spans="3:11" x14ac:dyDescent="0.3">
      <c r="C462" s="6" t="str">
        <f>slowniki!M260</f>
        <v>404-20202</v>
      </c>
      <c r="D462" s="16" t="str">
        <f>IF($B$5="synt",LEFT(VLOOKUP('Obroty 4'!C462,slowniki!M:N,2,FALSE),3),IF($B$5="I-P",LEFT(VLOOKUP('Obroty 4'!C462,slowniki!M:N,2,FALSE),6),IF($B$5="II-P",LEFT(VLOOKUP('Obroty 4'!C462,slowniki!M:N,2,FALSE),9),VLOOKUP('Obroty 4'!C462,slowniki!M:N,2,FALSE))))</f>
        <v>404</v>
      </c>
      <c r="E462" s="16" t="str">
        <f>VLOOKUP('Obroty 4'!C462,slowniki!M:N,2,FALSE)</f>
        <v>404-02-02-02</v>
      </c>
      <c r="F462" s="17">
        <f>SUMIFS(Dane!Q:Q,Dane!O:O,'Obroty 4'!C462,Dane!M:M,'Obroty 4'!$D$2)</f>
        <v>0</v>
      </c>
      <c r="G462" s="17">
        <f>SUMIFS(Dane!Q:Q,Dane!P:P,'Obroty 4'!C462,Dane!M:M,'Obroty 4'!$D$2)</f>
        <v>0</v>
      </c>
      <c r="H462" s="17">
        <f>SUMIFS(Dane!Q:Q,Dane!O:O,'Obroty 4'!C462)</f>
        <v>0</v>
      </c>
      <c r="I462" s="17">
        <f>SUMIFS(Dane!P:P,Dane!O:O,'Obroty 4'!C462)</f>
        <v>0</v>
      </c>
      <c r="J462" s="17">
        <f t="shared" si="16"/>
        <v>0</v>
      </c>
      <c r="K462" s="17">
        <f t="shared" si="17"/>
        <v>0</v>
      </c>
    </row>
    <row r="463" spans="3:11" x14ac:dyDescent="0.3">
      <c r="C463" s="6" t="str">
        <f>slowniki!M261</f>
        <v>404-20203</v>
      </c>
      <c r="D463" s="16" t="str">
        <f>IF($B$5="synt",LEFT(VLOOKUP('Obroty 4'!C463,slowniki!M:N,2,FALSE),3),IF($B$5="I-P",LEFT(VLOOKUP('Obroty 4'!C463,slowniki!M:N,2,FALSE),6),IF($B$5="II-P",LEFT(VLOOKUP('Obroty 4'!C463,slowniki!M:N,2,FALSE),9),VLOOKUP('Obroty 4'!C463,slowniki!M:N,2,FALSE))))</f>
        <v>404</v>
      </c>
      <c r="E463" s="16" t="str">
        <f>VLOOKUP('Obroty 4'!C463,slowniki!M:N,2,FALSE)</f>
        <v>404-02-02-03</v>
      </c>
      <c r="F463" s="17">
        <f>SUMIFS(Dane!Q:Q,Dane!O:O,'Obroty 4'!C463,Dane!M:M,'Obroty 4'!$D$2)</f>
        <v>0</v>
      </c>
      <c r="G463" s="17">
        <f>SUMIFS(Dane!Q:Q,Dane!P:P,'Obroty 4'!C463,Dane!M:M,'Obroty 4'!$D$2)</f>
        <v>0</v>
      </c>
      <c r="H463" s="17">
        <f>SUMIFS(Dane!Q:Q,Dane!O:O,'Obroty 4'!C463)</f>
        <v>0</v>
      </c>
      <c r="I463" s="17">
        <f>SUMIFS(Dane!P:P,Dane!O:O,'Obroty 4'!C463)</f>
        <v>0</v>
      </c>
      <c r="J463" s="17">
        <f t="shared" si="16"/>
        <v>0</v>
      </c>
      <c r="K463" s="17">
        <f t="shared" si="17"/>
        <v>0</v>
      </c>
    </row>
    <row r="464" spans="3:11" x14ac:dyDescent="0.3">
      <c r="C464" s="6" t="str">
        <f>slowniki!M262</f>
        <v>404-20204</v>
      </c>
      <c r="D464" s="16" t="str">
        <f>IF($B$5="synt",LEFT(VLOOKUP('Obroty 4'!C464,slowniki!M:N,2,FALSE),3),IF($B$5="I-P",LEFT(VLOOKUP('Obroty 4'!C464,slowniki!M:N,2,FALSE),6),IF($B$5="II-P",LEFT(VLOOKUP('Obroty 4'!C464,slowniki!M:N,2,FALSE),9),VLOOKUP('Obroty 4'!C464,slowniki!M:N,2,FALSE))))</f>
        <v>404</v>
      </c>
      <c r="E464" s="16" t="str">
        <f>VLOOKUP('Obroty 4'!C464,slowniki!M:N,2,FALSE)</f>
        <v>404-02-02-04</v>
      </c>
      <c r="F464" s="17">
        <f>SUMIFS(Dane!Q:Q,Dane!O:O,'Obroty 4'!C464,Dane!M:M,'Obroty 4'!$D$2)</f>
        <v>0</v>
      </c>
      <c r="G464" s="17">
        <f>SUMIFS(Dane!Q:Q,Dane!P:P,'Obroty 4'!C464,Dane!M:M,'Obroty 4'!$D$2)</f>
        <v>0</v>
      </c>
      <c r="H464" s="17">
        <f>SUMIFS(Dane!Q:Q,Dane!O:O,'Obroty 4'!C464)</f>
        <v>0</v>
      </c>
      <c r="I464" s="17">
        <f>SUMIFS(Dane!P:P,Dane!O:O,'Obroty 4'!C464)</f>
        <v>0</v>
      </c>
      <c r="J464" s="17">
        <f t="shared" si="16"/>
        <v>0</v>
      </c>
      <c r="K464" s="17">
        <f t="shared" si="17"/>
        <v>0</v>
      </c>
    </row>
    <row r="465" spans="3:11" x14ac:dyDescent="0.3">
      <c r="C465" s="6" t="str">
        <f>slowniki!M263</f>
        <v>404-20205</v>
      </c>
      <c r="D465" s="16" t="str">
        <f>IF($B$5="synt",LEFT(VLOOKUP('Obroty 4'!C465,slowniki!M:N,2,FALSE),3),IF($B$5="I-P",LEFT(VLOOKUP('Obroty 4'!C465,slowniki!M:N,2,FALSE),6),IF($B$5="II-P",LEFT(VLOOKUP('Obroty 4'!C465,slowniki!M:N,2,FALSE),9),VLOOKUP('Obroty 4'!C465,slowniki!M:N,2,FALSE))))</f>
        <v>404</v>
      </c>
      <c r="E465" s="16" t="str">
        <f>VLOOKUP('Obroty 4'!C465,slowniki!M:N,2,FALSE)</f>
        <v>404-02-02-05</v>
      </c>
      <c r="F465" s="17">
        <f>SUMIFS(Dane!Q:Q,Dane!O:O,'Obroty 4'!C465,Dane!M:M,'Obroty 4'!$D$2)</f>
        <v>0</v>
      </c>
      <c r="G465" s="17">
        <f>SUMIFS(Dane!Q:Q,Dane!P:P,'Obroty 4'!C465,Dane!M:M,'Obroty 4'!$D$2)</f>
        <v>0</v>
      </c>
      <c r="H465" s="17">
        <f>SUMIFS(Dane!Q:Q,Dane!O:O,'Obroty 4'!C465)</f>
        <v>0</v>
      </c>
      <c r="I465" s="17">
        <f>SUMIFS(Dane!P:P,Dane!O:O,'Obroty 4'!C465)</f>
        <v>0</v>
      </c>
      <c r="J465" s="17">
        <f t="shared" si="16"/>
        <v>0</v>
      </c>
      <c r="K465" s="17">
        <f t="shared" si="17"/>
        <v>0</v>
      </c>
    </row>
    <row r="466" spans="3:11" x14ac:dyDescent="0.3">
      <c r="C466" s="6" t="str">
        <f>slowniki!M264</f>
        <v>404-20206</v>
      </c>
      <c r="D466" s="16" t="str">
        <f>IF($B$5="synt",LEFT(VLOOKUP('Obroty 4'!C466,slowniki!M:N,2,FALSE),3),IF($B$5="I-P",LEFT(VLOOKUP('Obroty 4'!C466,slowniki!M:N,2,FALSE),6),IF($B$5="II-P",LEFT(VLOOKUP('Obroty 4'!C466,slowniki!M:N,2,FALSE),9),VLOOKUP('Obroty 4'!C466,slowniki!M:N,2,FALSE))))</f>
        <v>404</v>
      </c>
      <c r="E466" s="16" t="str">
        <f>VLOOKUP('Obroty 4'!C466,slowniki!M:N,2,FALSE)</f>
        <v>404-02-02-06</v>
      </c>
      <c r="F466" s="17">
        <f>SUMIFS(Dane!Q:Q,Dane!O:O,'Obroty 4'!C466,Dane!M:M,'Obroty 4'!$D$2)</f>
        <v>0</v>
      </c>
      <c r="G466" s="17">
        <f>SUMIFS(Dane!Q:Q,Dane!P:P,'Obroty 4'!C466,Dane!M:M,'Obroty 4'!$D$2)</f>
        <v>0</v>
      </c>
      <c r="H466" s="17">
        <f>SUMIFS(Dane!Q:Q,Dane!O:O,'Obroty 4'!C466)</f>
        <v>0</v>
      </c>
      <c r="I466" s="17">
        <f>SUMIFS(Dane!P:P,Dane!O:O,'Obroty 4'!C466)</f>
        <v>0</v>
      </c>
      <c r="J466" s="17">
        <f t="shared" si="16"/>
        <v>0</v>
      </c>
      <c r="K466" s="17">
        <f t="shared" si="17"/>
        <v>0</v>
      </c>
    </row>
    <row r="467" spans="3:11" x14ac:dyDescent="0.3">
      <c r="C467" s="6" t="str">
        <f>slowniki!M265</f>
        <v>404-20207</v>
      </c>
      <c r="D467" s="16" t="str">
        <f>IF($B$5="synt",LEFT(VLOOKUP('Obroty 4'!C467,slowniki!M:N,2,FALSE),3),IF($B$5="I-P",LEFT(VLOOKUP('Obroty 4'!C467,slowniki!M:N,2,FALSE),6),IF($B$5="II-P",LEFT(VLOOKUP('Obroty 4'!C467,slowniki!M:N,2,FALSE),9),VLOOKUP('Obroty 4'!C467,slowniki!M:N,2,FALSE))))</f>
        <v>404</v>
      </c>
      <c r="E467" s="16" t="str">
        <f>VLOOKUP('Obroty 4'!C467,slowniki!M:N,2,FALSE)</f>
        <v>404-02-02-07</v>
      </c>
      <c r="F467" s="17">
        <f>SUMIFS(Dane!Q:Q,Dane!O:O,'Obroty 4'!C467,Dane!M:M,'Obroty 4'!$D$2)</f>
        <v>0</v>
      </c>
      <c r="G467" s="17">
        <f>SUMIFS(Dane!Q:Q,Dane!P:P,'Obroty 4'!C467,Dane!M:M,'Obroty 4'!$D$2)</f>
        <v>0</v>
      </c>
      <c r="H467" s="17">
        <f>SUMIFS(Dane!Q:Q,Dane!O:O,'Obroty 4'!C467)</f>
        <v>0</v>
      </c>
      <c r="I467" s="17">
        <f>SUMIFS(Dane!P:P,Dane!O:O,'Obroty 4'!C467)</f>
        <v>0</v>
      </c>
      <c r="J467" s="17">
        <f t="shared" si="16"/>
        <v>0</v>
      </c>
      <c r="K467" s="17">
        <f t="shared" si="17"/>
        <v>0</v>
      </c>
    </row>
    <row r="468" spans="3:11" x14ac:dyDescent="0.3">
      <c r="C468" s="6" t="str">
        <f>slowniki!M266</f>
        <v>404-20208</v>
      </c>
      <c r="D468" s="16" t="str">
        <f>IF($B$5="synt",LEFT(VLOOKUP('Obroty 4'!C468,slowniki!M:N,2,FALSE),3),IF($B$5="I-P",LEFT(VLOOKUP('Obroty 4'!C468,slowniki!M:N,2,FALSE),6),IF($B$5="II-P",LEFT(VLOOKUP('Obroty 4'!C468,slowniki!M:N,2,FALSE),9),VLOOKUP('Obroty 4'!C468,slowniki!M:N,2,FALSE))))</f>
        <v>404</v>
      </c>
      <c r="E468" s="16" t="str">
        <f>VLOOKUP('Obroty 4'!C468,slowniki!M:N,2,FALSE)</f>
        <v>404-02-02-08</v>
      </c>
      <c r="F468" s="17">
        <f>SUMIFS(Dane!Q:Q,Dane!O:O,'Obroty 4'!C468,Dane!M:M,'Obroty 4'!$D$2)</f>
        <v>0</v>
      </c>
      <c r="G468" s="17">
        <f>SUMIFS(Dane!Q:Q,Dane!P:P,'Obroty 4'!C468,Dane!M:M,'Obroty 4'!$D$2)</f>
        <v>0</v>
      </c>
      <c r="H468" s="17">
        <f>SUMIFS(Dane!Q:Q,Dane!O:O,'Obroty 4'!C468)</f>
        <v>0</v>
      </c>
      <c r="I468" s="17">
        <f>SUMIFS(Dane!P:P,Dane!O:O,'Obroty 4'!C468)</f>
        <v>0</v>
      </c>
      <c r="J468" s="17">
        <f t="shared" si="16"/>
        <v>0</v>
      </c>
      <c r="K468" s="17">
        <f t="shared" si="17"/>
        <v>0</v>
      </c>
    </row>
    <row r="469" spans="3:11" x14ac:dyDescent="0.3">
      <c r="C469" s="6" t="str">
        <f>slowniki!M267</f>
        <v>404-20209</v>
      </c>
      <c r="D469" s="16" t="str">
        <f>IF($B$5="synt",LEFT(VLOOKUP('Obroty 4'!C469,slowniki!M:N,2,FALSE),3),IF($B$5="I-P",LEFT(VLOOKUP('Obroty 4'!C469,slowniki!M:N,2,FALSE),6),IF($B$5="II-P",LEFT(VLOOKUP('Obroty 4'!C469,slowniki!M:N,2,FALSE),9),VLOOKUP('Obroty 4'!C469,slowniki!M:N,2,FALSE))))</f>
        <v>404</v>
      </c>
      <c r="E469" s="16" t="str">
        <f>VLOOKUP('Obroty 4'!C469,slowniki!M:N,2,FALSE)</f>
        <v>404-02-02-09</v>
      </c>
      <c r="F469" s="17">
        <f>SUMIFS(Dane!Q:Q,Dane!O:O,'Obroty 4'!C469,Dane!M:M,'Obroty 4'!$D$2)</f>
        <v>0</v>
      </c>
      <c r="G469" s="17">
        <f>SUMIFS(Dane!Q:Q,Dane!P:P,'Obroty 4'!C469,Dane!M:M,'Obroty 4'!$D$2)</f>
        <v>0</v>
      </c>
      <c r="H469" s="17">
        <f>SUMIFS(Dane!Q:Q,Dane!O:O,'Obroty 4'!C469)</f>
        <v>0</v>
      </c>
      <c r="I469" s="17">
        <f>SUMIFS(Dane!P:P,Dane!O:O,'Obroty 4'!C469)</f>
        <v>0</v>
      </c>
      <c r="J469" s="17">
        <f t="shared" si="16"/>
        <v>0</v>
      </c>
      <c r="K469" s="17">
        <f t="shared" si="17"/>
        <v>0</v>
      </c>
    </row>
    <row r="470" spans="3:11" x14ac:dyDescent="0.3">
      <c r="C470" s="6" t="str">
        <f>slowniki!M268</f>
        <v>404-20210</v>
      </c>
      <c r="D470" s="16" t="str">
        <f>IF($B$5="synt",LEFT(VLOOKUP('Obroty 4'!C470,slowniki!M:N,2,FALSE),3),IF($B$5="I-P",LEFT(VLOOKUP('Obroty 4'!C470,slowniki!M:N,2,FALSE),6),IF($B$5="II-P",LEFT(VLOOKUP('Obroty 4'!C470,slowniki!M:N,2,FALSE),9),VLOOKUP('Obroty 4'!C470,slowniki!M:N,2,FALSE))))</f>
        <v>404</v>
      </c>
      <c r="E470" s="16" t="str">
        <f>VLOOKUP('Obroty 4'!C470,slowniki!M:N,2,FALSE)</f>
        <v>404-02-02-10</v>
      </c>
      <c r="F470" s="17">
        <f>SUMIFS(Dane!Q:Q,Dane!O:O,'Obroty 4'!C470,Dane!M:M,'Obroty 4'!$D$2)</f>
        <v>0</v>
      </c>
      <c r="G470" s="17">
        <f>SUMIFS(Dane!Q:Q,Dane!P:P,'Obroty 4'!C470,Dane!M:M,'Obroty 4'!$D$2)</f>
        <v>0</v>
      </c>
      <c r="H470" s="17">
        <f>SUMIFS(Dane!Q:Q,Dane!O:O,'Obroty 4'!C470)</f>
        <v>0</v>
      </c>
      <c r="I470" s="17">
        <f>SUMIFS(Dane!P:P,Dane!O:O,'Obroty 4'!C470)</f>
        <v>0</v>
      </c>
      <c r="J470" s="17">
        <f t="shared" si="16"/>
        <v>0</v>
      </c>
      <c r="K470" s="17">
        <f t="shared" si="17"/>
        <v>0</v>
      </c>
    </row>
    <row r="471" spans="3:11" x14ac:dyDescent="0.3">
      <c r="C471" s="6" t="str">
        <f>slowniki!M269</f>
        <v>404-20211</v>
      </c>
      <c r="D471" s="16" t="str">
        <f>IF($B$5="synt",LEFT(VLOOKUP('Obroty 4'!C471,slowniki!M:N,2,FALSE),3),IF($B$5="I-P",LEFT(VLOOKUP('Obroty 4'!C471,slowniki!M:N,2,FALSE),6),IF($B$5="II-P",LEFT(VLOOKUP('Obroty 4'!C471,slowniki!M:N,2,FALSE),9),VLOOKUP('Obroty 4'!C471,slowniki!M:N,2,FALSE))))</f>
        <v>404</v>
      </c>
      <c r="E471" s="16" t="str">
        <f>VLOOKUP('Obroty 4'!C471,slowniki!M:N,2,FALSE)</f>
        <v>404-02-02-11</v>
      </c>
      <c r="F471" s="17">
        <f>SUMIFS(Dane!Q:Q,Dane!O:O,'Obroty 4'!C471,Dane!M:M,'Obroty 4'!$D$2)</f>
        <v>0</v>
      </c>
      <c r="G471" s="17">
        <f>SUMIFS(Dane!Q:Q,Dane!P:P,'Obroty 4'!C471,Dane!M:M,'Obroty 4'!$D$2)</f>
        <v>0</v>
      </c>
      <c r="H471" s="17">
        <f>SUMIFS(Dane!Q:Q,Dane!O:O,'Obroty 4'!C471)</f>
        <v>0</v>
      </c>
      <c r="I471" s="17">
        <f>SUMIFS(Dane!P:P,Dane!O:O,'Obroty 4'!C471)</f>
        <v>0</v>
      </c>
      <c r="J471" s="17">
        <f t="shared" si="16"/>
        <v>0</v>
      </c>
      <c r="K471" s="17">
        <f t="shared" si="17"/>
        <v>0</v>
      </c>
    </row>
    <row r="472" spans="3:11" x14ac:dyDescent="0.3">
      <c r="C472" s="6" t="str">
        <f>slowniki!M270</f>
        <v>404-20212</v>
      </c>
      <c r="D472" s="16" t="str">
        <f>IF($B$5="synt",LEFT(VLOOKUP('Obroty 4'!C472,slowniki!M:N,2,FALSE),3),IF($B$5="I-P",LEFT(VLOOKUP('Obroty 4'!C472,slowniki!M:N,2,FALSE),6),IF($B$5="II-P",LEFT(VLOOKUP('Obroty 4'!C472,slowniki!M:N,2,FALSE),9),VLOOKUP('Obroty 4'!C472,slowniki!M:N,2,FALSE))))</f>
        <v>404</v>
      </c>
      <c r="E472" s="16" t="str">
        <f>VLOOKUP('Obroty 4'!C472,slowniki!M:N,2,FALSE)</f>
        <v>404-02-02-12</v>
      </c>
      <c r="F472" s="17">
        <f>SUMIFS(Dane!Q:Q,Dane!O:O,'Obroty 4'!C472,Dane!M:M,'Obroty 4'!$D$2)</f>
        <v>0</v>
      </c>
      <c r="G472" s="17">
        <f>SUMIFS(Dane!Q:Q,Dane!P:P,'Obroty 4'!C472,Dane!M:M,'Obroty 4'!$D$2)</f>
        <v>0</v>
      </c>
      <c r="H472" s="17">
        <f>SUMIFS(Dane!Q:Q,Dane!O:O,'Obroty 4'!C472)</f>
        <v>0</v>
      </c>
      <c r="I472" s="17">
        <f>SUMIFS(Dane!P:P,Dane!O:O,'Obroty 4'!C472)</f>
        <v>0</v>
      </c>
      <c r="J472" s="17">
        <f t="shared" si="16"/>
        <v>0</v>
      </c>
      <c r="K472" s="17">
        <f t="shared" si="17"/>
        <v>0</v>
      </c>
    </row>
    <row r="473" spans="3:11" x14ac:dyDescent="0.3">
      <c r="C473" s="6" t="str">
        <f>slowniki!M271</f>
        <v>404-20213</v>
      </c>
      <c r="D473" s="16" t="str">
        <f>IF($B$5="synt",LEFT(VLOOKUP('Obroty 4'!C473,slowniki!M:N,2,FALSE),3),IF($B$5="I-P",LEFT(VLOOKUP('Obroty 4'!C473,slowniki!M:N,2,FALSE),6),IF($B$5="II-P",LEFT(VLOOKUP('Obroty 4'!C473,slowniki!M:N,2,FALSE),9),VLOOKUP('Obroty 4'!C473,slowniki!M:N,2,FALSE))))</f>
        <v>404</v>
      </c>
      <c r="E473" s="16" t="str">
        <f>VLOOKUP('Obroty 4'!C473,slowniki!M:N,2,FALSE)</f>
        <v>404-02-02-13</v>
      </c>
      <c r="F473" s="17">
        <f>SUMIFS(Dane!Q:Q,Dane!O:O,'Obroty 4'!C473,Dane!M:M,'Obroty 4'!$D$2)</f>
        <v>0</v>
      </c>
      <c r="G473" s="17">
        <f>SUMIFS(Dane!Q:Q,Dane!P:P,'Obroty 4'!C473,Dane!M:M,'Obroty 4'!$D$2)</f>
        <v>0</v>
      </c>
      <c r="H473" s="17">
        <f>SUMIFS(Dane!Q:Q,Dane!O:O,'Obroty 4'!C473)</f>
        <v>0</v>
      </c>
      <c r="I473" s="17">
        <f>SUMIFS(Dane!P:P,Dane!O:O,'Obroty 4'!C473)</f>
        <v>0</v>
      </c>
      <c r="J473" s="17">
        <f t="shared" si="16"/>
        <v>0</v>
      </c>
      <c r="K473" s="17">
        <f t="shared" si="17"/>
        <v>0</v>
      </c>
    </row>
    <row r="474" spans="3:11" x14ac:dyDescent="0.3">
      <c r="C474" s="6" t="str">
        <f>slowniki!M272</f>
        <v>404-20214</v>
      </c>
      <c r="D474" s="16" t="str">
        <f>IF($B$5="synt",LEFT(VLOOKUP('Obroty 4'!C474,slowniki!M:N,2,FALSE),3),IF($B$5="I-P",LEFT(VLOOKUP('Obroty 4'!C474,slowniki!M:N,2,FALSE),6),IF($B$5="II-P",LEFT(VLOOKUP('Obroty 4'!C474,slowniki!M:N,2,FALSE),9),VLOOKUP('Obroty 4'!C474,slowniki!M:N,2,FALSE))))</f>
        <v>404</v>
      </c>
      <c r="E474" s="16" t="str">
        <f>VLOOKUP('Obroty 4'!C474,slowniki!M:N,2,FALSE)</f>
        <v>404-02-02-14</v>
      </c>
      <c r="F474" s="17">
        <f>SUMIFS(Dane!Q:Q,Dane!O:O,'Obroty 4'!C474,Dane!M:M,'Obroty 4'!$D$2)</f>
        <v>0</v>
      </c>
      <c r="G474" s="17">
        <f>SUMIFS(Dane!Q:Q,Dane!P:P,'Obroty 4'!C474,Dane!M:M,'Obroty 4'!$D$2)</f>
        <v>0</v>
      </c>
      <c r="H474" s="17">
        <f>SUMIFS(Dane!Q:Q,Dane!O:O,'Obroty 4'!C474)</f>
        <v>0</v>
      </c>
      <c r="I474" s="17">
        <f>SUMIFS(Dane!P:P,Dane!O:O,'Obroty 4'!C474)</f>
        <v>0</v>
      </c>
      <c r="J474" s="17">
        <f t="shared" si="16"/>
        <v>0</v>
      </c>
      <c r="K474" s="17">
        <f t="shared" si="17"/>
        <v>0</v>
      </c>
    </row>
    <row r="475" spans="3:11" x14ac:dyDescent="0.3">
      <c r="C475" s="6" t="str">
        <f>slowniki!M273</f>
        <v>404-20215</v>
      </c>
      <c r="D475" s="16" t="str">
        <f>IF($B$5="synt",LEFT(VLOOKUP('Obroty 4'!C475,slowniki!M:N,2,FALSE),3),IF($B$5="I-P",LEFT(VLOOKUP('Obroty 4'!C475,slowniki!M:N,2,FALSE),6),IF($B$5="II-P",LEFT(VLOOKUP('Obroty 4'!C475,slowniki!M:N,2,FALSE),9),VLOOKUP('Obroty 4'!C475,slowniki!M:N,2,FALSE))))</f>
        <v>404</v>
      </c>
      <c r="E475" s="16" t="str">
        <f>VLOOKUP('Obroty 4'!C475,slowniki!M:N,2,FALSE)</f>
        <v>404-02-02-15</v>
      </c>
      <c r="F475" s="17">
        <f>SUMIFS(Dane!Q:Q,Dane!O:O,'Obroty 4'!C475,Dane!M:M,'Obroty 4'!$D$2)</f>
        <v>0</v>
      </c>
      <c r="G475" s="17">
        <f>SUMIFS(Dane!Q:Q,Dane!P:P,'Obroty 4'!C475,Dane!M:M,'Obroty 4'!$D$2)</f>
        <v>0</v>
      </c>
      <c r="H475" s="17">
        <f>SUMIFS(Dane!Q:Q,Dane!O:O,'Obroty 4'!C475)</f>
        <v>0</v>
      </c>
      <c r="I475" s="17">
        <f>SUMIFS(Dane!P:P,Dane!O:O,'Obroty 4'!C475)</f>
        <v>0</v>
      </c>
      <c r="J475" s="17">
        <f t="shared" si="16"/>
        <v>0</v>
      </c>
      <c r="K475" s="17">
        <f t="shared" si="17"/>
        <v>0</v>
      </c>
    </row>
    <row r="476" spans="3:11" x14ac:dyDescent="0.3">
      <c r="C476" s="6" t="str">
        <f>slowniki!M274</f>
        <v>404-20216</v>
      </c>
      <c r="D476" s="16" t="str">
        <f>IF($B$5="synt",LEFT(VLOOKUP('Obroty 4'!C476,slowniki!M:N,2,FALSE),3),IF($B$5="I-P",LEFT(VLOOKUP('Obroty 4'!C476,slowniki!M:N,2,FALSE),6),IF($B$5="II-P",LEFT(VLOOKUP('Obroty 4'!C476,slowniki!M:N,2,FALSE),9),VLOOKUP('Obroty 4'!C476,slowniki!M:N,2,FALSE))))</f>
        <v>404</v>
      </c>
      <c r="E476" s="16" t="str">
        <f>VLOOKUP('Obroty 4'!C476,slowniki!M:N,2,FALSE)</f>
        <v>404-02-02-16</v>
      </c>
      <c r="F476" s="17">
        <f>SUMIFS(Dane!Q:Q,Dane!O:O,'Obroty 4'!C476,Dane!M:M,'Obroty 4'!$D$2)</f>
        <v>0</v>
      </c>
      <c r="G476" s="17">
        <f>SUMIFS(Dane!Q:Q,Dane!P:P,'Obroty 4'!C476,Dane!M:M,'Obroty 4'!$D$2)</f>
        <v>0</v>
      </c>
      <c r="H476" s="17">
        <f>SUMIFS(Dane!Q:Q,Dane!O:O,'Obroty 4'!C476)</f>
        <v>0</v>
      </c>
      <c r="I476" s="17">
        <f>SUMIFS(Dane!P:P,Dane!O:O,'Obroty 4'!C476)</f>
        <v>0</v>
      </c>
      <c r="J476" s="17">
        <f t="shared" si="16"/>
        <v>0</v>
      </c>
      <c r="K476" s="17">
        <f t="shared" si="17"/>
        <v>0</v>
      </c>
    </row>
    <row r="477" spans="3:11" x14ac:dyDescent="0.3">
      <c r="C477" s="6" t="str">
        <f>slowniki!M275</f>
        <v>404-20301</v>
      </c>
      <c r="D477" s="16" t="str">
        <f>IF($B$5="synt",LEFT(VLOOKUP('Obroty 4'!C477,slowniki!M:N,2,FALSE),3),IF($B$5="I-P",LEFT(VLOOKUP('Obroty 4'!C477,slowniki!M:N,2,FALSE),6),IF($B$5="II-P",LEFT(VLOOKUP('Obroty 4'!C477,slowniki!M:N,2,FALSE),9),VLOOKUP('Obroty 4'!C477,slowniki!M:N,2,FALSE))))</f>
        <v>404</v>
      </c>
      <c r="E477" s="16" t="str">
        <f>VLOOKUP('Obroty 4'!C477,slowniki!M:N,2,FALSE)</f>
        <v>404-02-03-01</v>
      </c>
      <c r="F477" s="17">
        <f>SUMIFS(Dane!Q:Q,Dane!O:O,'Obroty 4'!C477,Dane!M:M,'Obroty 4'!$D$2)</f>
        <v>0</v>
      </c>
      <c r="G477" s="17">
        <f>SUMIFS(Dane!Q:Q,Dane!P:P,'Obroty 4'!C477,Dane!M:M,'Obroty 4'!$D$2)</f>
        <v>0</v>
      </c>
      <c r="H477" s="17">
        <f>SUMIFS(Dane!Q:Q,Dane!O:O,'Obroty 4'!C477)</f>
        <v>0</v>
      </c>
      <c r="I477" s="17">
        <f>SUMIFS(Dane!P:P,Dane!O:O,'Obroty 4'!C477)</f>
        <v>0</v>
      </c>
      <c r="J477" s="17">
        <f t="shared" si="16"/>
        <v>0</v>
      </c>
      <c r="K477" s="17">
        <f t="shared" si="17"/>
        <v>0</v>
      </c>
    </row>
    <row r="478" spans="3:11" x14ac:dyDescent="0.3">
      <c r="C478" s="6" t="str">
        <f>slowniki!M276</f>
        <v>404-20302</v>
      </c>
      <c r="D478" s="16" t="str">
        <f>IF($B$5="synt",LEFT(VLOOKUP('Obroty 4'!C478,slowniki!M:N,2,FALSE),3),IF($B$5="I-P",LEFT(VLOOKUP('Obroty 4'!C478,slowniki!M:N,2,FALSE),6),IF($B$5="II-P",LEFT(VLOOKUP('Obroty 4'!C478,slowniki!M:N,2,FALSE),9),VLOOKUP('Obroty 4'!C478,slowniki!M:N,2,FALSE))))</f>
        <v>404</v>
      </c>
      <c r="E478" s="16" t="str">
        <f>VLOOKUP('Obroty 4'!C478,slowniki!M:N,2,FALSE)</f>
        <v>404-02-03-02</v>
      </c>
      <c r="F478" s="17">
        <f>SUMIFS(Dane!Q:Q,Dane!O:O,'Obroty 4'!C478,Dane!M:M,'Obroty 4'!$D$2)</f>
        <v>0</v>
      </c>
      <c r="G478" s="17">
        <f>SUMIFS(Dane!Q:Q,Dane!P:P,'Obroty 4'!C478,Dane!M:M,'Obroty 4'!$D$2)</f>
        <v>0</v>
      </c>
      <c r="H478" s="17">
        <f>SUMIFS(Dane!Q:Q,Dane!O:O,'Obroty 4'!C478)</f>
        <v>0</v>
      </c>
      <c r="I478" s="17">
        <f>SUMIFS(Dane!P:P,Dane!O:O,'Obroty 4'!C478)</f>
        <v>0</v>
      </c>
      <c r="J478" s="17">
        <f t="shared" si="16"/>
        <v>0</v>
      </c>
      <c r="K478" s="17">
        <f t="shared" si="17"/>
        <v>0</v>
      </c>
    </row>
    <row r="479" spans="3:11" x14ac:dyDescent="0.3">
      <c r="C479" s="6" t="str">
        <f>slowniki!M277</f>
        <v>404-20303</v>
      </c>
      <c r="D479" s="16" t="str">
        <f>IF($B$5="synt",LEFT(VLOOKUP('Obroty 4'!C479,slowniki!M:N,2,FALSE),3),IF($B$5="I-P",LEFT(VLOOKUP('Obroty 4'!C479,slowniki!M:N,2,FALSE),6),IF($B$5="II-P",LEFT(VLOOKUP('Obroty 4'!C479,slowniki!M:N,2,FALSE),9),VLOOKUP('Obroty 4'!C479,slowniki!M:N,2,FALSE))))</f>
        <v>404</v>
      </c>
      <c r="E479" s="16" t="str">
        <f>VLOOKUP('Obroty 4'!C479,slowniki!M:N,2,FALSE)</f>
        <v>404-02-03-03</v>
      </c>
      <c r="F479" s="17">
        <f>SUMIFS(Dane!Q:Q,Dane!O:O,'Obroty 4'!C479,Dane!M:M,'Obroty 4'!$D$2)</f>
        <v>0</v>
      </c>
      <c r="G479" s="17">
        <f>SUMIFS(Dane!Q:Q,Dane!P:P,'Obroty 4'!C479,Dane!M:M,'Obroty 4'!$D$2)</f>
        <v>0</v>
      </c>
      <c r="H479" s="17">
        <f>SUMIFS(Dane!Q:Q,Dane!O:O,'Obroty 4'!C479)</f>
        <v>0</v>
      </c>
      <c r="I479" s="17">
        <f>SUMIFS(Dane!P:P,Dane!O:O,'Obroty 4'!C479)</f>
        <v>0</v>
      </c>
      <c r="J479" s="17">
        <f t="shared" si="16"/>
        <v>0</v>
      </c>
      <c r="K479" s="17">
        <f t="shared" si="17"/>
        <v>0</v>
      </c>
    </row>
    <row r="480" spans="3:11" x14ac:dyDescent="0.3">
      <c r="C480" s="6" t="str">
        <f>slowniki!M278</f>
        <v>404-20304</v>
      </c>
      <c r="D480" s="16" t="str">
        <f>IF($B$5="synt",LEFT(VLOOKUP('Obroty 4'!C480,slowniki!M:N,2,FALSE),3),IF($B$5="I-P",LEFT(VLOOKUP('Obroty 4'!C480,slowniki!M:N,2,FALSE),6),IF($B$5="II-P",LEFT(VLOOKUP('Obroty 4'!C480,slowniki!M:N,2,FALSE),9),VLOOKUP('Obroty 4'!C480,slowniki!M:N,2,FALSE))))</f>
        <v>404</v>
      </c>
      <c r="E480" s="16" t="str">
        <f>VLOOKUP('Obroty 4'!C480,slowniki!M:N,2,FALSE)</f>
        <v>404-02-03-04</v>
      </c>
      <c r="F480" s="17">
        <f>SUMIFS(Dane!Q:Q,Dane!O:O,'Obroty 4'!C480,Dane!M:M,'Obroty 4'!$D$2)</f>
        <v>0</v>
      </c>
      <c r="G480" s="17">
        <f>SUMIFS(Dane!Q:Q,Dane!P:P,'Obroty 4'!C480,Dane!M:M,'Obroty 4'!$D$2)</f>
        <v>0</v>
      </c>
      <c r="H480" s="17">
        <f>SUMIFS(Dane!Q:Q,Dane!O:O,'Obroty 4'!C480)</f>
        <v>0</v>
      </c>
      <c r="I480" s="17">
        <f>SUMIFS(Dane!P:P,Dane!O:O,'Obroty 4'!C480)</f>
        <v>0</v>
      </c>
      <c r="J480" s="17">
        <f t="shared" si="16"/>
        <v>0</v>
      </c>
      <c r="K480" s="17">
        <f t="shared" si="17"/>
        <v>0</v>
      </c>
    </row>
    <row r="481" spans="3:11" x14ac:dyDescent="0.3">
      <c r="C481" s="6" t="str">
        <f>slowniki!M279</f>
        <v>404-20305</v>
      </c>
      <c r="D481" s="16" t="str">
        <f>IF($B$5="synt",LEFT(VLOOKUP('Obroty 4'!C481,slowniki!M:N,2,FALSE),3),IF($B$5="I-P",LEFT(VLOOKUP('Obroty 4'!C481,slowniki!M:N,2,FALSE),6),IF($B$5="II-P",LEFT(VLOOKUP('Obroty 4'!C481,slowniki!M:N,2,FALSE),9),VLOOKUP('Obroty 4'!C481,slowniki!M:N,2,FALSE))))</f>
        <v>404</v>
      </c>
      <c r="E481" s="16" t="str">
        <f>VLOOKUP('Obroty 4'!C481,slowniki!M:N,2,FALSE)</f>
        <v>404-02-03-05</v>
      </c>
      <c r="F481" s="17">
        <f>SUMIFS(Dane!Q:Q,Dane!O:O,'Obroty 4'!C481,Dane!M:M,'Obroty 4'!$D$2)</f>
        <v>0</v>
      </c>
      <c r="G481" s="17">
        <f>SUMIFS(Dane!Q:Q,Dane!P:P,'Obroty 4'!C481,Dane!M:M,'Obroty 4'!$D$2)</f>
        <v>0</v>
      </c>
      <c r="H481" s="17">
        <f>SUMIFS(Dane!Q:Q,Dane!O:O,'Obroty 4'!C481)</f>
        <v>0</v>
      </c>
      <c r="I481" s="17">
        <f>SUMIFS(Dane!P:P,Dane!O:O,'Obroty 4'!C481)</f>
        <v>0</v>
      </c>
      <c r="J481" s="17">
        <f t="shared" si="16"/>
        <v>0</v>
      </c>
      <c r="K481" s="17">
        <f t="shared" si="17"/>
        <v>0</v>
      </c>
    </row>
    <row r="482" spans="3:11" x14ac:dyDescent="0.3">
      <c r="C482" s="6" t="str">
        <f>slowniki!M280</f>
        <v>404-20306</v>
      </c>
      <c r="D482" s="16" t="str">
        <f>IF($B$5="synt",LEFT(VLOOKUP('Obroty 4'!C482,slowniki!M:N,2,FALSE),3),IF($B$5="I-P",LEFT(VLOOKUP('Obroty 4'!C482,slowniki!M:N,2,FALSE),6),IF($B$5="II-P",LEFT(VLOOKUP('Obroty 4'!C482,slowniki!M:N,2,FALSE),9),VLOOKUP('Obroty 4'!C482,slowniki!M:N,2,FALSE))))</f>
        <v>404</v>
      </c>
      <c r="E482" s="16" t="str">
        <f>VLOOKUP('Obroty 4'!C482,slowniki!M:N,2,FALSE)</f>
        <v>404-02-03-06</v>
      </c>
      <c r="F482" s="17">
        <f>SUMIFS(Dane!Q:Q,Dane!O:O,'Obroty 4'!C482,Dane!M:M,'Obroty 4'!$D$2)</f>
        <v>0</v>
      </c>
      <c r="G482" s="17">
        <f>SUMIFS(Dane!Q:Q,Dane!P:P,'Obroty 4'!C482,Dane!M:M,'Obroty 4'!$D$2)</f>
        <v>0</v>
      </c>
      <c r="H482" s="17">
        <f>SUMIFS(Dane!Q:Q,Dane!O:O,'Obroty 4'!C482)</f>
        <v>0</v>
      </c>
      <c r="I482" s="17">
        <f>SUMIFS(Dane!P:P,Dane!O:O,'Obroty 4'!C482)</f>
        <v>0</v>
      </c>
      <c r="J482" s="17">
        <f t="shared" si="16"/>
        <v>0</v>
      </c>
      <c r="K482" s="17">
        <f t="shared" si="17"/>
        <v>0</v>
      </c>
    </row>
    <row r="483" spans="3:11" x14ac:dyDescent="0.3">
      <c r="C483" s="6" t="str">
        <f>slowniki!M281</f>
        <v>404-20307</v>
      </c>
      <c r="D483" s="16" t="str">
        <f>IF($B$5="synt",LEFT(VLOOKUP('Obroty 4'!C483,slowniki!M:N,2,FALSE),3),IF($B$5="I-P",LEFT(VLOOKUP('Obroty 4'!C483,slowniki!M:N,2,FALSE),6),IF($B$5="II-P",LEFT(VLOOKUP('Obroty 4'!C483,slowniki!M:N,2,FALSE),9),VLOOKUP('Obroty 4'!C483,slowniki!M:N,2,FALSE))))</f>
        <v>404</v>
      </c>
      <c r="E483" s="16" t="str">
        <f>VLOOKUP('Obroty 4'!C483,slowniki!M:N,2,FALSE)</f>
        <v>404-02-03-07</v>
      </c>
      <c r="F483" s="17">
        <f>SUMIFS(Dane!Q:Q,Dane!O:O,'Obroty 4'!C483,Dane!M:M,'Obroty 4'!$D$2)</f>
        <v>0</v>
      </c>
      <c r="G483" s="17">
        <f>SUMIFS(Dane!Q:Q,Dane!P:P,'Obroty 4'!C483,Dane!M:M,'Obroty 4'!$D$2)</f>
        <v>0</v>
      </c>
      <c r="H483" s="17">
        <f>SUMIFS(Dane!Q:Q,Dane!O:O,'Obroty 4'!C483)</f>
        <v>0</v>
      </c>
      <c r="I483" s="17">
        <f>SUMIFS(Dane!P:P,Dane!O:O,'Obroty 4'!C483)</f>
        <v>0</v>
      </c>
      <c r="J483" s="17">
        <f t="shared" si="16"/>
        <v>0</v>
      </c>
      <c r="K483" s="17">
        <f t="shared" si="17"/>
        <v>0</v>
      </c>
    </row>
    <row r="484" spans="3:11" x14ac:dyDescent="0.3">
      <c r="C484" s="6" t="str">
        <f>slowniki!M282</f>
        <v>404-20308</v>
      </c>
      <c r="D484" s="16" t="str">
        <f>IF($B$5="synt",LEFT(VLOOKUP('Obroty 4'!C484,slowniki!M:N,2,FALSE),3),IF($B$5="I-P",LEFT(VLOOKUP('Obroty 4'!C484,slowniki!M:N,2,FALSE),6),IF($B$5="II-P",LEFT(VLOOKUP('Obroty 4'!C484,slowniki!M:N,2,FALSE),9),VLOOKUP('Obroty 4'!C484,slowniki!M:N,2,FALSE))))</f>
        <v>404</v>
      </c>
      <c r="E484" s="16" t="str">
        <f>VLOOKUP('Obroty 4'!C484,slowniki!M:N,2,FALSE)</f>
        <v>404-02-03-08</v>
      </c>
      <c r="F484" s="17">
        <f>SUMIFS(Dane!Q:Q,Dane!O:O,'Obroty 4'!C484,Dane!M:M,'Obroty 4'!$D$2)</f>
        <v>0</v>
      </c>
      <c r="G484" s="17">
        <f>SUMIFS(Dane!Q:Q,Dane!P:P,'Obroty 4'!C484,Dane!M:M,'Obroty 4'!$D$2)</f>
        <v>0</v>
      </c>
      <c r="H484" s="17">
        <f>SUMIFS(Dane!Q:Q,Dane!O:O,'Obroty 4'!C484)</f>
        <v>0</v>
      </c>
      <c r="I484" s="17">
        <f>SUMIFS(Dane!P:P,Dane!O:O,'Obroty 4'!C484)</f>
        <v>0</v>
      </c>
      <c r="J484" s="17">
        <f t="shared" si="16"/>
        <v>0</v>
      </c>
      <c r="K484" s="17">
        <f t="shared" si="17"/>
        <v>0</v>
      </c>
    </row>
    <row r="485" spans="3:11" x14ac:dyDescent="0.3">
      <c r="C485" s="6" t="str">
        <f>slowniki!M283</f>
        <v>404-20309</v>
      </c>
      <c r="D485" s="16" t="str">
        <f>IF($B$5="synt",LEFT(VLOOKUP('Obroty 4'!C485,slowniki!M:N,2,FALSE),3),IF($B$5="I-P",LEFT(VLOOKUP('Obroty 4'!C485,slowniki!M:N,2,FALSE),6),IF($B$5="II-P",LEFT(VLOOKUP('Obroty 4'!C485,slowniki!M:N,2,FALSE),9),VLOOKUP('Obroty 4'!C485,slowniki!M:N,2,FALSE))))</f>
        <v>404</v>
      </c>
      <c r="E485" s="16" t="str">
        <f>VLOOKUP('Obroty 4'!C485,slowniki!M:N,2,FALSE)</f>
        <v>404-02-03-09</v>
      </c>
      <c r="F485" s="17">
        <f>SUMIFS(Dane!Q:Q,Dane!O:O,'Obroty 4'!C485,Dane!M:M,'Obroty 4'!$D$2)</f>
        <v>0</v>
      </c>
      <c r="G485" s="17">
        <f>SUMIFS(Dane!Q:Q,Dane!P:P,'Obroty 4'!C485,Dane!M:M,'Obroty 4'!$D$2)</f>
        <v>0</v>
      </c>
      <c r="H485" s="17">
        <f>SUMIFS(Dane!Q:Q,Dane!O:O,'Obroty 4'!C485)</f>
        <v>0</v>
      </c>
      <c r="I485" s="17">
        <f>SUMIFS(Dane!P:P,Dane!O:O,'Obroty 4'!C485)</f>
        <v>0</v>
      </c>
      <c r="J485" s="17">
        <f t="shared" si="16"/>
        <v>0</v>
      </c>
      <c r="K485" s="17">
        <f t="shared" si="17"/>
        <v>0</v>
      </c>
    </row>
    <row r="486" spans="3:11" x14ac:dyDescent="0.3">
      <c r="C486" s="6" t="str">
        <f>slowniki!M284</f>
        <v>404-20310</v>
      </c>
      <c r="D486" s="16" t="str">
        <f>IF($B$5="synt",LEFT(VLOOKUP('Obroty 4'!C486,slowniki!M:N,2,FALSE),3),IF($B$5="I-P",LEFT(VLOOKUP('Obroty 4'!C486,slowniki!M:N,2,FALSE),6),IF($B$5="II-P",LEFT(VLOOKUP('Obroty 4'!C486,slowniki!M:N,2,FALSE),9),VLOOKUP('Obroty 4'!C486,slowniki!M:N,2,FALSE))))</f>
        <v>404</v>
      </c>
      <c r="E486" s="16" t="str">
        <f>VLOOKUP('Obroty 4'!C486,slowniki!M:N,2,FALSE)</f>
        <v>404-02-03-10</v>
      </c>
      <c r="F486" s="17">
        <f>SUMIFS(Dane!Q:Q,Dane!O:O,'Obroty 4'!C486,Dane!M:M,'Obroty 4'!$D$2)</f>
        <v>0</v>
      </c>
      <c r="G486" s="17">
        <f>SUMIFS(Dane!Q:Q,Dane!P:P,'Obroty 4'!C486,Dane!M:M,'Obroty 4'!$D$2)</f>
        <v>0</v>
      </c>
      <c r="H486" s="17">
        <f>SUMIFS(Dane!Q:Q,Dane!O:O,'Obroty 4'!C486)</f>
        <v>0</v>
      </c>
      <c r="I486" s="17">
        <f>SUMIFS(Dane!P:P,Dane!O:O,'Obroty 4'!C486)</f>
        <v>0</v>
      </c>
      <c r="J486" s="17">
        <f t="shared" si="16"/>
        <v>0</v>
      </c>
      <c r="K486" s="17">
        <f t="shared" si="17"/>
        <v>0</v>
      </c>
    </row>
    <row r="487" spans="3:11" x14ac:dyDescent="0.3">
      <c r="C487" s="6" t="str">
        <f>slowniki!M285</f>
        <v>404-20311</v>
      </c>
      <c r="D487" s="16" t="str">
        <f>IF($B$5="synt",LEFT(VLOOKUP('Obroty 4'!C487,slowniki!M:N,2,FALSE),3),IF($B$5="I-P",LEFT(VLOOKUP('Obroty 4'!C487,slowniki!M:N,2,FALSE),6),IF($B$5="II-P",LEFT(VLOOKUP('Obroty 4'!C487,slowniki!M:N,2,FALSE),9),VLOOKUP('Obroty 4'!C487,slowniki!M:N,2,FALSE))))</f>
        <v>404</v>
      </c>
      <c r="E487" s="16" t="str">
        <f>VLOOKUP('Obroty 4'!C487,slowniki!M:N,2,FALSE)</f>
        <v>404-02-03-11</v>
      </c>
      <c r="F487" s="17">
        <f>SUMIFS(Dane!Q:Q,Dane!O:O,'Obroty 4'!C487,Dane!M:M,'Obroty 4'!$D$2)</f>
        <v>0</v>
      </c>
      <c r="G487" s="17">
        <f>SUMIFS(Dane!Q:Q,Dane!P:P,'Obroty 4'!C487,Dane!M:M,'Obroty 4'!$D$2)</f>
        <v>0</v>
      </c>
      <c r="H487" s="17">
        <f>SUMIFS(Dane!Q:Q,Dane!O:O,'Obroty 4'!C487)</f>
        <v>0</v>
      </c>
      <c r="I487" s="17">
        <f>SUMIFS(Dane!P:P,Dane!O:O,'Obroty 4'!C487)</f>
        <v>0</v>
      </c>
      <c r="J487" s="17">
        <f t="shared" si="16"/>
        <v>0</v>
      </c>
      <c r="K487" s="17">
        <f t="shared" si="17"/>
        <v>0</v>
      </c>
    </row>
    <row r="488" spans="3:11" x14ac:dyDescent="0.3">
      <c r="C488" s="6" t="str">
        <f>slowniki!M286</f>
        <v>404-20312</v>
      </c>
      <c r="D488" s="16" t="str">
        <f>IF($B$5="synt",LEFT(VLOOKUP('Obroty 4'!C488,slowniki!M:N,2,FALSE),3),IF($B$5="I-P",LEFT(VLOOKUP('Obroty 4'!C488,slowniki!M:N,2,FALSE),6),IF($B$5="II-P",LEFT(VLOOKUP('Obroty 4'!C488,slowniki!M:N,2,FALSE),9),VLOOKUP('Obroty 4'!C488,slowniki!M:N,2,FALSE))))</f>
        <v>404</v>
      </c>
      <c r="E488" s="16" t="str">
        <f>VLOOKUP('Obroty 4'!C488,slowniki!M:N,2,FALSE)</f>
        <v>404-02-03-12</v>
      </c>
      <c r="F488" s="17">
        <f>SUMIFS(Dane!Q:Q,Dane!O:O,'Obroty 4'!C488,Dane!M:M,'Obroty 4'!$D$2)</f>
        <v>0</v>
      </c>
      <c r="G488" s="17">
        <f>SUMIFS(Dane!Q:Q,Dane!P:P,'Obroty 4'!C488,Dane!M:M,'Obroty 4'!$D$2)</f>
        <v>0</v>
      </c>
      <c r="H488" s="17">
        <f>SUMIFS(Dane!Q:Q,Dane!O:O,'Obroty 4'!C488)</f>
        <v>0</v>
      </c>
      <c r="I488" s="17">
        <f>SUMIFS(Dane!P:P,Dane!O:O,'Obroty 4'!C488)</f>
        <v>0</v>
      </c>
      <c r="J488" s="17">
        <f t="shared" si="16"/>
        <v>0</v>
      </c>
      <c r="K488" s="17">
        <f t="shared" si="17"/>
        <v>0</v>
      </c>
    </row>
    <row r="489" spans="3:11" x14ac:dyDescent="0.3">
      <c r="C489" s="6" t="str">
        <f>slowniki!M287</f>
        <v>404-20313</v>
      </c>
      <c r="D489" s="16" t="str">
        <f>IF($B$5="synt",LEFT(VLOOKUP('Obroty 4'!C489,slowniki!M:N,2,FALSE),3),IF($B$5="I-P",LEFT(VLOOKUP('Obroty 4'!C489,slowniki!M:N,2,FALSE),6),IF($B$5="II-P",LEFT(VLOOKUP('Obroty 4'!C489,slowniki!M:N,2,FALSE),9),VLOOKUP('Obroty 4'!C489,slowniki!M:N,2,FALSE))))</f>
        <v>404</v>
      </c>
      <c r="E489" s="16" t="str">
        <f>VLOOKUP('Obroty 4'!C489,slowniki!M:N,2,FALSE)</f>
        <v>404-02-03-13</v>
      </c>
      <c r="F489" s="17">
        <f>SUMIFS(Dane!Q:Q,Dane!O:O,'Obroty 4'!C489,Dane!M:M,'Obroty 4'!$D$2)</f>
        <v>0</v>
      </c>
      <c r="G489" s="17">
        <f>SUMIFS(Dane!Q:Q,Dane!P:P,'Obroty 4'!C489,Dane!M:M,'Obroty 4'!$D$2)</f>
        <v>0</v>
      </c>
      <c r="H489" s="17">
        <f>SUMIFS(Dane!Q:Q,Dane!O:O,'Obroty 4'!C489)</f>
        <v>0</v>
      </c>
      <c r="I489" s="17">
        <f>SUMIFS(Dane!P:P,Dane!O:O,'Obroty 4'!C489)</f>
        <v>0</v>
      </c>
      <c r="J489" s="17">
        <f t="shared" si="16"/>
        <v>0</v>
      </c>
      <c r="K489" s="17">
        <f t="shared" si="17"/>
        <v>0</v>
      </c>
    </row>
    <row r="490" spans="3:11" x14ac:dyDescent="0.3">
      <c r="C490" s="6" t="str">
        <f>slowniki!M288</f>
        <v>404-20314</v>
      </c>
      <c r="D490" s="16" t="str">
        <f>IF($B$5="synt",LEFT(VLOOKUP('Obroty 4'!C490,slowniki!M:N,2,FALSE),3),IF($B$5="I-P",LEFT(VLOOKUP('Obroty 4'!C490,slowniki!M:N,2,FALSE),6),IF($B$5="II-P",LEFT(VLOOKUP('Obroty 4'!C490,slowniki!M:N,2,FALSE),9),VLOOKUP('Obroty 4'!C490,slowniki!M:N,2,FALSE))))</f>
        <v>404</v>
      </c>
      <c r="E490" s="16" t="str">
        <f>VLOOKUP('Obroty 4'!C490,slowniki!M:N,2,FALSE)</f>
        <v>404-02-03-14</v>
      </c>
      <c r="F490" s="17">
        <f>SUMIFS(Dane!Q:Q,Dane!O:O,'Obroty 4'!C490,Dane!M:M,'Obroty 4'!$D$2)</f>
        <v>0</v>
      </c>
      <c r="G490" s="17">
        <f>SUMIFS(Dane!Q:Q,Dane!P:P,'Obroty 4'!C490,Dane!M:M,'Obroty 4'!$D$2)</f>
        <v>0</v>
      </c>
      <c r="H490" s="17">
        <f>SUMIFS(Dane!Q:Q,Dane!O:O,'Obroty 4'!C490)</f>
        <v>0</v>
      </c>
      <c r="I490" s="17">
        <f>SUMIFS(Dane!P:P,Dane!O:O,'Obroty 4'!C490)</f>
        <v>0</v>
      </c>
      <c r="J490" s="17">
        <f t="shared" si="16"/>
        <v>0</v>
      </c>
      <c r="K490" s="17">
        <f t="shared" si="17"/>
        <v>0</v>
      </c>
    </row>
    <row r="491" spans="3:11" x14ac:dyDescent="0.3">
      <c r="C491" s="6" t="str">
        <f>slowniki!M289</f>
        <v>404-20315</v>
      </c>
      <c r="D491" s="16" t="str">
        <f>IF($B$5="synt",LEFT(VLOOKUP('Obroty 4'!C491,slowniki!M:N,2,FALSE),3),IF($B$5="I-P",LEFT(VLOOKUP('Obroty 4'!C491,slowniki!M:N,2,FALSE),6),IF($B$5="II-P",LEFT(VLOOKUP('Obroty 4'!C491,slowniki!M:N,2,FALSE),9),VLOOKUP('Obroty 4'!C491,slowniki!M:N,2,FALSE))))</f>
        <v>404</v>
      </c>
      <c r="E491" s="16" t="str">
        <f>VLOOKUP('Obroty 4'!C491,slowniki!M:N,2,FALSE)</f>
        <v>404-02-03-15</v>
      </c>
      <c r="F491" s="17">
        <f>SUMIFS(Dane!Q:Q,Dane!O:O,'Obroty 4'!C491,Dane!M:M,'Obroty 4'!$D$2)</f>
        <v>0</v>
      </c>
      <c r="G491" s="17">
        <f>SUMIFS(Dane!Q:Q,Dane!P:P,'Obroty 4'!C491,Dane!M:M,'Obroty 4'!$D$2)</f>
        <v>0</v>
      </c>
      <c r="H491" s="17">
        <f>SUMIFS(Dane!Q:Q,Dane!O:O,'Obroty 4'!C491)</f>
        <v>0</v>
      </c>
      <c r="I491" s="17">
        <f>SUMIFS(Dane!P:P,Dane!O:O,'Obroty 4'!C491)</f>
        <v>0</v>
      </c>
      <c r="J491" s="17">
        <f t="shared" si="16"/>
        <v>0</v>
      </c>
      <c r="K491" s="17">
        <f t="shared" si="17"/>
        <v>0</v>
      </c>
    </row>
    <row r="492" spans="3:11" x14ac:dyDescent="0.3">
      <c r="C492" s="6" t="str">
        <f>slowniki!M290</f>
        <v>404-20316</v>
      </c>
      <c r="D492" s="16" t="str">
        <f>IF($B$5="synt",LEFT(VLOOKUP('Obroty 4'!C492,slowniki!M:N,2,FALSE),3),IF($B$5="I-P",LEFT(VLOOKUP('Obroty 4'!C492,slowniki!M:N,2,FALSE),6),IF($B$5="II-P",LEFT(VLOOKUP('Obroty 4'!C492,slowniki!M:N,2,FALSE),9),VLOOKUP('Obroty 4'!C492,slowniki!M:N,2,FALSE))))</f>
        <v>404</v>
      </c>
      <c r="E492" s="16" t="str">
        <f>VLOOKUP('Obroty 4'!C492,slowniki!M:N,2,FALSE)</f>
        <v>404-02-03-16</v>
      </c>
      <c r="F492" s="17">
        <f>SUMIFS(Dane!Q:Q,Dane!O:O,'Obroty 4'!C492,Dane!M:M,'Obroty 4'!$D$2)</f>
        <v>0</v>
      </c>
      <c r="G492" s="17">
        <f>SUMIFS(Dane!Q:Q,Dane!P:P,'Obroty 4'!C492,Dane!M:M,'Obroty 4'!$D$2)</f>
        <v>0</v>
      </c>
      <c r="H492" s="17">
        <f>SUMIFS(Dane!Q:Q,Dane!O:O,'Obroty 4'!C492)</f>
        <v>0</v>
      </c>
      <c r="I492" s="17">
        <f>SUMIFS(Dane!P:P,Dane!O:O,'Obroty 4'!C492)</f>
        <v>0</v>
      </c>
      <c r="J492" s="17">
        <f t="shared" si="16"/>
        <v>0</v>
      </c>
      <c r="K492" s="17">
        <f t="shared" si="17"/>
        <v>0</v>
      </c>
    </row>
    <row r="493" spans="3:11" x14ac:dyDescent="0.3">
      <c r="C493" s="6" t="str">
        <f>slowniki!M291</f>
        <v>404-30101</v>
      </c>
      <c r="D493" s="16" t="str">
        <f>IF($B$5="synt",LEFT(VLOOKUP('Obroty 4'!C493,slowniki!M:N,2,FALSE),3),IF($B$5="I-P",LEFT(VLOOKUP('Obroty 4'!C493,slowniki!M:N,2,FALSE),6),IF($B$5="II-P",LEFT(VLOOKUP('Obroty 4'!C493,slowniki!M:N,2,FALSE),9),VLOOKUP('Obroty 4'!C493,slowniki!M:N,2,FALSE))))</f>
        <v>404</v>
      </c>
      <c r="E493" s="16" t="str">
        <f>VLOOKUP('Obroty 4'!C493,slowniki!M:N,2,FALSE)</f>
        <v>404-03-01-01</v>
      </c>
      <c r="F493" s="17">
        <f>SUMIFS(Dane!Q:Q,Dane!O:O,'Obroty 4'!C493,Dane!M:M,'Obroty 4'!$D$2)</f>
        <v>0</v>
      </c>
      <c r="G493" s="17">
        <f>SUMIFS(Dane!Q:Q,Dane!P:P,'Obroty 4'!C493,Dane!M:M,'Obroty 4'!$D$2)</f>
        <v>0</v>
      </c>
      <c r="H493" s="17">
        <f>SUMIFS(Dane!Q:Q,Dane!O:O,'Obroty 4'!C493)</f>
        <v>0</v>
      </c>
      <c r="I493" s="17">
        <f>SUMIFS(Dane!P:P,Dane!O:O,'Obroty 4'!C493)</f>
        <v>0</v>
      </c>
      <c r="J493" s="17">
        <f t="shared" si="16"/>
        <v>0</v>
      </c>
      <c r="K493" s="17">
        <f t="shared" si="17"/>
        <v>0</v>
      </c>
    </row>
    <row r="494" spans="3:11" x14ac:dyDescent="0.3">
      <c r="C494" s="6" t="str">
        <f>slowniki!M292</f>
        <v>404-30102</v>
      </c>
      <c r="D494" s="16" t="str">
        <f>IF($B$5="synt",LEFT(VLOOKUP('Obroty 4'!C494,slowniki!M:N,2,FALSE),3),IF($B$5="I-P",LEFT(VLOOKUP('Obroty 4'!C494,slowniki!M:N,2,FALSE),6),IF($B$5="II-P",LEFT(VLOOKUP('Obroty 4'!C494,slowniki!M:N,2,FALSE),9),VLOOKUP('Obroty 4'!C494,slowniki!M:N,2,FALSE))))</f>
        <v>404</v>
      </c>
      <c r="E494" s="16" t="str">
        <f>VLOOKUP('Obroty 4'!C494,slowniki!M:N,2,FALSE)</f>
        <v>404-03-01-02</v>
      </c>
      <c r="F494" s="17">
        <f>SUMIFS(Dane!Q:Q,Dane!O:O,'Obroty 4'!C494,Dane!M:M,'Obroty 4'!$D$2)</f>
        <v>0</v>
      </c>
      <c r="G494" s="17">
        <f>SUMIFS(Dane!Q:Q,Dane!P:P,'Obroty 4'!C494,Dane!M:M,'Obroty 4'!$D$2)</f>
        <v>0</v>
      </c>
      <c r="H494" s="17">
        <f>SUMIFS(Dane!Q:Q,Dane!O:O,'Obroty 4'!C494)</f>
        <v>0</v>
      </c>
      <c r="I494" s="17">
        <f>SUMIFS(Dane!P:P,Dane!O:O,'Obroty 4'!C494)</f>
        <v>0</v>
      </c>
      <c r="J494" s="17">
        <f t="shared" si="16"/>
        <v>0</v>
      </c>
      <c r="K494" s="17">
        <f t="shared" si="17"/>
        <v>0</v>
      </c>
    </row>
    <row r="495" spans="3:11" x14ac:dyDescent="0.3">
      <c r="C495" s="6" t="str">
        <f>slowniki!M293</f>
        <v>404-30103</v>
      </c>
      <c r="D495" s="16" t="str">
        <f>IF($B$5="synt",LEFT(VLOOKUP('Obroty 4'!C495,slowniki!M:N,2,FALSE),3),IF($B$5="I-P",LEFT(VLOOKUP('Obroty 4'!C495,slowniki!M:N,2,FALSE),6),IF($B$5="II-P",LEFT(VLOOKUP('Obroty 4'!C495,slowniki!M:N,2,FALSE),9),VLOOKUP('Obroty 4'!C495,slowniki!M:N,2,FALSE))))</f>
        <v>404</v>
      </c>
      <c r="E495" s="16" t="str">
        <f>VLOOKUP('Obroty 4'!C495,slowniki!M:N,2,FALSE)</f>
        <v>404-03-01-03</v>
      </c>
      <c r="F495" s="17">
        <f>SUMIFS(Dane!Q:Q,Dane!O:O,'Obroty 4'!C495,Dane!M:M,'Obroty 4'!$D$2)</f>
        <v>0</v>
      </c>
      <c r="G495" s="17">
        <f>SUMIFS(Dane!Q:Q,Dane!P:P,'Obroty 4'!C495,Dane!M:M,'Obroty 4'!$D$2)</f>
        <v>0</v>
      </c>
      <c r="H495" s="17">
        <f>SUMIFS(Dane!Q:Q,Dane!O:O,'Obroty 4'!C495)</f>
        <v>0</v>
      </c>
      <c r="I495" s="17">
        <f>SUMIFS(Dane!P:P,Dane!O:O,'Obroty 4'!C495)</f>
        <v>0</v>
      </c>
      <c r="J495" s="17">
        <f t="shared" si="16"/>
        <v>0</v>
      </c>
      <c r="K495" s="17">
        <f t="shared" si="17"/>
        <v>0</v>
      </c>
    </row>
    <row r="496" spans="3:11" x14ac:dyDescent="0.3">
      <c r="C496" s="6" t="str">
        <f>slowniki!M294</f>
        <v>404-30104</v>
      </c>
      <c r="D496" s="16" t="str">
        <f>IF($B$5="synt",LEFT(VLOOKUP('Obroty 4'!C496,slowniki!M:N,2,FALSE),3),IF($B$5="I-P",LEFT(VLOOKUP('Obroty 4'!C496,slowniki!M:N,2,FALSE),6),IF($B$5="II-P",LEFT(VLOOKUP('Obroty 4'!C496,slowniki!M:N,2,FALSE),9),VLOOKUP('Obroty 4'!C496,slowniki!M:N,2,FALSE))))</f>
        <v>404</v>
      </c>
      <c r="E496" s="16" t="str">
        <f>VLOOKUP('Obroty 4'!C496,slowniki!M:N,2,FALSE)</f>
        <v>404-03-01-04</v>
      </c>
      <c r="F496" s="17">
        <f>SUMIFS(Dane!Q:Q,Dane!O:O,'Obroty 4'!C496,Dane!M:M,'Obroty 4'!$D$2)</f>
        <v>0</v>
      </c>
      <c r="G496" s="17">
        <f>SUMIFS(Dane!Q:Q,Dane!P:P,'Obroty 4'!C496,Dane!M:M,'Obroty 4'!$D$2)</f>
        <v>0</v>
      </c>
      <c r="H496" s="17">
        <f>SUMIFS(Dane!Q:Q,Dane!O:O,'Obroty 4'!C496)</f>
        <v>0</v>
      </c>
      <c r="I496" s="17">
        <f>SUMIFS(Dane!P:P,Dane!O:O,'Obroty 4'!C496)</f>
        <v>0</v>
      </c>
      <c r="J496" s="17">
        <f t="shared" si="16"/>
        <v>0</v>
      </c>
      <c r="K496" s="17">
        <f t="shared" si="17"/>
        <v>0</v>
      </c>
    </row>
    <row r="497" spans="3:11" x14ac:dyDescent="0.3">
      <c r="C497" s="6" t="str">
        <f>slowniki!M295</f>
        <v>404-30105</v>
      </c>
      <c r="D497" s="16" t="str">
        <f>IF($B$5="synt",LEFT(VLOOKUP('Obroty 4'!C497,slowniki!M:N,2,FALSE),3),IF($B$5="I-P",LEFT(VLOOKUP('Obroty 4'!C497,slowniki!M:N,2,FALSE),6),IF($B$5="II-P",LEFT(VLOOKUP('Obroty 4'!C497,slowniki!M:N,2,FALSE),9),VLOOKUP('Obroty 4'!C497,slowniki!M:N,2,FALSE))))</f>
        <v>404</v>
      </c>
      <c r="E497" s="16" t="str">
        <f>VLOOKUP('Obroty 4'!C497,slowniki!M:N,2,FALSE)</f>
        <v>404-03-01-05</v>
      </c>
      <c r="F497" s="17">
        <f>SUMIFS(Dane!Q:Q,Dane!O:O,'Obroty 4'!C497,Dane!M:M,'Obroty 4'!$D$2)</f>
        <v>0</v>
      </c>
      <c r="G497" s="17">
        <f>SUMIFS(Dane!Q:Q,Dane!P:P,'Obroty 4'!C497,Dane!M:M,'Obroty 4'!$D$2)</f>
        <v>0</v>
      </c>
      <c r="H497" s="17">
        <f>SUMIFS(Dane!Q:Q,Dane!O:O,'Obroty 4'!C497)</f>
        <v>0</v>
      </c>
      <c r="I497" s="17">
        <f>SUMIFS(Dane!P:P,Dane!O:O,'Obroty 4'!C497)</f>
        <v>0</v>
      </c>
      <c r="J497" s="17">
        <f t="shared" si="16"/>
        <v>0</v>
      </c>
      <c r="K497" s="17">
        <f t="shared" si="17"/>
        <v>0</v>
      </c>
    </row>
    <row r="498" spans="3:11" x14ac:dyDescent="0.3">
      <c r="C498" s="6" t="str">
        <f>slowniki!M296</f>
        <v>404-30106</v>
      </c>
      <c r="D498" s="16" t="str">
        <f>IF($B$5="synt",LEFT(VLOOKUP('Obroty 4'!C498,slowniki!M:N,2,FALSE),3),IF($B$5="I-P",LEFT(VLOOKUP('Obroty 4'!C498,slowniki!M:N,2,FALSE),6),IF($B$5="II-P",LEFT(VLOOKUP('Obroty 4'!C498,slowniki!M:N,2,FALSE),9),VLOOKUP('Obroty 4'!C498,slowniki!M:N,2,FALSE))))</f>
        <v>404</v>
      </c>
      <c r="E498" s="16" t="str">
        <f>VLOOKUP('Obroty 4'!C498,slowniki!M:N,2,FALSE)</f>
        <v>404-03-01-06</v>
      </c>
      <c r="F498" s="17">
        <f>SUMIFS(Dane!Q:Q,Dane!O:O,'Obroty 4'!C498,Dane!M:M,'Obroty 4'!$D$2)</f>
        <v>0</v>
      </c>
      <c r="G498" s="17">
        <f>SUMIFS(Dane!Q:Q,Dane!P:P,'Obroty 4'!C498,Dane!M:M,'Obroty 4'!$D$2)</f>
        <v>0</v>
      </c>
      <c r="H498" s="17">
        <f>SUMIFS(Dane!Q:Q,Dane!O:O,'Obroty 4'!C498)</f>
        <v>0</v>
      </c>
      <c r="I498" s="17">
        <f>SUMIFS(Dane!P:P,Dane!O:O,'Obroty 4'!C498)</f>
        <v>0</v>
      </c>
      <c r="J498" s="17">
        <f t="shared" si="16"/>
        <v>0</v>
      </c>
      <c r="K498" s="17">
        <f t="shared" si="17"/>
        <v>0</v>
      </c>
    </row>
    <row r="499" spans="3:11" x14ac:dyDescent="0.3">
      <c r="C499" s="6" t="str">
        <f>slowniki!M297</f>
        <v>404-30107</v>
      </c>
      <c r="D499" s="16" t="str">
        <f>IF($B$5="synt",LEFT(VLOOKUP('Obroty 4'!C499,slowniki!M:N,2,FALSE),3),IF($B$5="I-P",LEFT(VLOOKUP('Obroty 4'!C499,slowniki!M:N,2,FALSE),6),IF($B$5="II-P",LEFT(VLOOKUP('Obroty 4'!C499,slowniki!M:N,2,FALSE),9),VLOOKUP('Obroty 4'!C499,slowniki!M:N,2,FALSE))))</f>
        <v>404</v>
      </c>
      <c r="E499" s="16" t="str">
        <f>VLOOKUP('Obroty 4'!C499,slowniki!M:N,2,FALSE)</f>
        <v>404-03-01-07</v>
      </c>
      <c r="F499" s="17">
        <f>SUMIFS(Dane!Q:Q,Dane!O:O,'Obroty 4'!C499,Dane!M:M,'Obroty 4'!$D$2)</f>
        <v>0</v>
      </c>
      <c r="G499" s="17">
        <f>SUMIFS(Dane!Q:Q,Dane!P:P,'Obroty 4'!C499,Dane!M:M,'Obroty 4'!$D$2)</f>
        <v>0</v>
      </c>
      <c r="H499" s="17">
        <f>SUMIFS(Dane!Q:Q,Dane!O:O,'Obroty 4'!C499)</f>
        <v>0</v>
      </c>
      <c r="I499" s="17">
        <f>SUMIFS(Dane!P:P,Dane!O:O,'Obroty 4'!C499)</f>
        <v>0</v>
      </c>
      <c r="J499" s="17">
        <f t="shared" si="16"/>
        <v>0</v>
      </c>
      <c r="K499" s="17">
        <f t="shared" si="17"/>
        <v>0</v>
      </c>
    </row>
    <row r="500" spans="3:11" x14ac:dyDescent="0.3">
      <c r="C500" s="6" t="str">
        <f>slowniki!M298</f>
        <v>404-30108</v>
      </c>
      <c r="D500" s="16" t="str">
        <f>IF($B$5="synt",LEFT(VLOOKUP('Obroty 4'!C500,slowniki!M:N,2,FALSE),3),IF($B$5="I-P",LEFT(VLOOKUP('Obroty 4'!C500,slowniki!M:N,2,FALSE),6),IF($B$5="II-P",LEFT(VLOOKUP('Obroty 4'!C500,slowniki!M:N,2,FALSE),9),VLOOKUP('Obroty 4'!C500,slowniki!M:N,2,FALSE))))</f>
        <v>404</v>
      </c>
      <c r="E500" s="16" t="str">
        <f>VLOOKUP('Obroty 4'!C500,slowniki!M:N,2,FALSE)</f>
        <v>404-03-01-08</v>
      </c>
      <c r="F500" s="17">
        <f>SUMIFS(Dane!Q:Q,Dane!O:O,'Obroty 4'!C500,Dane!M:M,'Obroty 4'!$D$2)</f>
        <v>0</v>
      </c>
      <c r="G500" s="17">
        <f>SUMIFS(Dane!Q:Q,Dane!P:P,'Obroty 4'!C500,Dane!M:M,'Obroty 4'!$D$2)</f>
        <v>0</v>
      </c>
      <c r="H500" s="17">
        <f>SUMIFS(Dane!Q:Q,Dane!O:O,'Obroty 4'!C500)</f>
        <v>0</v>
      </c>
      <c r="I500" s="17">
        <f>SUMIFS(Dane!P:P,Dane!O:O,'Obroty 4'!C500)</f>
        <v>0</v>
      </c>
      <c r="J500" s="17">
        <f t="shared" si="16"/>
        <v>0</v>
      </c>
      <c r="K500" s="17">
        <f t="shared" si="17"/>
        <v>0</v>
      </c>
    </row>
    <row r="501" spans="3:11" x14ac:dyDescent="0.3">
      <c r="C501" s="6" t="str">
        <f>slowniki!M299</f>
        <v>404-30109</v>
      </c>
      <c r="D501" s="16" t="str">
        <f>IF($B$5="synt",LEFT(VLOOKUP('Obroty 4'!C501,slowniki!M:N,2,FALSE),3),IF($B$5="I-P",LEFT(VLOOKUP('Obroty 4'!C501,slowniki!M:N,2,FALSE),6),IF($B$5="II-P",LEFT(VLOOKUP('Obroty 4'!C501,slowniki!M:N,2,FALSE),9),VLOOKUP('Obroty 4'!C501,slowniki!M:N,2,FALSE))))</f>
        <v>404</v>
      </c>
      <c r="E501" s="16" t="str">
        <f>VLOOKUP('Obroty 4'!C501,slowniki!M:N,2,FALSE)</f>
        <v>404-03-01-09</v>
      </c>
      <c r="F501" s="17">
        <f>SUMIFS(Dane!Q:Q,Dane!O:O,'Obroty 4'!C501,Dane!M:M,'Obroty 4'!$D$2)</f>
        <v>0</v>
      </c>
      <c r="G501" s="17">
        <f>SUMIFS(Dane!Q:Q,Dane!P:P,'Obroty 4'!C501,Dane!M:M,'Obroty 4'!$D$2)</f>
        <v>0</v>
      </c>
      <c r="H501" s="17">
        <f>SUMIFS(Dane!Q:Q,Dane!O:O,'Obroty 4'!C501)</f>
        <v>0</v>
      </c>
      <c r="I501" s="17">
        <f>SUMIFS(Dane!P:P,Dane!O:O,'Obroty 4'!C501)</f>
        <v>0</v>
      </c>
      <c r="J501" s="17">
        <f t="shared" si="16"/>
        <v>0</v>
      </c>
      <c r="K501" s="17">
        <f t="shared" si="17"/>
        <v>0</v>
      </c>
    </row>
    <row r="502" spans="3:11" x14ac:dyDescent="0.3">
      <c r="C502" s="6" t="str">
        <f>slowniki!M300</f>
        <v>404-30110</v>
      </c>
      <c r="D502" s="16" t="str">
        <f>IF($B$5="synt",LEFT(VLOOKUP('Obroty 4'!C502,slowniki!M:N,2,FALSE),3),IF($B$5="I-P",LEFT(VLOOKUP('Obroty 4'!C502,slowniki!M:N,2,FALSE),6),IF($B$5="II-P",LEFT(VLOOKUP('Obroty 4'!C502,slowniki!M:N,2,FALSE),9),VLOOKUP('Obroty 4'!C502,slowniki!M:N,2,FALSE))))</f>
        <v>404</v>
      </c>
      <c r="E502" s="16" t="str">
        <f>VLOOKUP('Obroty 4'!C502,slowniki!M:N,2,FALSE)</f>
        <v>404-03-01-10</v>
      </c>
      <c r="F502" s="17">
        <f>SUMIFS(Dane!Q:Q,Dane!O:O,'Obroty 4'!C502,Dane!M:M,'Obroty 4'!$D$2)</f>
        <v>0</v>
      </c>
      <c r="G502" s="17">
        <f>SUMIFS(Dane!Q:Q,Dane!P:P,'Obroty 4'!C502,Dane!M:M,'Obroty 4'!$D$2)</f>
        <v>0</v>
      </c>
      <c r="H502" s="17">
        <f>SUMIFS(Dane!Q:Q,Dane!O:O,'Obroty 4'!C502)</f>
        <v>0</v>
      </c>
      <c r="I502" s="17">
        <f>SUMIFS(Dane!P:P,Dane!O:O,'Obroty 4'!C502)</f>
        <v>0</v>
      </c>
      <c r="J502" s="17">
        <f t="shared" si="16"/>
        <v>0</v>
      </c>
      <c r="K502" s="17">
        <f t="shared" si="17"/>
        <v>0</v>
      </c>
    </row>
    <row r="503" spans="3:11" x14ac:dyDescent="0.3">
      <c r="C503" s="6" t="str">
        <f>slowniki!M301</f>
        <v>404-30111</v>
      </c>
      <c r="D503" s="16" t="str">
        <f>IF($B$5="synt",LEFT(VLOOKUP('Obroty 4'!C503,slowniki!M:N,2,FALSE),3),IF($B$5="I-P",LEFT(VLOOKUP('Obroty 4'!C503,slowniki!M:N,2,FALSE),6),IF($B$5="II-P",LEFT(VLOOKUP('Obroty 4'!C503,slowniki!M:N,2,FALSE),9),VLOOKUP('Obroty 4'!C503,slowniki!M:N,2,FALSE))))</f>
        <v>404</v>
      </c>
      <c r="E503" s="16" t="str">
        <f>VLOOKUP('Obroty 4'!C503,slowniki!M:N,2,FALSE)</f>
        <v>404-03-01-11</v>
      </c>
      <c r="F503" s="17">
        <f>SUMIFS(Dane!Q:Q,Dane!O:O,'Obroty 4'!C503,Dane!M:M,'Obroty 4'!$D$2)</f>
        <v>0</v>
      </c>
      <c r="G503" s="17">
        <f>SUMIFS(Dane!Q:Q,Dane!P:P,'Obroty 4'!C503,Dane!M:M,'Obroty 4'!$D$2)</f>
        <v>0</v>
      </c>
      <c r="H503" s="17">
        <f>SUMIFS(Dane!Q:Q,Dane!O:O,'Obroty 4'!C503)</f>
        <v>0</v>
      </c>
      <c r="I503" s="17">
        <f>SUMIFS(Dane!P:P,Dane!O:O,'Obroty 4'!C503)</f>
        <v>0</v>
      </c>
      <c r="J503" s="17">
        <f t="shared" si="16"/>
        <v>0</v>
      </c>
      <c r="K503" s="17">
        <f t="shared" si="17"/>
        <v>0</v>
      </c>
    </row>
    <row r="504" spans="3:11" x14ac:dyDescent="0.3">
      <c r="C504" s="6" t="str">
        <f>slowniki!M302</f>
        <v>404-30112</v>
      </c>
      <c r="D504" s="16" t="str">
        <f>IF($B$5="synt",LEFT(VLOOKUP('Obroty 4'!C504,slowniki!M:N,2,FALSE),3),IF($B$5="I-P",LEFT(VLOOKUP('Obroty 4'!C504,slowniki!M:N,2,FALSE),6),IF($B$5="II-P",LEFT(VLOOKUP('Obroty 4'!C504,slowniki!M:N,2,FALSE),9),VLOOKUP('Obroty 4'!C504,slowniki!M:N,2,FALSE))))</f>
        <v>404</v>
      </c>
      <c r="E504" s="16" t="str">
        <f>VLOOKUP('Obroty 4'!C504,slowniki!M:N,2,FALSE)</f>
        <v>404-03-01-12</v>
      </c>
      <c r="F504" s="17">
        <f>SUMIFS(Dane!Q:Q,Dane!O:O,'Obroty 4'!C504,Dane!M:M,'Obroty 4'!$D$2)</f>
        <v>0</v>
      </c>
      <c r="G504" s="17">
        <f>SUMIFS(Dane!Q:Q,Dane!P:P,'Obroty 4'!C504,Dane!M:M,'Obroty 4'!$D$2)</f>
        <v>0</v>
      </c>
      <c r="H504" s="17">
        <f>SUMIFS(Dane!Q:Q,Dane!O:O,'Obroty 4'!C504)</f>
        <v>0</v>
      </c>
      <c r="I504" s="17">
        <f>SUMIFS(Dane!P:P,Dane!O:O,'Obroty 4'!C504)</f>
        <v>0</v>
      </c>
      <c r="J504" s="17">
        <f t="shared" si="16"/>
        <v>0</v>
      </c>
      <c r="K504" s="17">
        <f t="shared" si="17"/>
        <v>0</v>
      </c>
    </row>
    <row r="505" spans="3:11" x14ac:dyDescent="0.3">
      <c r="C505" s="6" t="str">
        <f>slowniki!M303</f>
        <v>404-30113</v>
      </c>
      <c r="D505" s="16" t="str">
        <f>IF($B$5="synt",LEFT(VLOOKUP('Obroty 4'!C505,slowniki!M:N,2,FALSE),3),IF($B$5="I-P",LEFT(VLOOKUP('Obroty 4'!C505,slowniki!M:N,2,FALSE),6),IF($B$5="II-P",LEFT(VLOOKUP('Obroty 4'!C505,slowniki!M:N,2,FALSE),9),VLOOKUP('Obroty 4'!C505,slowniki!M:N,2,FALSE))))</f>
        <v>404</v>
      </c>
      <c r="E505" s="16" t="str">
        <f>VLOOKUP('Obroty 4'!C505,slowniki!M:N,2,FALSE)</f>
        <v>404-03-01-13</v>
      </c>
      <c r="F505" s="17">
        <f>SUMIFS(Dane!Q:Q,Dane!O:O,'Obroty 4'!C505,Dane!M:M,'Obroty 4'!$D$2)</f>
        <v>0</v>
      </c>
      <c r="G505" s="17">
        <f>SUMIFS(Dane!Q:Q,Dane!P:P,'Obroty 4'!C505,Dane!M:M,'Obroty 4'!$D$2)</f>
        <v>0</v>
      </c>
      <c r="H505" s="17">
        <f>SUMIFS(Dane!Q:Q,Dane!O:O,'Obroty 4'!C505)</f>
        <v>0</v>
      </c>
      <c r="I505" s="17">
        <f>SUMIFS(Dane!P:P,Dane!O:O,'Obroty 4'!C505)</f>
        <v>0</v>
      </c>
      <c r="J505" s="17">
        <f t="shared" si="16"/>
        <v>0</v>
      </c>
      <c r="K505" s="17">
        <f t="shared" si="17"/>
        <v>0</v>
      </c>
    </row>
    <row r="506" spans="3:11" x14ac:dyDescent="0.3">
      <c r="C506" s="6" t="str">
        <f>slowniki!M304</f>
        <v>404-30114</v>
      </c>
      <c r="D506" s="16" t="str">
        <f>IF($B$5="synt",LEFT(VLOOKUP('Obroty 4'!C506,slowniki!M:N,2,FALSE),3),IF($B$5="I-P",LEFT(VLOOKUP('Obroty 4'!C506,slowniki!M:N,2,FALSE),6),IF($B$5="II-P",LEFT(VLOOKUP('Obroty 4'!C506,slowniki!M:N,2,FALSE),9),VLOOKUP('Obroty 4'!C506,slowniki!M:N,2,FALSE))))</f>
        <v>404</v>
      </c>
      <c r="E506" s="16" t="str">
        <f>VLOOKUP('Obroty 4'!C506,slowniki!M:N,2,FALSE)</f>
        <v>404-03-01-14</v>
      </c>
      <c r="F506" s="17">
        <f>SUMIFS(Dane!Q:Q,Dane!O:O,'Obroty 4'!C506,Dane!M:M,'Obroty 4'!$D$2)</f>
        <v>0</v>
      </c>
      <c r="G506" s="17">
        <f>SUMIFS(Dane!Q:Q,Dane!P:P,'Obroty 4'!C506,Dane!M:M,'Obroty 4'!$D$2)</f>
        <v>0</v>
      </c>
      <c r="H506" s="17">
        <f>SUMIFS(Dane!Q:Q,Dane!O:O,'Obroty 4'!C506)</f>
        <v>0</v>
      </c>
      <c r="I506" s="17">
        <f>SUMIFS(Dane!P:P,Dane!O:O,'Obroty 4'!C506)</f>
        <v>0</v>
      </c>
      <c r="J506" s="17">
        <f t="shared" si="16"/>
        <v>0</v>
      </c>
      <c r="K506" s="17">
        <f t="shared" si="17"/>
        <v>0</v>
      </c>
    </row>
    <row r="507" spans="3:11" x14ac:dyDescent="0.3">
      <c r="C507" s="6" t="str">
        <f>slowniki!M305</f>
        <v>404-30115</v>
      </c>
      <c r="D507" s="16" t="str">
        <f>IF($B$5="synt",LEFT(VLOOKUP('Obroty 4'!C507,slowniki!M:N,2,FALSE),3),IF($B$5="I-P",LEFT(VLOOKUP('Obroty 4'!C507,slowniki!M:N,2,FALSE),6),IF($B$5="II-P",LEFT(VLOOKUP('Obroty 4'!C507,slowniki!M:N,2,FALSE),9),VLOOKUP('Obroty 4'!C507,slowniki!M:N,2,FALSE))))</f>
        <v>404</v>
      </c>
      <c r="E507" s="16" t="str">
        <f>VLOOKUP('Obroty 4'!C507,slowniki!M:N,2,FALSE)</f>
        <v>404-03-01-15</v>
      </c>
      <c r="F507" s="17">
        <f>SUMIFS(Dane!Q:Q,Dane!O:O,'Obroty 4'!C507,Dane!M:M,'Obroty 4'!$D$2)</f>
        <v>0</v>
      </c>
      <c r="G507" s="17">
        <f>SUMIFS(Dane!Q:Q,Dane!P:P,'Obroty 4'!C507,Dane!M:M,'Obroty 4'!$D$2)</f>
        <v>0</v>
      </c>
      <c r="H507" s="17">
        <f>SUMIFS(Dane!Q:Q,Dane!O:O,'Obroty 4'!C507)</f>
        <v>0</v>
      </c>
      <c r="I507" s="17">
        <f>SUMIFS(Dane!P:P,Dane!O:O,'Obroty 4'!C507)</f>
        <v>0</v>
      </c>
      <c r="J507" s="17">
        <f t="shared" si="16"/>
        <v>0</v>
      </c>
      <c r="K507" s="17">
        <f t="shared" si="17"/>
        <v>0</v>
      </c>
    </row>
    <row r="508" spans="3:11" x14ac:dyDescent="0.3">
      <c r="C508" s="6" t="str">
        <f>slowniki!M306</f>
        <v>404-30116</v>
      </c>
      <c r="D508" s="16" t="str">
        <f>IF($B$5="synt",LEFT(VLOOKUP('Obroty 4'!C508,slowniki!M:N,2,FALSE),3),IF($B$5="I-P",LEFT(VLOOKUP('Obroty 4'!C508,slowniki!M:N,2,FALSE),6),IF($B$5="II-P",LEFT(VLOOKUP('Obroty 4'!C508,slowniki!M:N,2,FALSE),9),VLOOKUP('Obroty 4'!C508,slowniki!M:N,2,FALSE))))</f>
        <v>404</v>
      </c>
      <c r="E508" s="16" t="str">
        <f>VLOOKUP('Obroty 4'!C508,slowniki!M:N,2,FALSE)</f>
        <v>404-03-01-16</v>
      </c>
      <c r="F508" s="17">
        <f>SUMIFS(Dane!Q:Q,Dane!O:O,'Obroty 4'!C508,Dane!M:M,'Obroty 4'!$D$2)</f>
        <v>0</v>
      </c>
      <c r="G508" s="17">
        <f>SUMIFS(Dane!Q:Q,Dane!P:P,'Obroty 4'!C508,Dane!M:M,'Obroty 4'!$D$2)</f>
        <v>0</v>
      </c>
      <c r="H508" s="17">
        <f>SUMIFS(Dane!Q:Q,Dane!O:O,'Obroty 4'!C508)</f>
        <v>0</v>
      </c>
      <c r="I508" s="17">
        <f>SUMIFS(Dane!P:P,Dane!O:O,'Obroty 4'!C508)</f>
        <v>0</v>
      </c>
      <c r="J508" s="17">
        <f t="shared" si="16"/>
        <v>0</v>
      </c>
      <c r="K508" s="17">
        <f t="shared" si="17"/>
        <v>0</v>
      </c>
    </row>
    <row r="509" spans="3:11" x14ac:dyDescent="0.3">
      <c r="C509" s="6" t="str">
        <f>slowniki!M307</f>
        <v>404-40101</v>
      </c>
      <c r="D509" s="16" t="str">
        <f>IF($B$5="synt",LEFT(VLOOKUP('Obroty 4'!C509,slowniki!M:N,2,FALSE),3),IF($B$5="I-P",LEFT(VLOOKUP('Obroty 4'!C509,slowniki!M:N,2,FALSE),6),IF($B$5="II-P",LEFT(VLOOKUP('Obroty 4'!C509,slowniki!M:N,2,FALSE),9),VLOOKUP('Obroty 4'!C509,slowniki!M:N,2,FALSE))))</f>
        <v>404</v>
      </c>
      <c r="E509" s="16" t="str">
        <f>VLOOKUP('Obroty 4'!C509,slowniki!M:N,2,FALSE)</f>
        <v>404-04-01-01</v>
      </c>
      <c r="F509" s="17">
        <f>SUMIFS(Dane!Q:Q,Dane!O:O,'Obroty 4'!C509,Dane!M:M,'Obroty 4'!$D$2)</f>
        <v>0</v>
      </c>
      <c r="G509" s="17">
        <f>SUMIFS(Dane!Q:Q,Dane!P:P,'Obroty 4'!C509,Dane!M:M,'Obroty 4'!$D$2)</f>
        <v>0</v>
      </c>
      <c r="H509" s="17">
        <f>SUMIFS(Dane!Q:Q,Dane!O:O,'Obroty 4'!C509)</f>
        <v>0</v>
      </c>
      <c r="I509" s="17">
        <f>SUMIFS(Dane!P:P,Dane!O:O,'Obroty 4'!C509)</f>
        <v>0</v>
      </c>
      <c r="J509" s="17">
        <f t="shared" si="16"/>
        <v>0</v>
      </c>
      <c r="K509" s="17">
        <f t="shared" si="17"/>
        <v>0</v>
      </c>
    </row>
    <row r="510" spans="3:11" x14ac:dyDescent="0.3">
      <c r="C510" s="6" t="str">
        <f>slowniki!M308</f>
        <v>404-40102</v>
      </c>
      <c r="D510" s="16" t="str">
        <f>IF($B$5="synt",LEFT(VLOOKUP('Obroty 4'!C510,slowniki!M:N,2,FALSE),3),IF($B$5="I-P",LEFT(VLOOKUP('Obroty 4'!C510,slowniki!M:N,2,FALSE),6),IF($B$5="II-P",LEFT(VLOOKUP('Obroty 4'!C510,slowniki!M:N,2,FALSE),9),VLOOKUP('Obroty 4'!C510,slowniki!M:N,2,FALSE))))</f>
        <v>404</v>
      </c>
      <c r="E510" s="16" t="str">
        <f>VLOOKUP('Obroty 4'!C510,slowniki!M:N,2,FALSE)</f>
        <v>404-04-01-02</v>
      </c>
      <c r="F510" s="17">
        <f>SUMIFS(Dane!Q:Q,Dane!O:O,'Obroty 4'!C510,Dane!M:M,'Obroty 4'!$D$2)</f>
        <v>0</v>
      </c>
      <c r="G510" s="17">
        <f>SUMIFS(Dane!Q:Q,Dane!P:P,'Obroty 4'!C510,Dane!M:M,'Obroty 4'!$D$2)</f>
        <v>0</v>
      </c>
      <c r="H510" s="17">
        <f>SUMIFS(Dane!Q:Q,Dane!O:O,'Obroty 4'!C510)</f>
        <v>0</v>
      </c>
      <c r="I510" s="17">
        <f>SUMIFS(Dane!P:P,Dane!O:O,'Obroty 4'!C510)</f>
        <v>0</v>
      </c>
      <c r="J510" s="17">
        <f t="shared" si="16"/>
        <v>0</v>
      </c>
      <c r="K510" s="17">
        <f t="shared" si="17"/>
        <v>0</v>
      </c>
    </row>
    <row r="511" spans="3:11" x14ac:dyDescent="0.3">
      <c r="C511" s="6" t="str">
        <f>slowniki!M309</f>
        <v>404-40103</v>
      </c>
      <c r="D511" s="16" t="str">
        <f>IF($B$5="synt",LEFT(VLOOKUP('Obroty 4'!C511,slowniki!M:N,2,FALSE),3),IF($B$5="I-P",LEFT(VLOOKUP('Obroty 4'!C511,slowniki!M:N,2,FALSE),6),IF($B$5="II-P",LEFT(VLOOKUP('Obroty 4'!C511,slowniki!M:N,2,FALSE),9),VLOOKUP('Obroty 4'!C511,slowniki!M:N,2,FALSE))))</f>
        <v>404</v>
      </c>
      <c r="E511" s="16" t="str">
        <f>VLOOKUP('Obroty 4'!C511,slowniki!M:N,2,FALSE)</f>
        <v>404-04-01-03</v>
      </c>
      <c r="F511" s="17">
        <f>SUMIFS(Dane!Q:Q,Dane!O:O,'Obroty 4'!C511,Dane!M:M,'Obroty 4'!$D$2)</f>
        <v>0</v>
      </c>
      <c r="G511" s="17">
        <f>SUMIFS(Dane!Q:Q,Dane!P:P,'Obroty 4'!C511,Dane!M:M,'Obroty 4'!$D$2)</f>
        <v>0</v>
      </c>
      <c r="H511" s="17">
        <f>SUMIFS(Dane!Q:Q,Dane!O:O,'Obroty 4'!C511)</f>
        <v>0</v>
      </c>
      <c r="I511" s="17">
        <f>SUMIFS(Dane!P:P,Dane!O:O,'Obroty 4'!C511)</f>
        <v>0</v>
      </c>
      <c r="J511" s="17">
        <f t="shared" si="16"/>
        <v>0</v>
      </c>
      <c r="K511" s="17">
        <f t="shared" si="17"/>
        <v>0</v>
      </c>
    </row>
    <row r="512" spans="3:11" x14ac:dyDescent="0.3">
      <c r="C512" s="6" t="str">
        <f>slowniki!M310</f>
        <v>404-40104</v>
      </c>
      <c r="D512" s="16" t="str">
        <f>IF($B$5="synt",LEFT(VLOOKUP('Obroty 4'!C512,slowniki!M:N,2,FALSE),3),IF($B$5="I-P",LEFT(VLOOKUP('Obroty 4'!C512,slowniki!M:N,2,FALSE),6),IF($B$5="II-P",LEFT(VLOOKUP('Obroty 4'!C512,slowniki!M:N,2,FALSE),9),VLOOKUP('Obroty 4'!C512,slowniki!M:N,2,FALSE))))</f>
        <v>404</v>
      </c>
      <c r="E512" s="16" t="str">
        <f>VLOOKUP('Obroty 4'!C512,slowniki!M:N,2,FALSE)</f>
        <v>404-04-01-04</v>
      </c>
      <c r="F512" s="17">
        <f>SUMIFS(Dane!Q:Q,Dane!O:O,'Obroty 4'!C512,Dane!M:M,'Obroty 4'!$D$2)</f>
        <v>0</v>
      </c>
      <c r="G512" s="17">
        <f>SUMIFS(Dane!Q:Q,Dane!P:P,'Obroty 4'!C512,Dane!M:M,'Obroty 4'!$D$2)</f>
        <v>0</v>
      </c>
      <c r="H512" s="17">
        <f>SUMIFS(Dane!Q:Q,Dane!O:O,'Obroty 4'!C512)</f>
        <v>0</v>
      </c>
      <c r="I512" s="17">
        <f>SUMIFS(Dane!P:P,Dane!O:O,'Obroty 4'!C512)</f>
        <v>0</v>
      </c>
      <c r="J512" s="17">
        <f t="shared" si="16"/>
        <v>0</v>
      </c>
      <c r="K512" s="17">
        <f t="shared" si="17"/>
        <v>0</v>
      </c>
    </row>
    <row r="513" spans="3:11" x14ac:dyDescent="0.3">
      <c r="C513" s="6" t="str">
        <f>slowniki!M311</f>
        <v>404-40105</v>
      </c>
      <c r="D513" s="16" t="str">
        <f>IF($B$5="synt",LEFT(VLOOKUP('Obroty 4'!C513,slowniki!M:N,2,FALSE),3),IF($B$5="I-P",LEFT(VLOOKUP('Obroty 4'!C513,slowniki!M:N,2,FALSE),6),IF($B$5="II-P",LEFT(VLOOKUP('Obroty 4'!C513,slowniki!M:N,2,FALSE),9),VLOOKUP('Obroty 4'!C513,slowniki!M:N,2,FALSE))))</f>
        <v>404</v>
      </c>
      <c r="E513" s="16" t="str">
        <f>VLOOKUP('Obroty 4'!C513,slowniki!M:N,2,FALSE)</f>
        <v>404-04-01-05</v>
      </c>
      <c r="F513" s="17">
        <f>SUMIFS(Dane!Q:Q,Dane!O:O,'Obroty 4'!C513,Dane!M:M,'Obroty 4'!$D$2)</f>
        <v>0</v>
      </c>
      <c r="G513" s="17">
        <f>SUMIFS(Dane!Q:Q,Dane!P:P,'Obroty 4'!C513,Dane!M:M,'Obroty 4'!$D$2)</f>
        <v>0</v>
      </c>
      <c r="H513" s="17">
        <f>SUMIFS(Dane!Q:Q,Dane!O:O,'Obroty 4'!C513)</f>
        <v>0</v>
      </c>
      <c r="I513" s="17">
        <f>SUMIFS(Dane!P:P,Dane!O:O,'Obroty 4'!C513)</f>
        <v>0</v>
      </c>
      <c r="J513" s="17">
        <f t="shared" si="16"/>
        <v>0</v>
      </c>
      <c r="K513" s="17">
        <f t="shared" si="17"/>
        <v>0</v>
      </c>
    </row>
    <row r="514" spans="3:11" x14ac:dyDescent="0.3">
      <c r="C514" s="6" t="str">
        <f>slowniki!M312</f>
        <v>404-40106</v>
      </c>
      <c r="D514" s="16" t="str">
        <f>IF($B$5="synt",LEFT(VLOOKUP('Obroty 4'!C514,slowniki!M:N,2,FALSE),3),IF($B$5="I-P",LEFT(VLOOKUP('Obroty 4'!C514,slowniki!M:N,2,FALSE),6),IF($B$5="II-P",LEFT(VLOOKUP('Obroty 4'!C514,slowniki!M:N,2,FALSE),9),VLOOKUP('Obroty 4'!C514,slowniki!M:N,2,FALSE))))</f>
        <v>404</v>
      </c>
      <c r="E514" s="16" t="str">
        <f>VLOOKUP('Obroty 4'!C514,slowniki!M:N,2,FALSE)</f>
        <v>404-04-01-06</v>
      </c>
      <c r="F514" s="17">
        <f>SUMIFS(Dane!Q:Q,Dane!O:O,'Obroty 4'!C514,Dane!M:M,'Obroty 4'!$D$2)</f>
        <v>0</v>
      </c>
      <c r="G514" s="17">
        <f>SUMIFS(Dane!Q:Q,Dane!P:P,'Obroty 4'!C514,Dane!M:M,'Obroty 4'!$D$2)</f>
        <v>0</v>
      </c>
      <c r="H514" s="17">
        <f>SUMIFS(Dane!Q:Q,Dane!O:O,'Obroty 4'!C514)</f>
        <v>0</v>
      </c>
      <c r="I514" s="17">
        <f>SUMIFS(Dane!P:P,Dane!O:O,'Obroty 4'!C514)</f>
        <v>0</v>
      </c>
      <c r="J514" s="17">
        <f t="shared" si="16"/>
        <v>0</v>
      </c>
      <c r="K514" s="17">
        <f t="shared" si="17"/>
        <v>0</v>
      </c>
    </row>
    <row r="515" spans="3:11" x14ac:dyDescent="0.3">
      <c r="C515" s="6" t="str">
        <f>slowniki!M313</f>
        <v>404-40107</v>
      </c>
      <c r="D515" s="16" t="str">
        <f>IF($B$5="synt",LEFT(VLOOKUP('Obroty 4'!C515,slowniki!M:N,2,FALSE),3),IF($B$5="I-P",LEFT(VLOOKUP('Obroty 4'!C515,slowniki!M:N,2,FALSE),6),IF($B$5="II-P",LEFT(VLOOKUP('Obroty 4'!C515,slowniki!M:N,2,FALSE),9),VLOOKUP('Obroty 4'!C515,slowniki!M:N,2,FALSE))))</f>
        <v>404</v>
      </c>
      <c r="E515" s="16" t="str">
        <f>VLOOKUP('Obroty 4'!C515,slowniki!M:N,2,FALSE)</f>
        <v>404-04-01-07</v>
      </c>
      <c r="F515" s="17">
        <f>SUMIFS(Dane!Q:Q,Dane!O:O,'Obroty 4'!C515,Dane!M:M,'Obroty 4'!$D$2)</f>
        <v>0</v>
      </c>
      <c r="G515" s="17">
        <f>SUMIFS(Dane!Q:Q,Dane!P:P,'Obroty 4'!C515,Dane!M:M,'Obroty 4'!$D$2)</f>
        <v>0</v>
      </c>
      <c r="H515" s="17">
        <f>SUMIFS(Dane!Q:Q,Dane!O:O,'Obroty 4'!C515)</f>
        <v>0</v>
      </c>
      <c r="I515" s="17">
        <f>SUMIFS(Dane!P:P,Dane!O:O,'Obroty 4'!C515)</f>
        <v>0</v>
      </c>
      <c r="J515" s="17">
        <f t="shared" si="16"/>
        <v>0</v>
      </c>
      <c r="K515" s="17">
        <f t="shared" si="17"/>
        <v>0</v>
      </c>
    </row>
    <row r="516" spans="3:11" x14ac:dyDescent="0.3">
      <c r="C516" s="6" t="str">
        <f>slowniki!M314</f>
        <v>404-40108</v>
      </c>
      <c r="D516" s="16" t="str">
        <f>IF($B$5="synt",LEFT(VLOOKUP('Obroty 4'!C516,slowniki!M:N,2,FALSE),3),IF($B$5="I-P",LEFT(VLOOKUP('Obroty 4'!C516,slowniki!M:N,2,FALSE),6),IF($B$5="II-P",LEFT(VLOOKUP('Obroty 4'!C516,slowniki!M:N,2,FALSE),9),VLOOKUP('Obroty 4'!C516,slowniki!M:N,2,FALSE))))</f>
        <v>404</v>
      </c>
      <c r="E516" s="16" t="str">
        <f>VLOOKUP('Obroty 4'!C516,slowniki!M:N,2,FALSE)</f>
        <v>404-04-01-08</v>
      </c>
      <c r="F516" s="17">
        <f>SUMIFS(Dane!Q:Q,Dane!O:O,'Obroty 4'!C516,Dane!M:M,'Obroty 4'!$D$2)</f>
        <v>0</v>
      </c>
      <c r="G516" s="17">
        <f>SUMIFS(Dane!Q:Q,Dane!P:P,'Obroty 4'!C516,Dane!M:M,'Obroty 4'!$D$2)</f>
        <v>0</v>
      </c>
      <c r="H516" s="17">
        <f>SUMIFS(Dane!Q:Q,Dane!O:O,'Obroty 4'!C516)</f>
        <v>0</v>
      </c>
      <c r="I516" s="17">
        <f>SUMIFS(Dane!P:P,Dane!O:O,'Obroty 4'!C516)</f>
        <v>0</v>
      </c>
      <c r="J516" s="17">
        <f t="shared" si="16"/>
        <v>0</v>
      </c>
      <c r="K516" s="17">
        <f t="shared" si="17"/>
        <v>0</v>
      </c>
    </row>
    <row r="517" spans="3:11" x14ac:dyDescent="0.3">
      <c r="C517" s="6" t="str">
        <f>slowniki!M315</f>
        <v>404-40109</v>
      </c>
      <c r="D517" s="16" t="str">
        <f>IF($B$5="synt",LEFT(VLOOKUP('Obroty 4'!C517,slowniki!M:N,2,FALSE),3),IF($B$5="I-P",LEFT(VLOOKUP('Obroty 4'!C517,slowniki!M:N,2,FALSE),6),IF($B$5="II-P",LEFT(VLOOKUP('Obroty 4'!C517,slowniki!M:N,2,FALSE),9),VLOOKUP('Obroty 4'!C517,slowniki!M:N,2,FALSE))))</f>
        <v>404</v>
      </c>
      <c r="E517" s="16" t="str">
        <f>VLOOKUP('Obroty 4'!C517,slowniki!M:N,2,FALSE)</f>
        <v>404-04-01-09</v>
      </c>
      <c r="F517" s="17">
        <f>SUMIFS(Dane!Q:Q,Dane!O:O,'Obroty 4'!C517,Dane!M:M,'Obroty 4'!$D$2)</f>
        <v>0</v>
      </c>
      <c r="G517" s="17">
        <f>SUMIFS(Dane!Q:Q,Dane!P:P,'Obroty 4'!C517,Dane!M:M,'Obroty 4'!$D$2)</f>
        <v>0</v>
      </c>
      <c r="H517" s="17">
        <f>SUMIFS(Dane!Q:Q,Dane!O:O,'Obroty 4'!C517)</f>
        <v>0</v>
      </c>
      <c r="I517" s="17">
        <f>SUMIFS(Dane!P:P,Dane!O:O,'Obroty 4'!C517)</f>
        <v>0</v>
      </c>
      <c r="J517" s="17">
        <f t="shared" si="16"/>
        <v>0</v>
      </c>
      <c r="K517" s="17">
        <f t="shared" si="17"/>
        <v>0</v>
      </c>
    </row>
    <row r="518" spans="3:11" x14ac:dyDescent="0.3">
      <c r="C518" s="6" t="str">
        <f>slowniki!M316</f>
        <v>404-40110</v>
      </c>
      <c r="D518" s="16" t="str">
        <f>IF($B$5="synt",LEFT(VLOOKUP('Obroty 4'!C518,slowniki!M:N,2,FALSE),3),IF($B$5="I-P",LEFT(VLOOKUP('Obroty 4'!C518,slowniki!M:N,2,FALSE),6),IF($B$5="II-P",LEFT(VLOOKUP('Obroty 4'!C518,slowniki!M:N,2,FALSE),9),VLOOKUP('Obroty 4'!C518,slowniki!M:N,2,FALSE))))</f>
        <v>404</v>
      </c>
      <c r="E518" s="16" t="str">
        <f>VLOOKUP('Obroty 4'!C518,slowniki!M:N,2,FALSE)</f>
        <v>404-04-01-10</v>
      </c>
      <c r="F518" s="17">
        <f>SUMIFS(Dane!Q:Q,Dane!O:O,'Obroty 4'!C518,Dane!M:M,'Obroty 4'!$D$2)</f>
        <v>0</v>
      </c>
      <c r="G518" s="17">
        <f>SUMIFS(Dane!Q:Q,Dane!P:P,'Obroty 4'!C518,Dane!M:M,'Obroty 4'!$D$2)</f>
        <v>0</v>
      </c>
      <c r="H518" s="17">
        <f>SUMIFS(Dane!Q:Q,Dane!O:O,'Obroty 4'!C518)</f>
        <v>0</v>
      </c>
      <c r="I518" s="17">
        <f>SUMIFS(Dane!P:P,Dane!O:O,'Obroty 4'!C518)</f>
        <v>0</v>
      </c>
      <c r="J518" s="17">
        <f t="shared" si="16"/>
        <v>0</v>
      </c>
      <c r="K518" s="17">
        <f t="shared" si="17"/>
        <v>0</v>
      </c>
    </row>
    <row r="519" spans="3:11" x14ac:dyDescent="0.3">
      <c r="C519" s="6" t="str">
        <f>slowniki!M317</f>
        <v>404-40111</v>
      </c>
      <c r="D519" s="16" t="str">
        <f>IF($B$5="synt",LEFT(VLOOKUP('Obroty 4'!C519,slowniki!M:N,2,FALSE),3),IF($B$5="I-P",LEFT(VLOOKUP('Obroty 4'!C519,slowniki!M:N,2,FALSE),6),IF($B$5="II-P",LEFT(VLOOKUP('Obroty 4'!C519,slowniki!M:N,2,FALSE),9),VLOOKUP('Obroty 4'!C519,slowniki!M:N,2,FALSE))))</f>
        <v>404</v>
      </c>
      <c r="E519" s="16" t="str">
        <f>VLOOKUP('Obroty 4'!C519,slowniki!M:N,2,FALSE)</f>
        <v>404-04-01-11</v>
      </c>
      <c r="F519" s="17">
        <f>SUMIFS(Dane!Q:Q,Dane!O:O,'Obroty 4'!C519,Dane!M:M,'Obroty 4'!$D$2)</f>
        <v>0</v>
      </c>
      <c r="G519" s="17">
        <f>SUMIFS(Dane!Q:Q,Dane!P:P,'Obroty 4'!C519,Dane!M:M,'Obroty 4'!$D$2)</f>
        <v>0</v>
      </c>
      <c r="H519" s="17">
        <f>SUMIFS(Dane!Q:Q,Dane!O:O,'Obroty 4'!C519)</f>
        <v>0</v>
      </c>
      <c r="I519" s="17">
        <f>SUMIFS(Dane!P:P,Dane!O:O,'Obroty 4'!C519)</f>
        <v>0</v>
      </c>
      <c r="J519" s="17">
        <f t="shared" ref="J519:J582" si="18">IF(H519&gt;I519,H519-I519,0)</f>
        <v>0</v>
      </c>
      <c r="K519" s="17">
        <f t="shared" ref="K519:K582" si="19">IF(I519&gt;H519,I519-H519,0)</f>
        <v>0</v>
      </c>
    </row>
    <row r="520" spans="3:11" x14ac:dyDescent="0.3">
      <c r="C520" s="6" t="str">
        <f>slowniki!M318</f>
        <v>404-40112</v>
      </c>
      <c r="D520" s="16" t="str">
        <f>IF($B$5="synt",LEFT(VLOOKUP('Obroty 4'!C520,slowniki!M:N,2,FALSE),3),IF($B$5="I-P",LEFT(VLOOKUP('Obroty 4'!C520,slowniki!M:N,2,FALSE),6),IF($B$5="II-P",LEFT(VLOOKUP('Obroty 4'!C520,slowniki!M:N,2,FALSE),9),VLOOKUP('Obroty 4'!C520,slowniki!M:N,2,FALSE))))</f>
        <v>404</v>
      </c>
      <c r="E520" s="16" t="str">
        <f>VLOOKUP('Obroty 4'!C520,slowniki!M:N,2,FALSE)</f>
        <v>404-04-01-12</v>
      </c>
      <c r="F520" s="17">
        <f>SUMIFS(Dane!Q:Q,Dane!O:O,'Obroty 4'!C520,Dane!M:M,'Obroty 4'!$D$2)</f>
        <v>0</v>
      </c>
      <c r="G520" s="17">
        <f>SUMIFS(Dane!Q:Q,Dane!P:P,'Obroty 4'!C520,Dane!M:M,'Obroty 4'!$D$2)</f>
        <v>0</v>
      </c>
      <c r="H520" s="17">
        <f>SUMIFS(Dane!Q:Q,Dane!O:O,'Obroty 4'!C520)</f>
        <v>0</v>
      </c>
      <c r="I520" s="17">
        <f>SUMIFS(Dane!P:P,Dane!O:O,'Obroty 4'!C520)</f>
        <v>0</v>
      </c>
      <c r="J520" s="17">
        <f t="shared" si="18"/>
        <v>0</v>
      </c>
      <c r="K520" s="17">
        <f t="shared" si="19"/>
        <v>0</v>
      </c>
    </row>
    <row r="521" spans="3:11" x14ac:dyDescent="0.3">
      <c r="C521" s="6" t="str">
        <f>slowniki!M319</f>
        <v>404-40113</v>
      </c>
      <c r="D521" s="16" t="str">
        <f>IF($B$5="synt",LEFT(VLOOKUP('Obroty 4'!C521,slowniki!M:N,2,FALSE),3),IF($B$5="I-P",LEFT(VLOOKUP('Obroty 4'!C521,slowniki!M:N,2,FALSE),6),IF($B$5="II-P",LEFT(VLOOKUP('Obroty 4'!C521,slowniki!M:N,2,FALSE),9),VLOOKUP('Obroty 4'!C521,slowniki!M:N,2,FALSE))))</f>
        <v>404</v>
      </c>
      <c r="E521" s="16" t="str">
        <f>VLOOKUP('Obroty 4'!C521,slowniki!M:N,2,FALSE)</f>
        <v>404-04-01-13</v>
      </c>
      <c r="F521" s="17">
        <f>SUMIFS(Dane!Q:Q,Dane!O:O,'Obroty 4'!C521,Dane!M:M,'Obroty 4'!$D$2)</f>
        <v>0</v>
      </c>
      <c r="G521" s="17">
        <f>SUMIFS(Dane!Q:Q,Dane!P:P,'Obroty 4'!C521,Dane!M:M,'Obroty 4'!$D$2)</f>
        <v>0</v>
      </c>
      <c r="H521" s="17">
        <f>SUMIFS(Dane!Q:Q,Dane!O:O,'Obroty 4'!C521)</f>
        <v>0</v>
      </c>
      <c r="I521" s="17">
        <f>SUMIFS(Dane!P:P,Dane!O:O,'Obroty 4'!C521)</f>
        <v>0</v>
      </c>
      <c r="J521" s="17">
        <f t="shared" si="18"/>
        <v>0</v>
      </c>
      <c r="K521" s="17">
        <f t="shared" si="19"/>
        <v>0</v>
      </c>
    </row>
    <row r="522" spans="3:11" x14ac:dyDescent="0.3">
      <c r="C522" s="6" t="str">
        <f>slowniki!M320</f>
        <v>404-40114</v>
      </c>
      <c r="D522" s="16" t="str">
        <f>IF($B$5="synt",LEFT(VLOOKUP('Obroty 4'!C522,slowniki!M:N,2,FALSE),3),IF($B$5="I-P",LEFT(VLOOKUP('Obroty 4'!C522,slowniki!M:N,2,FALSE),6),IF($B$5="II-P",LEFT(VLOOKUP('Obroty 4'!C522,slowniki!M:N,2,FALSE),9),VLOOKUP('Obroty 4'!C522,slowniki!M:N,2,FALSE))))</f>
        <v>404</v>
      </c>
      <c r="E522" s="16" t="str">
        <f>VLOOKUP('Obroty 4'!C522,slowniki!M:N,2,FALSE)</f>
        <v>404-04-01-14</v>
      </c>
      <c r="F522" s="17">
        <f>SUMIFS(Dane!Q:Q,Dane!O:O,'Obroty 4'!C522,Dane!M:M,'Obroty 4'!$D$2)</f>
        <v>0</v>
      </c>
      <c r="G522" s="17">
        <f>SUMIFS(Dane!Q:Q,Dane!P:P,'Obroty 4'!C522,Dane!M:M,'Obroty 4'!$D$2)</f>
        <v>0</v>
      </c>
      <c r="H522" s="17">
        <f>SUMIFS(Dane!Q:Q,Dane!O:O,'Obroty 4'!C522)</f>
        <v>0</v>
      </c>
      <c r="I522" s="17">
        <f>SUMIFS(Dane!P:P,Dane!O:O,'Obroty 4'!C522)</f>
        <v>0</v>
      </c>
      <c r="J522" s="17">
        <f t="shared" si="18"/>
        <v>0</v>
      </c>
      <c r="K522" s="17">
        <f t="shared" si="19"/>
        <v>0</v>
      </c>
    </row>
    <row r="523" spans="3:11" x14ac:dyDescent="0.3">
      <c r="C523" s="6" t="str">
        <f>slowniki!M321</f>
        <v>404-40115</v>
      </c>
      <c r="D523" s="16" t="str">
        <f>IF($B$5="synt",LEFT(VLOOKUP('Obroty 4'!C523,slowniki!M:N,2,FALSE),3),IF($B$5="I-P",LEFT(VLOOKUP('Obroty 4'!C523,slowniki!M:N,2,FALSE),6),IF($B$5="II-P",LEFT(VLOOKUP('Obroty 4'!C523,slowniki!M:N,2,FALSE),9),VLOOKUP('Obroty 4'!C523,slowniki!M:N,2,FALSE))))</f>
        <v>404</v>
      </c>
      <c r="E523" s="16" t="str">
        <f>VLOOKUP('Obroty 4'!C523,slowniki!M:N,2,FALSE)</f>
        <v>404-04-01-15</v>
      </c>
      <c r="F523" s="17">
        <f>SUMIFS(Dane!Q:Q,Dane!O:O,'Obroty 4'!C523,Dane!M:M,'Obroty 4'!$D$2)</f>
        <v>0</v>
      </c>
      <c r="G523" s="17">
        <f>SUMIFS(Dane!Q:Q,Dane!P:P,'Obroty 4'!C523,Dane!M:M,'Obroty 4'!$D$2)</f>
        <v>0</v>
      </c>
      <c r="H523" s="17">
        <f>SUMIFS(Dane!Q:Q,Dane!O:O,'Obroty 4'!C523)</f>
        <v>0</v>
      </c>
      <c r="I523" s="17">
        <f>SUMIFS(Dane!P:P,Dane!O:O,'Obroty 4'!C523)</f>
        <v>0</v>
      </c>
      <c r="J523" s="17">
        <f t="shared" si="18"/>
        <v>0</v>
      </c>
      <c r="K523" s="17">
        <f t="shared" si="19"/>
        <v>0</v>
      </c>
    </row>
    <row r="524" spans="3:11" x14ac:dyDescent="0.3">
      <c r="C524" s="6" t="str">
        <f>slowniki!M322</f>
        <v>404-40116</v>
      </c>
      <c r="D524" s="16" t="str">
        <f>IF($B$5="synt",LEFT(VLOOKUP('Obroty 4'!C524,slowniki!M:N,2,FALSE),3),IF($B$5="I-P",LEFT(VLOOKUP('Obroty 4'!C524,slowniki!M:N,2,FALSE),6),IF($B$5="II-P",LEFT(VLOOKUP('Obroty 4'!C524,slowniki!M:N,2,FALSE),9),VLOOKUP('Obroty 4'!C524,slowniki!M:N,2,FALSE))))</f>
        <v>404</v>
      </c>
      <c r="E524" s="16" t="str">
        <f>VLOOKUP('Obroty 4'!C524,slowniki!M:N,2,FALSE)</f>
        <v>404-04-01-16</v>
      </c>
      <c r="F524" s="17">
        <f>SUMIFS(Dane!Q:Q,Dane!O:O,'Obroty 4'!C524,Dane!M:M,'Obroty 4'!$D$2)</f>
        <v>0</v>
      </c>
      <c r="G524" s="17">
        <f>SUMIFS(Dane!Q:Q,Dane!P:P,'Obroty 4'!C524,Dane!M:M,'Obroty 4'!$D$2)</f>
        <v>0</v>
      </c>
      <c r="H524" s="17">
        <f>SUMIFS(Dane!Q:Q,Dane!O:O,'Obroty 4'!C524)</f>
        <v>0</v>
      </c>
      <c r="I524" s="17">
        <f>SUMIFS(Dane!P:P,Dane!O:O,'Obroty 4'!C524)</f>
        <v>0</v>
      </c>
      <c r="J524" s="17">
        <f t="shared" si="18"/>
        <v>0</v>
      </c>
      <c r="K524" s="17">
        <f t="shared" si="19"/>
        <v>0</v>
      </c>
    </row>
    <row r="525" spans="3:11" x14ac:dyDescent="0.3">
      <c r="C525" s="6" t="str">
        <f>slowniki!M323</f>
        <v>404-40301</v>
      </c>
      <c r="D525" s="16" t="str">
        <f>IF($B$5="synt",LEFT(VLOOKUP('Obroty 4'!C525,slowniki!M:N,2,FALSE),3),IF($B$5="I-P",LEFT(VLOOKUP('Obroty 4'!C525,slowniki!M:N,2,FALSE),6),IF($B$5="II-P",LEFT(VLOOKUP('Obroty 4'!C525,slowniki!M:N,2,FALSE),9),VLOOKUP('Obroty 4'!C525,slowniki!M:N,2,FALSE))))</f>
        <v>404</v>
      </c>
      <c r="E525" s="16" t="str">
        <f>VLOOKUP('Obroty 4'!C525,slowniki!M:N,2,FALSE)</f>
        <v>404-04-03-01</v>
      </c>
      <c r="F525" s="17">
        <f>SUMIFS(Dane!Q:Q,Dane!O:O,'Obroty 4'!C525,Dane!M:M,'Obroty 4'!$D$2)</f>
        <v>0</v>
      </c>
      <c r="G525" s="17">
        <f>SUMIFS(Dane!Q:Q,Dane!P:P,'Obroty 4'!C525,Dane!M:M,'Obroty 4'!$D$2)</f>
        <v>0</v>
      </c>
      <c r="H525" s="17">
        <f>SUMIFS(Dane!Q:Q,Dane!O:O,'Obroty 4'!C525)</f>
        <v>0</v>
      </c>
      <c r="I525" s="17">
        <f>SUMIFS(Dane!P:P,Dane!O:O,'Obroty 4'!C525)</f>
        <v>0</v>
      </c>
      <c r="J525" s="17">
        <f t="shared" si="18"/>
        <v>0</v>
      </c>
      <c r="K525" s="17">
        <f t="shared" si="19"/>
        <v>0</v>
      </c>
    </row>
    <row r="526" spans="3:11" x14ac:dyDescent="0.3">
      <c r="C526" s="6" t="str">
        <f>slowniki!M324</f>
        <v>404-40302</v>
      </c>
      <c r="D526" s="16" t="str">
        <f>IF($B$5="synt",LEFT(VLOOKUP('Obroty 4'!C526,slowniki!M:N,2,FALSE),3),IF($B$5="I-P",LEFT(VLOOKUP('Obroty 4'!C526,slowniki!M:N,2,FALSE),6),IF($B$5="II-P",LEFT(VLOOKUP('Obroty 4'!C526,slowniki!M:N,2,FALSE),9),VLOOKUP('Obroty 4'!C526,slowniki!M:N,2,FALSE))))</f>
        <v>404</v>
      </c>
      <c r="E526" s="16" t="str">
        <f>VLOOKUP('Obroty 4'!C526,slowniki!M:N,2,FALSE)</f>
        <v>404-04-03-02</v>
      </c>
      <c r="F526" s="17">
        <f>SUMIFS(Dane!Q:Q,Dane!O:O,'Obroty 4'!C526,Dane!M:M,'Obroty 4'!$D$2)</f>
        <v>0</v>
      </c>
      <c r="G526" s="17">
        <f>SUMIFS(Dane!Q:Q,Dane!P:P,'Obroty 4'!C526,Dane!M:M,'Obroty 4'!$D$2)</f>
        <v>0</v>
      </c>
      <c r="H526" s="17">
        <f>SUMIFS(Dane!Q:Q,Dane!O:O,'Obroty 4'!C526)</f>
        <v>0</v>
      </c>
      <c r="I526" s="17">
        <f>SUMIFS(Dane!P:P,Dane!O:O,'Obroty 4'!C526)</f>
        <v>0</v>
      </c>
      <c r="J526" s="17">
        <f t="shared" si="18"/>
        <v>0</v>
      </c>
      <c r="K526" s="17">
        <f t="shared" si="19"/>
        <v>0</v>
      </c>
    </row>
    <row r="527" spans="3:11" x14ac:dyDescent="0.3">
      <c r="C527" s="6" t="str">
        <f>slowniki!M325</f>
        <v>404-40303</v>
      </c>
      <c r="D527" s="16" t="str">
        <f>IF($B$5="synt",LEFT(VLOOKUP('Obroty 4'!C527,slowniki!M:N,2,FALSE),3),IF($B$5="I-P",LEFT(VLOOKUP('Obroty 4'!C527,slowniki!M:N,2,FALSE),6),IF($B$5="II-P",LEFT(VLOOKUP('Obroty 4'!C527,slowniki!M:N,2,FALSE),9),VLOOKUP('Obroty 4'!C527,slowniki!M:N,2,FALSE))))</f>
        <v>404</v>
      </c>
      <c r="E527" s="16" t="str">
        <f>VLOOKUP('Obroty 4'!C527,slowniki!M:N,2,FALSE)</f>
        <v>404-04-03-03</v>
      </c>
      <c r="F527" s="17">
        <f>SUMIFS(Dane!Q:Q,Dane!O:O,'Obroty 4'!C527,Dane!M:M,'Obroty 4'!$D$2)</f>
        <v>0</v>
      </c>
      <c r="G527" s="17">
        <f>SUMIFS(Dane!Q:Q,Dane!P:P,'Obroty 4'!C527,Dane!M:M,'Obroty 4'!$D$2)</f>
        <v>0</v>
      </c>
      <c r="H527" s="17">
        <f>SUMIFS(Dane!Q:Q,Dane!O:O,'Obroty 4'!C527)</f>
        <v>0</v>
      </c>
      <c r="I527" s="17">
        <f>SUMIFS(Dane!P:P,Dane!O:O,'Obroty 4'!C527)</f>
        <v>0</v>
      </c>
      <c r="J527" s="17">
        <f t="shared" si="18"/>
        <v>0</v>
      </c>
      <c r="K527" s="17">
        <f t="shared" si="19"/>
        <v>0</v>
      </c>
    </row>
    <row r="528" spans="3:11" x14ac:dyDescent="0.3">
      <c r="C528" s="6" t="str">
        <f>slowniki!M326</f>
        <v>404-40304</v>
      </c>
      <c r="D528" s="16" t="str">
        <f>IF($B$5="synt",LEFT(VLOOKUP('Obroty 4'!C528,slowniki!M:N,2,FALSE),3),IF($B$5="I-P",LEFT(VLOOKUP('Obroty 4'!C528,slowniki!M:N,2,FALSE),6),IF($B$5="II-P",LEFT(VLOOKUP('Obroty 4'!C528,slowniki!M:N,2,FALSE),9),VLOOKUP('Obroty 4'!C528,slowniki!M:N,2,FALSE))))</f>
        <v>404</v>
      </c>
      <c r="E528" s="16" t="str">
        <f>VLOOKUP('Obroty 4'!C528,slowniki!M:N,2,FALSE)</f>
        <v>404-04-03-04</v>
      </c>
      <c r="F528" s="17">
        <f>SUMIFS(Dane!Q:Q,Dane!O:O,'Obroty 4'!C528,Dane!M:M,'Obroty 4'!$D$2)</f>
        <v>0</v>
      </c>
      <c r="G528" s="17">
        <f>SUMIFS(Dane!Q:Q,Dane!P:P,'Obroty 4'!C528,Dane!M:M,'Obroty 4'!$D$2)</f>
        <v>0</v>
      </c>
      <c r="H528" s="17">
        <f>SUMIFS(Dane!Q:Q,Dane!O:O,'Obroty 4'!C528)</f>
        <v>0</v>
      </c>
      <c r="I528" s="17">
        <f>SUMIFS(Dane!P:P,Dane!O:O,'Obroty 4'!C528)</f>
        <v>0</v>
      </c>
      <c r="J528" s="17">
        <f t="shared" si="18"/>
        <v>0</v>
      </c>
      <c r="K528" s="17">
        <f t="shared" si="19"/>
        <v>0</v>
      </c>
    </row>
    <row r="529" spans="3:11" x14ac:dyDescent="0.3">
      <c r="C529" s="6" t="str">
        <f>slowniki!M327</f>
        <v>404-40305</v>
      </c>
      <c r="D529" s="16" t="str">
        <f>IF($B$5="synt",LEFT(VLOOKUP('Obroty 4'!C529,slowniki!M:N,2,FALSE),3),IF($B$5="I-P",LEFT(VLOOKUP('Obroty 4'!C529,slowniki!M:N,2,FALSE),6),IF($B$5="II-P",LEFT(VLOOKUP('Obroty 4'!C529,slowniki!M:N,2,FALSE),9),VLOOKUP('Obroty 4'!C529,slowniki!M:N,2,FALSE))))</f>
        <v>404</v>
      </c>
      <c r="E529" s="16" t="str">
        <f>VLOOKUP('Obroty 4'!C529,slowniki!M:N,2,FALSE)</f>
        <v>404-04-03-05</v>
      </c>
      <c r="F529" s="17">
        <f>SUMIFS(Dane!Q:Q,Dane!O:O,'Obroty 4'!C529,Dane!M:M,'Obroty 4'!$D$2)</f>
        <v>0</v>
      </c>
      <c r="G529" s="17">
        <f>SUMIFS(Dane!Q:Q,Dane!P:P,'Obroty 4'!C529,Dane!M:M,'Obroty 4'!$D$2)</f>
        <v>0</v>
      </c>
      <c r="H529" s="17">
        <f>SUMIFS(Dane!Q:Q,Dane!O:O,'Obroty 4'!C529)</f>
        <v>0</v>
      </c>
      <c r="I529" s="17">
        <f>SUMIFS(Dane!P:P,Dane!O:O,'Obroty 4'!C529)</f>
        <v>0</v>
      </c>
      <c r="J529" s="17">
        <f t="shared" si="18"/>
        <v>0</v>
      </c>
      <c r="K529" s="17">
        <f t="shared" si="19"/>
        <v>0</v>
      </c>
    </row>
    <row r="530" spans="3:11" x14ac:dyDescent="0.3">
      <c r="C530" s="6" t="str">
        <f>slowniki!M328</f>
        <v>404-40306</v>
      </c>
      <c r="D530" s="16" t="str">
        <f>IF($B$5="synt",LEFT(VLOOKUP('Obroty 4'!C530,slowniki!M:N,2,FALSE),3),IF($B$5="I-P",LEFT(VLOOKUP('Obroty 4'!C530,slowniki!M:N,2,FALSE),6),IF($B$5="II-P",LEFT(VLOOKUP('Obroty 4'!C530,slowniki!M:N,2,FALSE),9),VLOOKUP('Obroty 4'!C530,slowniki!M:N,2,FALSE))))</f>
        <v>404</v>
      </c>
      <c r="E530" s="16" t="str">
        <f>VLOOKUP('Obroty 4'!C530,slowniki!M:N,2,FALSE)</f>
        <v>404-04-03-06</v>
      </c>
      <c r="F530" s="17">
        <f>SUMIFS(Dane!Q:Q,Dane!O:O,'Obroty 4'!C530,Dane!M:M,'Obroty 4'!$D$2)</f>
        <v>0</v>
      </c>
      <c r="G530" s="17">
        <f>SUMIFS(Dane!Q:Q,Dane!P:P,'Obroty 4'!C530,Dane!M:M,'Obroty 4'!$D$2)</f>
        <v>0</v>
      </c>
      <c r="H530" s="17">
        <f>SUMIFS(Dane!Q:Q,Dane!O:O,'Obroty 4'!C530)</f>
        <v>0</v>
      </c>
      <c r="I530" s="17">
        <f>SUMIFS(Dane!P:P,Dane!O:O,'Obroty 4'!C530)</f>
        <v>0</v>
      </c>
      <c r="J530" s="17">
        <f t="shared" si="18"/>
        <v>0</v>
      </c>
      <c r="K530" s="17">
        <f t="shared" si="19"/>
        <v>0</v>
      </c>
    </row>
    <row r="531" spans="3:11" x14ac:dyDescent="0.3">
      <c r="C531" s="6" t="str">
        <f>slowniki!M329</f>
        <v>404-40307</v>
      </c>
      <c r="D531" s="16" t="str">
        <f>IF($B$5="synt",LEFT(VLOOKUP('Obroty 4'!C531,slowniki!M:N,2,FALSE),3),IF($B$5="I-P",LEFT(VLOOKUP('Obroty 4'!C531,slowniki!M:N,2,FALSE),6),IF($B$5="II-P",LEFT(VLOOKUP('Obroty 4'!C531,slowniki!M:N,2,FALSE),9),VLOOKUP('Obroty 4'!C531,slowniki!M:N,2,FALSE))))</f>
        <v>404</v>
      </c>
      <c r="E531" s="16" t="str">
        <f>VLOOKUP('Obroty 4'!C531,slowniki!M:N,2,FALSE)</f>
        <v>404-04-03-07</v>
      </c>
      <c r="F531" s="17">
        <f>SUMIFS(Dane!Q:Q,Dane!O:O,'Obroty 4'!C531,Dane!M:M,'Obroty 4'!$D$2)</f>
        <v>0</v>
      </c>
      <c r="G531" s="17">
        <f>SUMIFS(Dane!Q:Q,Dane!P:P,'Obroty 4'!C531,Dane!M:M,'Obroty 4'!$D$2)</f>
        <v>0</v>
      </c>
      <c r="H531" s="17">
        <f>SUMIFS(Dane!Q:Q,Dane!O:O,'Obroty 4'!C531)</f>
        <v>0</v>
      </c>
      <c r="I531" s="17">
        <f>SUMIFS(Dane!P:P,Dane!O:O,'Obroty 4'!C531)</f>
        <v>0</v>
      </c>
      <c r="J531" s="17">
        <f t="shared" si="18"/>
        <v>0</v>
      </c>
      <c r="K531" s="17">
        <f t="shared" si="19"/>
        <v>0</v>
      </c>
    </row>
    <row r="532" spans="3:11" x14ac:dyDescent="0.3">
      <c r="C532" s="6" t="str">
        <f>slowniki!M330</f>
        <v>404-40308</v>
      </c>
      <c r="D532" s="16" t="str">
        <f>IF($B$5="synt",LEFT(VLOOKUP('Obroty 4'!C532,slowniki!M:N,2,FALSE),3),IF($B$5="I-P",LEFT(VLOOKUP('Obroty 4'!C532,slowniki!M:N,2,FALSE),6),IF($B$5="II-P",LEFT(VLOOKUP('Obroty 4'!C532,slowniki!M:N,2,FALSE),9),VLOOKUP('Obroty 4'!C532,slowniki!M:N,2,FALSE))))</f>
        <v>404</v>
      </c>
      <c r="E532" s="16" t="str">
        <f>VLOOKUP('Obroty 4'!C532,slowniki!M:N,2,FALSE)</f>
        <v>404-04-03-08</v>
      </c>
      <c r="F532" s="17">
        <f>SUMIFS(Dane!Q:Q,Dane!O:O,'Obroty 4'!C532,Dane!M:M,'Obroty 4'!$D$2)</f>
        <v>0</v>
      </c>
      <c r="G532" s="17">
        <f>SUMIFS(Dane!Q:Q,Dane!P:P,'Obroty 4'!C532,Dane!M:M,'Obroty 4'!$D$2)</f>
        <v>0</v>
      </c>
      <c r="H532" s="17">
        <f>SUMIFS(Dane!Q:Q,Dane!O:O,'Obroty 4'!C532)</f>
        <v>0</v>
      </c>
      <c r="I532" s="17">
        <f>SUMIFS(Dane!P:P,Dane!O:O,'Obroty 4'!C532)</f>
        <v>0</v>
      </c>
      <c r="J532" s="17">
        <f t="shared" si="18"/>
        <v>0</v>
      </c>
      <c r="K532" s="17">
        <f t="shared" si="19"/>
        <v>0</v>
      </c>
    </row>
    <row r="533" spans="3:11" x14ac:dyDescent="0.3">
      <c r="C533" s="6" t="str">
        <f>slowniki!M331</f>
        <v>404-40309</v>
      </c>
      <c r="D533" s="16" t="str">
        <f>IF($B$5="synt",LEFT(VLOOKUP('Obroty 4'!C533,slowniki!M:N,2,FALSE),3),IF($B$5="I-P",LEFT(VLOOKUP('Obroty 4'!C533,slowniki!M:N,2,FALSE),6),IF($B$5="II-P",LEFT(VLOOKUP('Obroty 4'!C533,slowniki!M:N,2,FALSE),9),VLOOKUP('Obroty 4'!C533,slowniki!M:N,2,FALSE))))</f>
        <v>404</v>
      </c>
      <c r="E533" s="16" t="str">
        <f>VLOOKUP('Obroty 4'!C533,slowniki!M:N,2,FALSE)</f>
        <v>404-04-03-09</v>
      </c>
      <c r="F533" s="17">
        <f>SUMIFS(Dane!Q:Q,Dane!O:O,'Obroty 4'!C533,Dane!M:M,'Obroty 4'!$D$2)</f>
        <v>0</v>
      </c>
      <c r="G533" s="17">
        <f>SUMIFS(Dane!Q:Q,Dane!P:P,'Obroty 4'!C533,Dane!M:M,'Obroty 4'!$D$2)</f>
        <v>0</v>
      </c>
      <c r="H533" s="17">
        <f>SUMIFS(Dane!Q:Q,Dane!O:O,'Obroty 4'!C533)</f>
        <v>0</v>
      </c>
      <c r="I533" s="17">
        <f>SUMIFS(Dane!P:P,Dane!O:O,'Obroty 4'!C533)</f>
        <v>0</v>
      </c>
      <c r="J533" s="17">
        <f t="shared" si="18"/>
        <v>0</v>
      </c>
      <c r="K533" s="17">
        <f t="shared" si="19"/>
        <v>0</v>
      </c>
    </row>
    <row r="534" spans="3:11" x14ac:dyDescent="0.3">
      <c r="C534" s="6" t="str">
        <f>slowniki!M332</f>
        <v>404-40310</v>
      </c>
      <c r="D534" s="16" t="str">
        <f>IF($B$5="synt",LEFT(VLOOKUP('Obroty 4'!C534,slowniki!M:N,2,FALSE),3),IF($B$5="I-P",LEFT(VLOOKUP('Obroty 4'!C534,slowniki!M:N,2,FALSE),6),IF($B$5="II-P",LEFT(VLOOKUP('Obroty 4'!C534,slowniki!M:N,2,FALSE),9),VLOOKUP('Obroty 4'!C534,slowniki!M:N,2,FALSE))))</f>
        <v>404</v>
      </c>
      <c r="E534" s="16" t="str">
        <f>VLOOKUP('Obroty 4'!C534,slowniki!M:N,2,FALSE)</f>
        <v>404-04-03-10</v>
      </c>
      <c r="F534" s="17">
        <f>SUMIFS(Dane!Q:Q,Dane!O:O,'Obroty 4'!C534,Dane!M:M,'Obroty 4'!$D$2)</f>
        <v>0</v>
      </c>
      <c r="G534" s="17">
        <f>SUMIFS(Dane!Q:Q,Dane!P:P,'Obroty 4'!C534,Dane!M:M,'Obroty 4'!$D$2)</f>
        <v>0</v>
      </c>
      <c r="H534" s="17">
        <f>SUMIFS(Dane!Q:Q,Dane!O:O,'Obroty 4'!C534)</f>
        <v>0</v>
      </c>
      <c r="I534" s="17">
        <f>SUMIFS(Dane!P:P,Dane!O:O,'Obroty 4'!C534)</f>
        <v>0</v>
      </c>
      <c r="J534" s="17">
        <f t="shared" si="18"/>
        <v>0</v>
      </c>
      <c r="K534" s="17">
        <f t="shared" si="19"/>
        <v>0</v>
      </c>
    </row>
    <row r="535" spans="3:11" x14ac:dyDescent="0.3">
      <c r="C535" s="6" t="str">
        <f>slowniki!M333</f>
        <v>404-40311</v>
      </c>
      <c r="D535" s="16" t="str">
        <f>IF($B$5="synt",LEFT(VLOOKUP('Obroty 4'!C535,slowniki!M:N,2,FALSE),3),IF($B$5="I-P",LEFT(VLOOKUP('Obroty 4'!C535,slowniki!M:N,2,FALSE),6),IF($B$5="II-P",LEFT(VLOOKUP('Obroty 4'!C535,slowniki!M:N,2,FALSE),9),VLOOKUP('Obroty 4'!C535,slowniki!M:N,2,FALSE))))</f>
        <v>404</v>
      </c>
      <c r="E535" s="16" t="str">
        <f>VLOOKUP('Obroty 4'!C535,slowniki!M:N,2,FALSE)</f>
        <v>404-04-03-11</v>
      </c>
      <c r="F535" s="17">
        <f>SUMIFS(Dane!Q:Q,Dane!O:O,'Obroty 4'!C535,Dane!M:M,'Obroty 4'!$D$2)</f>
        <v>0</v>
      </c>
      <c r="G535" s="17">
        <f>SUMIFS(Dane!Q:Q,Dane!P:P,'Obroty 4'!C535,Dane!M:M,'Obroty 4'!$D$2)</f>
        <v>0</v>
      </c>
      <c r="H535" s="17">
        <f>SUMIFS(Dane!Q:Q,Dane!O:O,'Obroty 4'!C535)</f>
        <v>0</v>
      </c>
      <c r="I535" s="17">
        <f>SUMIFS(Dane!P:P,Dane!O:O,'Obroty 4'!C535)</f>
        <v>0</v>
      </c>
      <c r="J535" s="17">
        <f t="shared" si="18"/>
        <v>0</v>
      </c>
      <c r="K535" s="17">
        <f t="shared" si="19"/>
        <v>0</v>
      </c>
    </row>
    <row r="536" spans="3:11" x14ac:dyDescent="0.3">
      <c r="C536" s="6" t="str">
        <f>slowniki!M334</f>
        <v>404-40312</v>
      </c>
      <c r="D536" s="16" t="str">
        <f>IF($B$5="synt",LEFT(VLOOKUP('Obroty 4'!C536,slowniki!M:N,2,FALSE),3),IF($B$5="I-P",LEFT(VLOOKUP('Obroty 4'!C536,slowniki!M:N,2,FALSE),6),IF($B$5="II-P",LEFT(VLOOKUP('Obroty 4'!C536,slowniki!M:N,2,FALSE),9),VLOOKUP('Obroty 4'!C536,slowniki!M:N,2,FALSE))))</f>
        <v>404</v>
      </c>
      <c r="E536" s="16" t="str">
        <f>VLOOKUP('Obroty 4'!C536,slowniki!M:N,2,FALSE)</f>
        <v>404-04-03-12</v>
      </c>
      <c r="F536" s="17">
        <f>SUMIFS(Dane!Q:Q,Dane!O:O,'Obroty 4'!C536,Dane!M:M,'Obroty 4'!$D$2)</f>
        <v>0</v>
      </c>
      <c r="G536" s="17">
        <f>SUMIFS(Dane!Q:Q,Dane!P:P,'Obroty 4'!C536,Dane!M:M,'Obroty 4'!$D$2)</f>
        <v>0</v>
      </c>
      <c r="H536" s="17">
        <f>SUMIFS(Dane!Q:Q,Dane!O:O,'Obroty 4'!C536)</f>
        <v>0</v>
      </c>
      <c r="I536" s="17">
        <f>SUMIFS(Dane!P:P,Dane!O:O,'Obroty 4'!C536)</f>
        <v>0</v>
      </c>
      <c r="J536" s="17">
        <f t="shared" si="18"/>
        <v>0</v>
      </c>
      <c r="K536" s="17">
        <f t="shared" si="19"/>
        <v>0</v>
      </c>
    </row>
    <row r="537" spans="3:11" x14ac:dyDescent="0.3">
      <c r="C537" s="6" t="str">
        <f>slowniki!M335</f>
        <v>404-40313</v>
      </c>
      <c r="D537" s="16" t="str">
        <f>IF($B$5="synt",LEFT(VLOOKUP('Obroty 4'!C537,slowniki!M:N,2,FALSE),3),IF($B$5="I-P",LEFT(VLOOKUP('Obroty 4'!C537,slowniki!M:N,2,FALSE),6),IF($B$5="II-P",LEFT(VLOOKUP('Obroty 4'!C537,slowniki!M:N,2,FALSE),9),VLOOKUP('Obroty 4'!C537,slowniki!M:N,2,FALSE))))</f>
        <v>404</v>
      </c>
      <c r="E537" s="16" t="str">
        <f>VLOOKUP('Obroty 4'!C537,slowniki!M:N,2,FALSE)</f>
        <v>404-04-03-13</v>
      </c>
      <c r="F537" s="17">
        <f>SUMIFS(Dane!Q:Q,Dane!O:O,'Obroty 4'!C537,Dane!M:M,'Obroty 4'!$D$2)</f>
        <v>0</v>
      </c>
      <c r="G537" s="17">
        <f>SUMIFS(Dane!Q:Q,Dane!P:P,'Obroty 4'!C537,Dane!M:M,'Obroty 4'!$D$2)</f>
        <v>0</v>
      </c>
      <c r="H537" s="17">
        <f>SUMIFS(Dane!Q:Q,Dane!O:O,'Obroty 4'!C537)</f>
        <v>0</v>
      </c>
      <c r="I537" s="17">
        <f>SUMIFS(Dane!P:P,Dane!O:O,'Obroty 4'!C537)</f>
        <v>0</v>
      </c>
      <c r="J537" s="17">
        <f t="shared" si="18"/>
        <v>0</v>
      </c>
      <c r="K537" s="17">
        <f t="shared" si="19"/>
        <v>0</v>
      </c>
    </row>
    <row r="538" spans="3:11" x14ac:dyDescent="0.3">
      <c r="C538" s="6" t="str">
        <f>slowniki!M336</f>
        <v>404-40314</v>
      </c>
      <c r="D538" s="16" t="str">
        <f>IF($B$5="synt",LEFT(VLOOKUP('Obroty 4'!C538,slowniki!M:N,2,FALSE),3),IF($B$5="I-P",LEFT(VLOOKUP('Obroty 4'!C538,slowniki!M:N,2,FALSE),6),IF($B$5="II-P",LEFT(VLOOKUP('Obroty 4'!C538,slowniki!M:N,2,FALSE),9),VLOOKUP('Obroty 4'!C538,slowniki!M:N,2,FALSE))))</f>
        <v>404</v>
      </c>
      <c r="E538" s="16" t="str">
        <f>VLOOKUP('Obroty 4'!C538,slowniki!M:N,2,FALSE)</f>
        <v>404-04-03-14</v>
      </c>
      <c r="F538" s="17">
        <f>SUMIFS(Dane!Q:Q,Dane!O:O,'Obroty 4'!C538,Dane!M:M,'Obroty 4'!$D$2)</f>
        <v>0</v>
      </c>
      <c r="G538" s="17">
        <f>SUMIFS(Dane!Q:Q,Dane!P:P,'Obroty 4'!C538,Dane!M:M,'Obroty 4'!$D$2)</f>
        <v>0</v>
      </c>
      <c r="H538" s="17">
        <f>SUMIFS(Dane!Q:Q,Dane!O:O,'Obroty 4'!C538)</f>
        <v>0</v>
      </c>
      <c r="I538" s="17">
        <f>SUMIFS(Dane!P:P,Dane!O:O,'Obroty 4'!C538)</f>
        <v>0</v>
      </c>
      <c r="J538" s="17">
        <f t="shared" si="18"/>
        <v>0</v>
      </c>
      <c r="K538" s="17">
        <f t="shared" si="19"/>
        <v>0</v>
      </c>
    </row>
    <row r="539" spans="3:11" x14ac:dyDescent="0.3">
      <c r="C539" s="6" t="str">
        <f>slowniki!M337</f>
        <v>404-40315</v>
      </c>
      <c r="D539" s="16" t="str">
        <f>IF($B$5="synt",LEFT(VLOOKUP('Obroty 4'!C539,slowniki!M:N,2,FALSE),3),IF($B$5="I-P",LEFT(VLOOKUP('Obroty 4'!C539,slowniki!M:N,2,FALSE),6),IF($B$5="II-P",LEFT(VLOOKUP('Obroty 4'!C539,slowniki!M:N,2,FALSE),9),VLOOKUP('Obroty 4'!C539,slowniki!M:N,2,FALSE))))</f>
        <v>404</v>
      </c>
      <c r="E539" s="16" t="str">
        <f>VLOOKUP('Obroty 4'!C539,slowniki!M:N,2,FALSE)</f>
        <v>404-04-03-15</v>
      </c>
      <c r="F539" s="17">
        <f>SUMIFS(Dane!Q:Q,Dane!O:O,'Obroty 4'!C539,Dane!M:M,'Obroty 4'!$D$2)</f>
        <v>0</v>
      </c>
      <c r="G539" s="17">
        <f>SUMIFS(Dane!Q:Q,Dane!P:P,'Obroty 4'!C539,Dane!M:M,'Obroty 4'!$D$2)</f>
        <v>0</v>
      </c>
      <c r="H539" s="17">
        <f>SUMIFS(Dane!Q:Q,Dane!O:O,'Obroty 4'!C539)</f>
        <v>0</v>
      </c>
      <c r="I539" s="17">
        <f>SUMIFS(Dane!P:P,Dane!O:O,'Obroty 4'!C539)</f>
        <v>0</v>
      </c>
      <c r="J539" s="17">
        <f t="shared" si="18"/>
        <v>0</v>
      </c>
      <c r="K539" s="17">
        <f t="shared" si="19"/>
        <v>0</v>
      </c>
    </row>
    <row r="540" spans="3:11" x14ac:dyDescent="0.3">
      <c r="C540" s="6" t="str">
        <f>slowniki!M338</f>
        <v>404-40316</v>
      </c>
      <c r="D540" s="16" t="str">
        <f>IF($B$5="synt",LEFT(VLOOKUP('Obroty 4'!C540,slowniki!M:N,2,FALSE),3),IF($B$5="I-P",LEFT(VLOOKUP('Obroty 4'!C540,slowniki!M:N,2,FALSE),6),IF($B$5="II-P",LEFT(VLOOKUP('Obroty 4'!C540,slowniki!M:N,2,FALSE),9),VLOOKUP('Obroty 4'!C540,slowniki!M:N,2,FALSE))))</f>
        <v>404</v>
      </c>
      <c r="E540" s="16" t="str">
        <f>VLOOKUP('Obroty 4'!C540,slowniki!M:N,2,FALSE)</f>
        <v>404-04-03-16</v>
      </c>
      <c r="F540" s="17">
        <f>SUMIFS(Dane!Q:Q,Dane!O:O,'Obroty 4'!C540,Dane!M:M,'Obroty 4'!$D$2)</f>
        <v>0</v>
      </c>
      <c r="G540" s="17">
        <f>SUMIFS(Dane!Q:Q,Dane!P:P,'Obroty 4'!C540,Dane!M:M,'Obroty 4'!$D$2)</f>
        <v>0</v>
      </c>
      <c r="H540" s="17">
        <f>SUMIFS(Dane!Q:Q,Dane!O:O,'Obroty 4'!C540)</f>
        <v>0</v>
      </c>
      <c r="I540" s="17">
        <f>SUMIFS(Dane!P:P,Dane!O:O,'Obroty 4'!C540)</f>
        <v>0</v>
      </c>
      <c r="J540" s="17">
        <f t="shared" si="18"/>
        <v>0</v>
      </c>
      <c r="K540" s="17">
        <f t="shared" si="19"/>
        <v>0</v>
      </c>
    </row>
    <row r="541" spans="3:11" x14ac:dyDescent="0.3">
      <c r="C541" s="6" t="str">
        <f>slowniki!M339</f>
        <v>404-40401</v>
      </c>
      <c r="D541" s="16" t="str">
        <f>IF($B$5="synt",LEFT(VLOOKUP('Obroty 4'!C541,slowniki!M:N,2,FALSE),3),IF($B$5="I-P",LEFT(VLOOKUP('Obroty 4'!C541,slowniki!M:N,2,FALSE),6),IF($B$5="II-P",LEFT(VLOOKUP('Obroty 4'!C541,slowniki!M:N,2,FALSE),9),VLOOKUP('Obroty 4'!C541,slowniki!M:N,2,FALSE))))</f>
        <v>404</v>
      </c>
      <c r="E541" s="16" t="str">
        <f>VLOOKUP('Obroty 4'!C541,slowniki!M:N,2,FALSE)</f>
        <v>404-04-04-01</v>
      </c>
      <c r="F541" s="17">
        <f>SUMIFS(Dane!Q:Q,Dane!O:O,'Obroty 4'!C541,Dane!M:M,'Obroty 4'!$D$2)</f>
        <v>0</v>
      </c>
      <c r="G541" s="17">
        <f>SUMIFS(Dane!Q:Q,Dane!P:P,'Obroty 4'!C541,Dane!M:M,'Obroty 4'!$D$2)</f>
        <v>0</v>
      </c>
      <c r="H541" s="17">
        <f>SUMIFS(Dane!Q:Q,Dane!O:O,'Obroty 4'!C541)</f>
        <v>0</v>
      </c>
      <c r="I541" s="17">
        <f>SUMIFS(Dane!P:P,Dane!O:O,'Obroty 4'!C541)</f>
        <v>0</v>
      </c>
      <c r="J541" s="17">
        <f t="shared" si="18"/>
        <v>0</v>
      </c>
      <c r="K541" s="17">
        <f t="shared" si="19"/>
        <v>0</v>
      </c>
    </row>
    <row r="542" spans="3:11" x14ac:dyDescent="0.3">
      <c r="C542" s="6" t="str">
        <f>slowniki!M340</f>
        <v>404-40402</v>
      </c>
      <c r="D542" s="16" t="str">
        <f>IF($B$5="synt",LEFT(VLOOKUP('Obroty 4'!C542,slowniki!M:N,2,FALSE),3),IF($B$5="I-P",LEFT(VLOOKUP('Obroty 4'!C542,slowniki!M:N,2,FALSE),6),IF($B$5="II-P",LEFT(VLOOKUP('Obroty 4'!C542,slowniki!M:N,2,FALSE),9),VLOOKUP('Obroty 4'!C542,slowniki!M:N,2,FALSE))))</f>
        <v>404</v>
      </c>
      <c r="E542" s="16" t="str">
        <f>VLOOKUP('Obroty 4'!C542,slowniki!M:N,2,FALSE)</f>
        <v>404-04-04-02</v>
      </c>
      <c r="F542" s="17">
        <f>SUMIFS(Dane!Q:Q,Dane!O:O,'Obroty 4'!C542,Dane!M:M,'Obroty 4'!$D$2)</f>
        <v>0</v>
      </c>
      <c r="G542" s="17">
        <f>SUMIFS(Dane!Q:Q,Dane!P:P,'Obroty 4'!C542,Dane!M:M,'Obroty 4'!$D$2)</f>
        <v>0</v>
      </c>
      <c r="H542" s="17">
        <f>SUMIFS(Dane!Q:Q,Dane!O:O,'Obroty 4'!C542)</f>
        <v>0</v>
      </c>
      <c r="I542" s="17">
        <f>SUMIFS(Dane!P:P,Dane!O:O,'Obroty 4'!C542)</f>
        <v>0</v>
      </c>
      <c r="J542" s="17">
        <f t="shared" si="18"/>
        <v>0</v>
      </c>
      <c r="K542" s="17">
        <f t="shared" si="19"/>
        <v>0</v>
      </c>
    </row>
    <row r="543" spans="3:11" x14ac:dyDescent="0.3">
      <c r="C543" s="6" t="str">
        <f>slowniki!M341</f>
        <v>404-40403</v>
      </c>
      <c r="D543" s="16" t="str">
        <f>IF($B$5="synt",LEFT(VLOOKUP('Obroty 4'!C543,slowniki!M:N,2,FALSE),3),IF($B$5="I-P",LEFT(VLOOKUP('Obroty 4'!C543,slowniki!M:N,2,FALSE),6),IF($B$5="II-P",LEFT(VLOOKUP('Obroty 4'!C543,slowniki!M:N,2,FALSE),9),VLOOKUP('Obroty 4'!C543,slowniki!M:N,2,FALSE))))</f>
        <v>404</v>
      </c>
      <c r="E543" s="16" t="str">
        <f>VLOOKUP('Obroty 4'!C543,slowniki!M:N,2,FALSE)</f>
        <v>404-04-04-03</v>
      </c>
      <c r="F543" s="17">
        <f>SUMIFS(Dane!Q:Q,Dane!O:O,'Obroty 4'!C543,Dane!M:M,'Obroty 4'!$D$2)</f>
        <v>0</v>
      </c>
      <c r="G543" s="17">
        <f>SUMIFS(Dane!Q:Q,Dane!P:P,'Obroty 4'!C543,Dane!M:M,'Obroty 4'!$D$2)</f>
        <v>0</v>
      </c>
      <c r="H543" s="17">
        <f>SUMIFS(Dane!Q:Q,Dane!O:O,'Obroty 4'!C543)</f>
        <v>0</v>
      </c>
      <c r="I543" s="17">
        <f>SUMIFS(Dane!P:P,Dane!O:O,'Obroty 4'!C543)</f>
        <v>0</v>
      </c>
      <c r="J543" s="17">
        <f t="shared" si="18"/>
        <v>0</v>
      </c>
      <c r="K543" s="17">
        <f t="shared" si="19"/>
        <v>0</v>
      </c>
    </row>
    <row r="544" spans="3:11" x14ac:dyDescent="0.3">
      <c r="C544" s="6" t="str">
        <f>slowniki!M342</f>
        <v>404-40404</v>
      </c>
      <c r="D544" s="16" t="str">
        <f>IF($B$5="synt",LEFT(VLOOKUP('Obroty 4'!C544,slowniki!M:N,2,FALSE),3),IF($B$5="I-P",LEFT(VLOOKUP('Obroty 4'!C544,slowniki!M:N,2,FALSE),6),IF($B$5="II-P",LEFT(VLOOKUP('Obroty 4'!C544,slowniki!M:N,2,FALSE),9),VLOOKUP('Obroty 4'!C544,slowniki!M:N,2,FALSE))))</f>
        <v>404</v>
      </c>
      <c r="E544" s="16" t="str">
        <f>VLOOKUP('Obroty 4'!C544,slowniki!M:N,2,FALSE)</f>
        <v>404-04-04-04</v>
      </c>
      <c r="F544" s="17">
        <f>SUMIFS(Dane!Q:Q,Dane!O:O,'Obroty 4'!C544,Dane!M:M,'Obroty 4'!$D$2)</f>
        <v>0</v>
      </c>
      <c r="G544" s="17">
        <f>SUMIFS(Dane!Q:Q,Dane!P:P,'Obroty 4'!C544,Dane!M:M,'Obroty 4'!$D$2)</f>
        <v>0</v>
      </c>
      <c r="H544" s="17">
        <f>SUMIFS(Dane!Q:Q,Dane!O:O,'Obroty 4'!C544)</f>
        <v>0</v>
      </c>
      <c r="I544" s="17">
        <f>SUMIFS(Dane!P:P,Dane!O:O,'Obroty 4'!C544)</f>
        <v>0</v>
      </c>
      <c r="J544" s="17">
        <f t="shared" si="18"/>
        <v>0</v>
      </c>
      <c r="K544" s="17">
        <f t="shared" si="19"/>
        <v>0</v>
      </c>
    </row>
    <row r="545" spans="3:11" x14ac:dyDescent="0.3">
      <c r="C545" s="6" t="str">
        <f>slowniki!M343</f>
        <v>404-40405</v>
      </c>
      <c r="D545" s="16" t="str">
        <f>IF($B$5="synt",LEFT(VLOOKUP('Obroty 4'!C545,slowniki!M:N,2,FALSE),3),IF($B$5="I-P",LEFT(VLOOKUP('Obroty 4'!C545,slowniki!M:N,2,FALSE),6),IF($B$5="II-P",LEFT(VLOOKUP('Obroty 4'!C545,slowniki!M:N,2,FALSE),9),VLOOKUP('Obroty 4'!C545,slowniki!M:N,2,FALSE))))</f>
        <v>404</v>
      </c>
      <c r="E545" s="16" t="str">
        <f>VLOOKUP('Obroty 4'!C545,slowniki!M:N,2,FALSE)</f>
        <v>404-04-04-05</v>
      </c>
      <c r="F545" s="17">
        <f>SUMIFS(Dane!Q:Q,Dane!O:O,'Obroty 4'!C545,Dane!M:M,'Obroty 4'!$D$2)</f>
        <v>0</v>
      </c>
      <c r="G545" s="17">
        <f>SUMIFS(Dane!Q:Q,Dane!P:P,'Obroty 4'!C545,Dane!M:M,'Obroty 4'!$D$2)</f>
        <v>0</v>
      </c>
      <c r="H545" s="17">
        <f>SUMIFS(Dane!Q:Q,Dane!O:O,'Obroty 4'!C545)</f>
        <v>0</v>
      </c>
      <c r="I545" s="17">
        <f>SUMIFS(Dane!P:P,Dane!O:O,'Obroty 4'!C545)</f>
        <v>0</v>
      </c>
      <c r="J545" s="17">
        <f t="shared" si="18"/>
        <v>0</v>
      </c>
      <c r="K545" s="17">
        <f t="shared" si="19"/>
        <v>0</v>
      </c>
    </row>
    <row r="546" spans="3:11" x14ac:dyDescent="0.3">
      <c r="C546" s="6" t="str">
        <f>slowniki!M344</f>
        <v>404-40406</v>
      </c>
      <c r="D546" s="16" t="str">
        <f>IF($B$5="synt",LEFT(VLOOKUP('Obroty 4'!C546,slowniki!M:N,2,FALSE),3),IF($B$5="I-P",LEFT(VLOOKUP('Obroty 4'!C546,slowniki!M:N,2,FALSE),6),IF($B$5="II-P",LEFT(VLOOKUP('Obroty 4'!C546,slowniki!M:N,2,FALSE),9),VLOOKUP('Obroty 4'!C546,slowniki!M:N,2,FALSE))))</f>
        <v>404</v>
      </c>
      <c r="E546" s="16" t="str">
        <f>VLOOKUP('Obroty 4'!C546,slowniki!M:N,2,FALSE)</f>
        <v>404-04-04-06</v>
      </c>
      <c r="F546" s="17">
        <f>SUMIFS(Dane!Q:Q,Dane!O:O,'Obroty 4'!C546,Dane!M:M,'Obroty 4'!$D$2)</f>
        <v>0</v>
      </c>
      <c r="G546" s="17">
        <f>SUMIFS(Dane!Q:Q,Dane!P:P,'Obroty 4'!C546,Dane!M:M,'Obroty 4'!$D$2)</f>
        <v>0</v>
      </c>
      <c r="H546" s="17">
        <f>SUMIFS(Dane!Q:Q,Dane!O:O,'Obroty 4'!C546)</f>
        <v>0</v>
      </c>
      <c r="I546" s="17">
        <f>SUMIFS(Dane!P:P,Dane!O:O,'Obroty 4'!C546)</f>
        <v>0</v>
      </c>
      <c r="J546" s="17">
        <f t="shared" si="18"/>
        <v>0</v>
      </c>
      <c r="K546" s="17">
        <f t="shared" si="19"/>
        <v>0</v>
      </c>
    </row>
    <row r="547" spans="3:11" x14ac:dyDescent="0.3">
      <c r="C547" s="6" t="str">
        <f>slowniki!M345</f>
        <v>404-40407</v>
      </c>
      <c r="D547" s="16" t="str">
        <f>IF($B$5="synt",LEFT(VLOOKUP('Obroty 4'!C547,slowniki!M:N,2,FALSE),3),IF($B$5="I-P",LEFT(VLOOKUP('Obroty 4'!C547,slowniki!M:N,2,FALSE),6),IF($B$5="II-P",LEFT(VLOOKUP('Obroty 4'!C547,slowniki!M:N,2,FALSE),9),VLOOKUP('Obroty 4'!C547,slowniki!M:N,2,FALSE))))</f>
        <v>404</v>
      </c>
      <c r="E547" s="16" t="str">
        <f>VLOOKUP('Obroty 4'!C547,slowniki!M:N,2,FALSE)</f>
        <v>404-04-04-07</v>
      </c>
      <c r="F547" s="17">
        <f>SUMIFS(Dane!Q:Q,Dane!O:O,'Obroty 4'!C547,Dane!M:M,'Obroty 4'!$D$2)</f>
        <v>0</v>
      </c>
      <c r="G547" s="17">
        <f>SUMIFS(Dane!Q:Q,Dane!P:P,'Obroty 4'!C547,Dane!M:M,'Obroty 4'!$D$2)</f>
        <v>0</v>
      </c>
      <c r="H547" s="17">
        <f>SUMIFS(Dane!Q:Q,Dane!O:O,'Obroty 4'!C547)</f>
        <v>0</v>
      </c>
      <c r="I547" s="17">
        <f>SUMIFS(Dane!P:P,Dane!O:O,'Obroty 4'!C547)</f>
        <v>0</v>
      </c>
      <c r="J547" s="17">
        <f t="shared" si="18"/>
        <v>0</v>
      </c>
      <c r="K547" s="17">
        <f t="shared" si="19"/>
        <v>0</v>
      </c>
    </row>
    <row r="548" spans="3:11" x14ac:dyDescent="0.3">
      <c r="C548" s="6" t="str">
        <f>slowniki!M346</f>
        <v>404-40408</v>
      </c>
      <c r="D548" s="16" t="str">
        <f>IF($B$5="synt",LEFT(VLOOKUP('Obroty 4'!C548,slowniki!M:N,2,FALSE),3),IF($B$5="I-P",LEFT(VLOOKUP('Obroty 4'!C548,slowniki!M:N,2,FALSE),6),IF($B$5="II-P",LEFT(VLOOKUP('Obroty 4'!C548,slowniki!M:N,2,FALSE),9),VLOOKUP('Obroty 4'!C548,slowniki!M:N,2,FALSE))))</f>
        <v>404</v>
      </c>
      <c r="E548" s="16" t="str">
        <f>VLOOKUP('Obroty 4'!C548,slowniki!M:N,2,FALSE)</f>
        <v>404-04-04-08</v>
      </c>
      <c r="F548" s="17">
        <f>SUMIFS(Dane!Q:Q,Dane!O:O,'Obroty 4'!C548,Dane!M:M,'Obroty 4'!$D$2)</f>
        <v>0</v>
      </c>
      <c r="G548" s="17">
        <f>SUMIFS(Dane!Q:Q,Dane!P:P,'Obroty 4'!C548,Dane!M:M,'Obroty 4'!$D$2)</f>
        <v>0</v>
      </c>
      <c r="H548" s="17">
        <f>SUMIFS(Dane!Q:Q,Dane!O:O,'Obroty 4'!C548)</f>
        <v>0</v>
      </c>
      <c r="I548" s="17">
        <f>SUMIFS(Dane!P:P,Dane!O:O,'Obroty 4'!C548)</f>
        <v>0</v>
      </c>
      <c r="J548" s="17">
        <f t="shared" si="18"/>
        <v>0</v>
      </c>
      <c r="K548" s="17">
        <f t="shared" si="19"/>
        <v>0</v>
      </c>
    </row>
    <row r="549" spans="3:11" x14ac:dyDescent="0.3">
      <c r="C549" s="6" t="str">
        <f>slowniki!M347</f>
        <v>404-40409</v>
      </c>
      <c r="D549" s="16" t="str">
        <f>IF($B$5="synt",LEFT(VLOOKUP('Obroty 4'!C549,slowniki!M:N,2,FALSE),3),IF($B$5="I-P",LEFT(VLOOKUP('Obroty 4'!C549,slowniki!M:N,2,FALSE),6),IF($B$5="II-P",LEFT(VLOOKUP('Obroty 4'!C549,slowniki!M:N,2,FALSE),9),VLOOKUP('Obroty 4'!C549,slowniki!M:N,2,FALSE))))</f>
        <v>404</v>
      </c>
      <c r="E549" s="16" t="str">
        <f>VLOOKUP('Obroty 4'!C549,slowniki!M:N,2,FALSE)</f>
        <v>404-04-04-09</v>
      </c>
      <c r="F549" s="17">
        <f>SUMIFS(Dane!Q:Q,Dane!O:O,'Obroty 4'!C549,Dane!M:M,'Obroty 4'!$D$2)</f>
        <v>0</v>
      </c>
      <c r="G549" s="17">
        <f>SUMIFS(Dane!Q:Q,Dane!P:P,'Obroty 4'!C549,Dane!M:M,'Obroty 4'!$D$2)</f>
        <v>0</v>
      </c>
      <c r="H549" s="17">
        <f>SUMIFS(Dane!Q:Q,Dane!O:O,'Obroty 4'!C549)</f>
        <v>0</v>
      </c>
      <c r="I549" s="17">
        <f>SUMIFS(Dane!P:P,Dane!O:O,'Obroty 4'!C549)</f>
        <v>0</v>
      </c>
      <c r="J549" s="17">
        <f t="shared" si="18"/>
        <v>0</v>
      </c>
      <c r="K549" s="17">
        <f t="shared" si="19"/>
        <v>0</v>
      </c>
    </row>
    <row r="550" spans="3:11" x14ac:dyDescent="0.3">
      <c r="C550" s="6" t="str">
        <f>slowniki!M348</f>
        <v>404-40410</v>
      </c>
      <c r="D550" s="16" t="str">
        <f>IF($B$5="synt",LEFT(VLOOKUP('Obroty 4'!C550,slowniki!M:N,2,FALSE),3),IF($B$5="I-P",LEFT(VLOOKUP('Obroty 4'!C550,slowniki!M:N,2,FALSE),6),IF($B$5="II-P",LEFT(VLOOKUP('Obroty 4'!C550,slowniki!M:N,2,FALSE),9),VLOOKUP('Obroty 4'!C550,slowniki!M:N,2,FALSE))))</f>
        <v>404</v>
      </c>
      <c r="E550" s="16" t="str">
        <f>VLOOKUP('Obroty 4'!C550,slowniki!M:N,2,FALSE)</f>
        <v>404-04-04-10</v>
      </c>
      <c r="F550" s="17">
        <f>SUMIFS(Dane!Q:Q,Dane!O:O,'Obroty 4'!C550,Dane!M:M,'Obroty 4'!$D$2)</f>
        <v>0</v>
      </c>
      <c r="G550" s="17">
        <f>SUMIFS(Dane!Q:Q,Dane!P:P,'Obroty 4'!C550,Dane!M:M,'Obroty 4'!$D$2)</f>
        <v>0</v>
      </c>
      <c r="H550" s="17">
        <f>SUMIFS(Dane!Q:Q,Dane!O:O,'Obroty 4'!C550)</f>
        <v>0</v>
      </c>
      <c r="I550" s="17">
        <f>SUMIFS(Dane!P:P,Dane!O:O,'Obroty 4'!C550)</f>
        <v>0</v>
      </c>
      <c r="J550" s="17">
        <f t="shared" si="18"/>
        <v>0</v>
      </c>
      <c r="K550" s="17">
        <f t="shared" si="19"/>
        <v>0</v>
      </c>
    </row>
    <row r="551" spans="3:11" x14ac:dyDescent="0.3">
      <c r="C551" s="6" t="str">
        <f>slowniki!M349</f>
        <v>404-40411</v>
      </c>
      <c r="D551" s="16" t="str">
        <f>IF($B$5="synt",LEFT(VLOOKUP('Obroty 4'!C551,slowniki!M:N,2,FALSE),3),IF($B$5="I-P",LEFT(VLOOKUP('Obroty 4'!C551,slowniki!M:N,2,FALSE),6),IF($B$5="II-P",LEFT(VLOOKUP('Obroty 4'!C551,slowniki!M:N,2,FALSE),9),VLOOKUP('Obroty 4'!C551,slowniki!M:N,2,FALSE))))</f>
        <v>404</v>
      </c>
      <c r="E551" s="16" t="str">
        <f>VLOOKUP('Obroty 4'!C551,slowniki!M:N,2,FALSE)</f>
        <v>404-04-04-11</v>
      </c>
      <c r="F551" s="17">
        <f>SUMIFS(Dane!Q:Q,Dane!O:O,'Obroty 4'!C551,Dane!M:M,'Obroty 4'!$D$2)</f>
        <v>0</v>
      </c>
      <c r="G551" s="17">
        <f>SUMIFS(Dane!Q:Q,Dane!P:P,'Obroty 4'!C551,Dane!M:M,'Obroty 4'!$D$2)</f>
        <v>0</v>
      </c>
      <c r="H551" s="17">
        <f>SUMIFS(Dane!Q:Q,Dane!O:O,'Obroty 4'!C551)</f>
        <v>0</v>
      </c>
      <c r="I551" s="17">
        <f>SUMIFS(Dane!P:P,Dane!O:O,'Obroty 4'!C551)</f>
        <v>0</v>
      </c>
      <c r="J551" s="17">
        <f t="shared" si="18"/>
        <v>0</v>
      </c>
      <c r="K551" s="17">
        <f t="shared" si="19"/>
        <v>0</v>
      </c>
    </row>
    <row r="552" spans="3:11" x14ac:dyDescent="0.3">
      <c r="C552" s="6" t="str">
        <f>slowniki!M350</f>
        <v>404-40412</v>
      </c>
      <c r="D552" s="16" t="str">
        <f>IF($B$5="synt",LEFT(VLOOKUP('Obroty 4'!C552,slowniki!M:N,2,FALSE),3),IF($B$5="I-P",LEFT(VLOOKUP('Obroty 4'!C552,slowniki!M:N,2,FALSE),6),IF($B$5="II-P",LEFT(VLOOKUP('Obroty 4'!C552,slowniki!M:N,2,FALSE),9),VLOOKUP('Obroty 4'!C552,slowniki!M:N,2,FALSE))))</f>
        <v>404</v>
      </c>
      <c r="E552" s="16" t="str">
        <f>VLOOKUP('Obroty 4'!C552,slowniki!M:N,2,FALSE)</f>
        <v>404-04-04-12</v>
      </c>
      <c r="F552" s="17">
        <f>SUMIFS(Dane!Q:Q,Dane!O:O,'Obroty 4'!C552,Dane!M:M,'Obroty 4'!$D$2)</f>
        <v>0</v>
      </c>
      <c r="G552" s="17">
        <f>SUMIFS(Dane!Q:Q,Dane!P:P,'Obroty 4'!C552,Dane!M:M,'Obroty 4'!$D$2)</f>
        <v>0</v>
      </c>
      <c r="H552" s="17">
        <f>SUMIFS(Dane!Q:Q,Dane!O:O,'Obroty 4'!C552)</f>
        <v>0</v>
      </c>
      <c r="I552" s="17">
        <f>SUMIFS(Dane!P:P,Dane!O:O,'Obroty 4'!C552)</f>
        <v>0</v>
      </c>
      <c r="J552" s="17">
        <f t="shared" si="18"/>
        <v>0</v>
      </c>
      <c r="K552" s="17">
        <f t="shared" si="19"/>
        <v>0</v>
      </c>
    </row>
    <row r="553" spans="3:11" x14ac:dyDescent="0.3">
      <c r="C553" s="6" t="str">
        <f>slowniki!M351</f>
        <v>404-40413</v>
      </c>
      <c r="D553" s="16" t="str">
        <f>IF($B$5="synt",LEFT(VLOOKUP('Obroty 4'!C553,slowniki!M:N,2,FALSE),3),IF($B$5="I-P",LEFT(VLOOKUP('Obroty 4'!C553,slowniki!M:N,2,FALSE),6),IF($B$5="II-P",LEFT(VLOOKUP('Obroty 4'!C553,slowniki!M:N,2,FALSE),9),VLOOKUP('Obroty 4'!C553,slowniki!M:N,2,FALSE))))</f>
        <v>404</v>
      </c>
      <c r="E553" s="16" t="str">
        <f>VLOOKUP('Obroty 4'!C553,slowniki!M:N,2,FALSE)</f>
        <v>404-04-04-13</v>
      </c>
      <c r="F553" s="17">
        <f>SUMIFS(Dane!Q:Q,Dane!O:O,'Obroty 4'!C553,Dane!M:M,'Obroty 4'!$D$2)</f>
        <v>0</v>
      </c>
      <c r="G553" s="17">
        <f>SUMIFS(Dane!Q:Q,Dane!P:P,'Obroty 4'!C553,Dane!M:M,'Obroty 4'!$D$2)</f>
        <v>0</v>
      </c>
      <c r="H553" s="17">
        <f>SUMIFS(Dane!Q:Q,Dane!O:O,'Obroty 4'!C553)</f>
        <v>0</v>
      </c>
      <c r="I553" s="17">
        <f>SUMIFS(Dane!P:P,Dane!O:O,'Obroty 4'!C553)</f>
        <v>0</v>
      </c>
      <c r="J553" s="17">
        <f t="shared" si="18"/>
        <v>0</v>
      </c>
      <c r="K553" s="17">
        <f t="shared" si="19"/>
        <v>0</v>
      </c>
    </row>
    <row r="554" spans="3:11" x14ac:dyDescent="0.3">
      <c r="C554" s="6" t="str">
        <f>slowniki!M352</f>
        <v>404-40414</v>
      </c>
      <c r="D554" s="16" t="str">
        <f>IF($B$5="synt",LEFT(VLOOKUP('Obroty 4'!C554,slowniki!M:N,2,FALSE),3),IF($B$5="I-P",LEFT(VLOOKUP('Obroty 4'!C554,slowniki!M:N,2,FALSE),6),IF($B$5="II-P",LEFT(VLOOKUP('Obroty 4'!C554,slowniki!M:N,2,FALSE),9),VLOOKUP('Obroty 4'!C554,slowniki!M:N,2,FALSE))))</f>
        <v>404</v>
      </c>
      <c r="E554" s="16" t="str">
        <f>VLOOKUP('Obroty 4'!C554,slowniki!M:N,2,FALSE)</f>
        <v>404-04-04-14</v>
      </c>
      <c r="F554" s="17">
        <f>SUMIFS(Dane!Q:Q,Dane!O:O,'Obroty 4'!C554,Dane!M:M,'Obroty 4'!$D$2)</f>
        <v>0</v>
      </c>
      <c r="G554" s="17">
        <f>SUMIFS(Dane!Q:Q,Dane!P:P,'Obroty 4'!C554,Dane!M:M,'Obroty 4'!$D$2)</f>
        <v>0</v>
      </c>
      <c r="H554" s="17">
        <f>SUMIFS(Dane!Q:Q,Dane!O:O,'Obroty 4'!C554)</f>
        <v>0</v>
      </c>
      <c r="I554" s="17">
        <f>SUMIFS(Dane!P:P,Dane!O:O,'Obroty 4'!C554)</f>
        <v>0</v>
      </c>
      <c r="J554" s="17">
        <f t="shared" si="18"/>
        <v>0</v>
      </c>
      <c r="K554" s="17">
        <f t="shared" si="19"/>
        <v>0</v>
      </c>
    </row>
    <row r="555" spans="3:11" x14ac:dyDescent="0.3">
      <c r="C555" s="6" t="str">
        <f>slowniki!M353</f>
        <v>404-40415</v>
      </c>
      <c r="D555" s="16" t="str">
        <f>IF($B$5="synt",LEFT(VLOOKUP('Obroty 4'!C555,slowniki!M:N,2,FALSE),3),IF($B$5="I-P",LEFT(VLOOKUP('Obroty 4'!C555,slowniki!M:N,2,FALSE),6),IF($B$5="II-P",LEFT(VLOOKUP('Obroty 4'!C555,slowniki!M:N,2,FALSE),9),VLOOKUP('Obroty 4'!C555,slowniki!M:N,2,FALSE))))</f>
        <v>404</v>
      </c>
      <c r="E555" s="16" t="str">
        <f>VLOOKUP('Obroty 4'!C555,slowniki!M:N,2,FALSE)</f>
        <v>404-04-04-15</v>
      </c>
      <c r="F555" s="17">
        <f>SUMIFS(Dane!Q:Q,Dane!O:O,'Obroty 4'!C555,Dane!M:M,'Obroty 4'!$D$2)</f>
        <v>0</v>
      </c>
      <c r="G555" s="17">
        <f>SUMIFS(Dane!Q:Q,Dane!P:P,'Obroty 4'!C555,Dane!M:M,'Obroty 4'!$D$2)</f>
        <v>0</v>
      </c>
      <c r="H555" s="17">
        <f>SUMIFS(Dane!Q:Q,Dane!O:O,'Obroty 4'!C555)</f>
        <v>0</v>
      </c>
      <c r="I555" s="17">
        <f>SUMIFS(Dane!P:P,Dane!O:O,'Obroty 4'!C555)</f>
        <v>0</v>
      </c>
      <c r="J555" s="17">
        <f t="shared" si="18"/>
        <v>0</v>
      </c>
      <c r="K555" s="17">
        <f t="shared" si="19"/>
        <v>0</v>
      </c>
    </row>
    <row r="556" spans="3:11" x14ac:dyDescent="0.3">
      <c r="C556" s="6" t="str">
        <f>slowniki!M354</f>
        <v>404-40416</v>
      </c>
      <c r="D556" s="16" t="str">
        <f>IF($B$5="synt",LEFT(VLOOKUP('Obroty 4'!C556,slowniki!M:N,2,FALSE),3),IF($B$5="I-P",LEFT(VLOOKUP('Obroty 4'!C556,slowniki!M:N,2,FALSE),6),IF($B$5="II-P",LEFT(VLOOKUP('Obroty 4'!C556,slowniki!M:N,2,FALSE),9),VLOOKUP('Obroty 4'!C556,slowniki!M:N,2,FALSE))))</f>
        <v>404</v>
      </c>
      <c r="E556" s="16" t="str">
        <f>VLOOKUP('Obroty 4'!C556,slowniki!M:N,2,FALSE)</f>
        <v>404-04-04-16</v>
      </c>
      <c r="F556" s="17">
        <f>SUMIFS(Dane!Q:Q,Dane!O:O,'Obroty 4'!C556,Dane!M:M,'Obroty 4'!$D$2)</f>
        <v>0</v>
      </c>
      <c r="G556" s="17">
        <f>SUMIFS(Dane!Q:Q,Dane!P:P,'Obroty 4'!C556,Dane!M:M,'Obroty 4'!$D$2)</f>
        <v>0</v>
      </c>
      <c r="H556" s="17">
        <f>SUMIFS(Dane!Q:Q,Dane!O:O,'Obroty 4'!C556)</f>
        <v>0</v>
      </c>
      <c r="I556" s="17">
        <f>SUMIFS(Dane!P:P,Dane!O:O,'Obroty 4'!C556)</f>
        <v>0</v>
      </c>
      <c r="J556" s="17">
        <f t="shared" si="18"/>
        <v>0</v>
      </c>
      <c r="K556" s="17">
        <f t="shared" si="19"/>
        <v>0</v>
      </c>
    </row>
    <row r="557" spans="3:11" x14ac:dyDescent="0.3">
      <c r="C557" s="6" t="str">
        <f>slowniki!M355</f>
        <v>404-40501</v>
      </c>
      <c r="D557" s="16" t="str">
        <f>IF($B$5="synt",LEFT(VLOOKUP('Obroty 4'!C557,slowniki!M:N,2,FALSE),3),IF($B$5="I-P",LEFT(VLOOKUP('Obroty 4'!C557,slowniki!M:N,2,FALSE),6),IF($B$5="II-P",LEFT(VLOOKUP('Obroty 4'!C557,slowniki!M:N,2,FALSE),9),VLOOKUP('Obroty 4'!C557,slowniki!M:N,2,FALSE))))</f>
        <v>404</v>
      </c>
      <c r="E557" s="16" t="str">
        <f>VLOOKUP('Obroty 4'!C557,slowniki!M:N,2,FALSE)</f>
        <v>404-04-05-01</v>
      </c>
      <c r="F557" s="17">
        <f>SUMIFS(Dane!Q:Q,Dane!O:O,'Obroty 4'!C557,Dane!M:M,'Obroty 4'!$D$2)</f>
        <v>0</v>
      </c>
      <c r="G557" s="17">
        <f>SUMIFS(Dane!Q:Q,Dane!P:P,'Obroty 4'!C557,Dane!M:M,'Obroty 4'!$D$2)</f>
        <v>0</v>
      </c>
      <c r="H557" s="17">
        <f>SUMIFS(Dane!Q:Q,Dane!O:O,'Obroty 4'!C557)</f>
        <v>0</v>
      </c>
      <c r="I557" s="17">
        <f>SUMIFS(Dane!P:P,Dane!O:O,'Obroty 4'!C557)</f>
        <v>0</v>
      </c>
      <c r="J557" s="17">
        <f t="shared" si="18"/>
        <v>0</v>
      </c>
      <c r="K557" s="17">
        <f t="shared" si="19"/>
        <v>0</v>
      </c>
    </row>
    <row r="558" spans="3:11" x14ac:dyDescent="0.3">
      <c r="C558" s="6" t="str">
        <f>slowniki!M356</f>
        <v>404-40502</v>
      </c>
      <c r="D558" s="16" t="str">
        <f>IF($B$5="synt",LEFT(VLOOKUP('Obroty 4'!C558,slowniki!M:N,2,FALSE),3),IF($B$5="I-P",LEFT(VLOOKUP('Obroty 4'!C558,slowniki!M:N,2,FALSE),6),IF($B$5="II-P",LEFT(VLOOKUP('Obroty 4'!C558,slowniki!M:N,2,FALSE),9),VLOOKUP('Obroty 4'!C558,slowniki!M:N,2,FALSE))))</f>
        <v>404</v>
      </c>
      <c r="E558" s="16" t="str">
        <f>VLOOKUP('Obroty 4'!C558,slowniki!M:N,2,FALSE)</f>
        <v>404-04-05-02</v>
      </c>
      <c r="F558" s="17">
        <f>SUMIFS(Dane!Q:Q,Dane!O:O,'Obroty 4'!C558,Dane!M:M,'Obroty 4'!$D$2)</f>
        <v>0</v>
      </c>
      <c r="G558" s="17">
        <f>SUMIFS(Dane!Q:Q,Dane!P:P,'Obroty 4'!C558,Dane!M:M,'Obroty 4'!$D$2)</f>
        <v>0</v>
      </c>
      <c r="H558" s="17">
        <f>SUMIFS(Dane!Q:Q,Dane!O:O,'Obroty 4'!C558)</f>
        <v>0</v>
      </c>
      <c r="I558" s="17">
        <f>SUMIFS(Dane!P:P,Dane!O:O,'Obroty 4'!C558)</f>
        <v>0</v>
      </c>
      <c r="J558" s="17">
        <f t="shared" si="18"/>
        <v>0</v>
      </c>
      <c r="K558" s="17">
        <f t="shared" si="19"/>
        <v>0</v>
      </c>
    </row>
    <row r="559" spans="3:11" x14ac:dyDescent="0.3">
      <c r="C559" s="6" t="str">
        <f>slowniki!M357</f>
        <v>404-40503</v>
      </c>
      <c r="D559" s="16" t="str">
        <f>IF($B$5="synt",LEFT(VLOOKUP('Obroty 4'!C559,slowniki!M:N,2,FALSE),3),IF($B$5="I-P",LEFT(VLOOKUP('Obroty 4'!C559,slowniki!M:N,2,FALSE),6),IF($B$5="II-P",LEFT(VLOOKUP('Obroty 4'!C559,slowniki!M:N,2,FALSE),9),VLOOKUP('Obroty 4'!C559,slowniki!M:N,2,FALSE))))</f>
        <v>404</v>
      </c>
      <c r="E559" s="16" t="str">
        <f>VLOOKUP('Obroty 4'!C559,slowniki!M:N,2,FALSE)</f>
        <v>404-04-05-03</v>
      </c>
      <c r="F559" s="17">
        <f>SUMIFS(Dane!Q:Q,Dane!O:O,'Obroty 4'!C559,Dane!M:M,'Obroty 4'!$D$2)</f>
        <v>0</v>
      </c>
      <c r="G559" s="17">
        <f>SUMIFS(Dane!Q:Q,Dane!P:P,'Obroty 4'!C559,Dane!M:M,'Obroty 4'!$D$2)</f>
        <v>0</v>
      </c>
      <c r="H559" s="17">
        <f>SUMIFS(Dane!Q:Q,Dane!O:O,'Obroty 4'!C559)</f>
        <v>0</v>
      </c>
      <c r="I559" s="17">
        <f>SUMIFS(Dane!P:P,Dane!O:O,'Obroty 4'!C559)</f>
        <v>0</v>
      </c>
      <c r="J559" s="17">
        <f t="shared" si="18"/>
        <v>0</v>
      </c>
      <c r="K559" s="17">
        <f t="shared" si="19"/>
        <v>0</v>
      </c>
    </row>
    <row r="560" spans="3:11" x14ac:dyDescent="0.3">
      <c r="C560" s="6" t="str">
        <f>slowniki!M358</f>
        <v>404-40504</v>
      </c>
      <c r="D560" s="16" t="str">
        <f>IF($B$5="synt",LEFT(VLOOKUP('Obroty 4'!C560,slowniki!M:N,2,FALSE),3),IF($B$5="I-P",LEFT(VLOOKUP('Obroty 4'!C560,slowniki!M:N,2,FALSE),6),IF($B$5="II-P",LEFT(VLOOKUP('Obroty 4'!C560,slowniki!M:N,2,FALSE),9),VLOOKUP('Obroty 4'!C560,slowniki!M:N,2,FALSE))))</f>
        <v>404</v>
      </c>
      <c r="E560" s="16" t="str">
        <f>VLOOKUP('Obroty 4'!C560,slowniki!M:N,2,FALSE)</f>
        <v>404-04-05-04</v>
      </c>
      <c r="F560" s="17">
        <f>SUMIFS(Dane!Q:Q,Dane!O:O,'Obroty 4'!C560,Dane!M:M,'Obroty 4'!$D$2)</f>
        <v>0</v>
      </c>
      <c r="G560" s="17">
        <f>SUMIFS(Dane!Q:Q,Dane!P:P,'Obroty 4'!C560,Dane!M:M,'Obroty 4'!$D$2)</f>
        <v>0</v>
      </c>
      <c r="H560" s="17">
        <f>SUMIFS(Dane!Q:Q,Dane!O:O,'Obroty 4'!C560)</f>
        <v>0</v>
      </c>
      <c r="I560" s="17">
        <f>SUMIFS(Dane!P:P,Dane!O:O,'Obroty 4'!C560)</f>
        <v>0</v>
      </c>
      <c r="J560" s="17">
        <f t="shared" si="18"/>
        <v>0</v>
      </c>
      <c r="K560" s="17">
        <f t="shared" si="19"/>
        <v>0</v>
      </c>
    </row>
    <row r="561" spans="3:11" x14ac:dyDescent="0.3">
      <c r="C561" s="6" t="str">
        <f>slowniki!M359</f>
        <v>404-40505</v>
      </c>
      <c r="D561" s="16" t="str">
        <f>IF($B$5="synt",LEFT(VLOOKUP('Obroty 4'!C561,slowniki!M:N,2,FALSE),3),IF($B$5="I-P",LEFT(VLOOKUP('Obroty 4'!C561,slowniki!M:N,2,FALSE),6),IF($B$5="II-P",LEFT(VLOOKUP('Obroty 4'!C561,slowniki!M:N,2,FALSE),9),VLOOKUP('Obroty 4'!C561,slowniki!M:N,2,FALSE))))</f>
        <v>404</v>
      </c>
      <c r="E561" s="16" t="str">
        <f>VLOOKUP('Obroty 4'!C561,slowniki!M:N,2,FALSE)</f>
        <v>404-04-05-05</v>
      </c>
      <c r="F561" s="17">
        <f>SUMIFS(Dane!Q:Q,Dane!O:O,'Obroty 4'!C561,Dane!M:M,'Obroty 4'!$D$2)</f>
        <v>0</v>
      </c>
      <c r="G561" s="17">
        <f>SUMIFS(Dane!Q:Q,Dane!P:P,'Obroty 4'!C561,Dane!M:M,'Obroty 4'!$D$2)</f>
        <v>0</v>
      </c>
      <c r="H561" s="17">
        <f>SUMIFS(Dane!Q:Q,Dane!O:O,'Obroty 4'!C561)</f>
        <v>0</v>
      </c>
      <c r="I561" s="17">
        <f>SUMIFS(Dane!P:P,Dane!O:O,'Obroty 4'!C561)</f>
        <v>0</v>
      </c>
      <c r="J561" s="17">
        <f t="shared" si="18"/>
        <v>0</v>
      </c>
      <c r="K561" s="17">
        <f t="shared" si="19"/>
        <v>0</v>
      </c>
    </row>
    <row r="562" spans="3:11" x14ac:dyDescent="0.3">
      <c r="C562" s="6" t="str">
        <f>slowniki!M360</f>
        <v>404-40506</v>
      </c>
      <c r="D562" s="16" t="str">
        <f>IF($B$5="synt",LEFT(VLOOKUP('Obroty 4'!C562,slowniki!M:N,2,FALSE),3),IF($B$5="I-P",LEFT(VLOOKUP('Obroty 4'!C562,slowniki!M:N,2,FALSE),6),IF($B$5="II-P",LEFT(VLOOKUP('Obroty 4'!C562,slowniki!M:N,2,FALSE),9),VLOOKUP('Obroty 4'!C562,slowniki!M:N,2,FALSE))))</f>
        <v>404</v>
      </c>
      <c r="E562" s="16" t="str">
        <f>VLOOKUP('Obroty 4'!C562,slowniki!M:N,2,FALSE)</f>
        <v>404-04-05-06</v>
      </c>
      <c r="F562" s="17">
        <f>SUMIFS(Dane!Q:Q,Dane!O:O,'Obroty 4'!C562,Dane!M:M,'Obroty 4'!$D$2)</f>
        <v>0</v>
      </c>
      <c r="G562" s="17">
        <f>SUMIFS(Dane!Q:Q,Dane!P:P,'Obroty 4'!C562,Dane!M:M,'Obroty 4'!$D$2)</f>
        <v>0</v>
      </c>
      <c r="H562" s="17">
        <f>SUMIFS(Dane!Q:Q,Dane!O:O,'Obroty 4'!C562)</f>
        <v>0</v>
      </c>
      <c r="I562" s="17">
        <f>SUMIFS(Dane!P:P,Dane!O:O,'Obroty 4'!C562)</f>
        <v>0</v>
      </c>
      <c r="J562" s="17">
        <f t="shared" si="18"/>
        <v>0</v>
      </c>
      <c r="K562" s="17">
        <f t="shared" si="19"/>
        <v>0</v>
      </c>
    </row>
    <row r="563" spans="3:11" x14ac:dyDescent="0.3">
      <c r="C563" s="6" t="str">
        <f>slowniki!M361</f>
        <v>404-40507</v>
      </c>
      <c r="D563" s="16" t="str">
        <f>IF($B$5="synt",LEFT(VLOOKUP('Obroty 4'!C563,slowniki!M:N,2,FALSE),3),IF($B$5="I-P",LEFT(VLOOKUP('Obroty 4'!C563,slowniki!M:N,2,FALSE),6),IF($B$5="II-P",LEFT(VLOOKUP('Obroty 4'!C563,slowniki!M:N,2,FALSE),9),VLOOKUP('Obroty 4'!C563,slowniki!M:N,2,FALSE))))</f>
        <v>404</v>
      </c>
      <c r="E563" s="16" t="str">
        <f>VLOOKUP('Obroty 4'!C563,slowniki!M:N,2,FALSE)</f>
        <v>404-04-05-07</v>
      </c>
      <c r="F563" s="17">
        <f>SUMIFS(Dane!Q:Q,Dane!O:O,'Obroty 4'!C563,Dane!M:M,'Obroty 4'!$D$2)</f>
        <v>0</v>
      </c>
      <c r="G563" s="17">
        <f>SUMIFS(Dane!Q:Q,Dane!P:P,'Obroty 4'!C563,Dane!M:M,'Obroty 4'!$D$2)</f>
        <v>0</v>
      </c>
      <c r="H563" s="17">
        <f>SUMIFS(Dane!Q:Q,Dane!O:O,'Obroty 4'!C563)</f>
        <v>0</v>
      </c>
      <c r="I563" s="17">
        <f>SUMIFS(Dane!P:P,Dane!O:O,'Obroty 4'!C563)</f>
        <v>0</v>
      </c>
      <c r="J563" s="17">
        <f t="shared" si="18"/>
        <v>0</v>
      </c>
      <c r="K563" s="17">
        <f t="shared" si="19"/>
        <v>0</v>
      </c>
    </row>
    <row r="564" spans="3:11" x14ac:dyDescent="0.3">
      <c r="C564" s="6" t="str">
        <f>slowniki!M362</f>
        <v>404-40508</v>
      </c>
      <c r="D564" s="16" t="str">
        <f>IF($B$5="synt",LEFT(VLOOKUP('Obroty 4'!C564,slowniki!M:N,2,FALSE),3),IF($B$5="I-P",LEFT(VLOOKUP('Obroty 4'!C564,slowniki!M:N,2,FALSE),6),IF($B$5="II-P",LEFT(VLOOKUP('Obroty 4'!C564,slowniki!M:N,2,FALSE),9),VLOOKUP('Obroty 4'!C564,slowniki!M:N,2,FALSE))))</f>
        <v>404</v>
      </c>
      <c r="E564" s="16" t="str">
        <f>VLOOKUP('Obroty 4'!C564,slowniki!M:N,2,FALSE)</f>
        <v>404-04-05-08</v>
      </c>
      <c r="F564" s="17">
        <f>SUMIFS(Dane!Q:Q,Dane!O:O,'Obroty 4'!C564,Dane!M:M,'Obroty 4'!$D$2)</f>
        <v>0</v>
      </c>
      <c r="G564" s="17">
        <f>SUMIFS(Dane!Q:Q,Dane!P:P,'Obroty 4'!C564,Dane!M:M,'Obroty 4'!$D$2)</f>
        <v>0</v>
      </c>
      <c r="H564" s="17">
        <f>SUMIFS(Dane!Q:Q,Dane!O:O,'Obroty 4'!C564)</f>
        <v>0</v>
      </c>
      <c r="I564" s="17">
        <f>SUMIFS(Dane!P:P,Dane!O:O,'Obroty 4'!C564)</f>
        <v>0</v>
      </c>
      <c r="J564" s="17">
        <f t="shared" si="18"/>
        <v>0</v>
      </c>
      <c r="K564" s="17">
        <f t="shared" si="19"/>
        <v>0</v>
      </c>
    </row>
    <row r="565" spans="3:11" x14ac:dyDescent="0.3">
      <c r="C565" s="6" t="str">
        <f>slowniki!M363</f>
        <v>404-40509</v>
      </c>
      <c r="D565" s="16" t="str">
        <f>IF($B$5="synt",LEFT(VLOOKUP('Obroty 4'!C565,slowniki!M:N,2,FALSE),3),IF($B$5="I-P",LEFT(VLOOKUP('Obroty 4'!C565,slowniki!M:N,2,FALSE),6),IF($B$5="II-P",LEFT(VLOOKUP('Obroty 4'!C565,slowniki!M:N,2,FALSE),9),VLOOKUP('Obroty 4'!C565,slowniki!M:N,2,FALSE))))</f>
        <v>404</v>
      </c>
      <c r="E565" s="16" t="str">
        <f>VLOOKUP('Obroty 4'!C565,slowniki!M:N,2,FALSE)</f>
        <v>404-04-05-09</v>
      </c>
      <c r="F565" s="17">
        <f>SUMIFS(Dane!Q:Q,Dane!O:O,'Obroty 4'!C565,Dane!M:M,'Obroty 4'!$D$2)</f>
        <v>0</v>
      </c>
      <c r="G565" s="17">
        <f>SUMIFS(Dane!Q:Q,Dane!P:P,'Obroty 4'!C565,Dane!M:M,'Obroty 4'!$D$2)</f>
        <v>0</v>
      </c>
      <c r="H565" s="17">
        <f>SUMIFS(Dane!Q:Q,Dane!O:O,'Obroty 4'!C565)</f>
        <v>0</v>
      </c>
      <c r="I565" s="17">
        <f>SUMIFS(Dane!P:P,Dane!O:O,'Obroty 4'!C565)</f>
        <v>0</v>
      </c>
      <c r="J565" s="17">
        <f t="shared" si="18"/>
        <v>0</v>
      </c>
      <c r="K565" s="17">
        <f t="shared" si="19"/>
        <v>0</v>
      </c>
    </row>
    <row r="566" spans="3:11" x14ac:dyDescent="0.3">
      <c r="C566" s="6" t="str">
        <f>slowniki!M364</f>
        <v>404-40510</v>
      </c>
      <c r="D566" s="16" t="str">
        <f>IF($B$5="synt",LEFT(VLOOKUP('Obroty 4'!C566,slowniki!M:N,2,FALSE),3),IF($B$5="I-P",LEFT(VLOOKUP('Obroty 4'!C566,slowniki!M:N,2,FALSE),6),IF($B$5="II-P",LEFT(VLOOKUP('Obroty 4'!C566,slowniki!M:N,2,FALSE),9),VLOOKUP('Obroty 4'!C566,slowniki!M:N,2,FALSE))))</f>
        <v>404</v>
      </c>
      <c r="E566" s="16" t="str">
        <f>VLOOKUP('Obroty 4'!C566,slowniki!M:N,2,FALSE)</f>
        <v>404-04-05-10</v>
      </c>
      <c r="F566" s="17">
        <f>SUMIFS(Dane!Q:Q,Dane!O:O,'Obroty 4'!C566,Dane!M:M,'Obroty 4'!$D$2)</f>
        <v>0</v>
      </c>
      <c r="G566" s="17">
        <f>SUMIFS(Dane!Q:Q,Dane!P:P,'Obroty 4'!C566,Dane!M:M,'Obroty 4'!$D$2)</f>
        <v>0</v>
      </c>
      <c r="H566" s="17">
        <f>SUMIFS(Dane!Q:Q,Dane!O:O,'Obroty 4'!C566)</f>
        <v>0</v>
      </c>
      <c r="I566" s="17">
        <f>SUMIFS(Dane!P:P,Dane!O:O,'Obroty 4'!C566)</f>
        <v>0</v>
      </c>
      <c r="J566" s="17">
        <f t="shared" si="18"/>
        <v>0</v>
      </c>
      <c r="K566" s="17">
        <f t="shared" si="19"/>
        <v>0</v>
      </c>
    </row>
    <row r="567" spans="3:11" x14ac:dyDescent="0.3">
      <c r="C567" s="6" t="str">
        <f>slowniki!M365</f>
        <v>404-40511</v>
      </c>
      <c r="D567" s="16" t="str">
        <f>IF($B$5="synt",LEFT(VLOOKUP('Obroty 4'!C567,slowniki!M:N,2,FALSE),3),IF($B$5="I-P",LEFT(VLOOKUP('Obroty 4'!C567,slowniki!M:N,2,FALSE),6),IF($B$5="II-P",LEFT(VLOOKUP('Obroty 4'!C567,slowniki!M:N,2,FALSE),9),VLOOKUP('Obroty 4'!C567,slowniki!M:N,2,FALSE))))</f>
        <v>404</v>
      </c>
      <c r="E567" s="16" t="str">
        <f>VLOOKUP('Obroty 4'!C567,slowniki!M:N,2,FALSE)</f>
        <v>404-04-05-11</v>
      </c>
      <c r="F567" s="17">
        <f>SUMIFS(Dane!Q:Q,Dane!O:O,'Obroty 4'!C567,Dane!M:M,'Obroty 4'!$D$2)</f>
        <v>0</v>
      </c>
      <c r="G567" s="17">
        <f>SUMIFS(Dane!Q:Q,Dane!P:P,'Obroty 4'!C567,Dane!M:M,'Obroty 4'!$D$2)</f>
        <v>0</v>
      </c>
      <c r="H567" s="17">
        <f>SUMIFS(Dane!Q:Q,Dane!O:O,'Obroty 4'!C567)</f>
        <v>0</v>
      </c>
      <c r="I567" s="17">
        <f>SUMIFS(Dane!P:P,Dane!O:O,'Obroty 4'!C567)</f>
        <v>0</v>
      </c>
      <c r="J567" s="17">
        <f t="shared" si="18"/>
        <v>0</v>
      </c>
      <c r="K567" s="17">
        <f t="shared" si="19"/>
        <v>0</v>
      </c>
    </row>
    <row r="568" spans="3:11" x14ac:dyDescent="0.3">
      <c r="C568" s="6" t="str">
        <f>slowniki!M366</f>
        <v>404-40512</v>
      </c>
      <c r="D568" s="16" t="str">
        <f>IF($B$5="synt",LEFT(VLOOKUP('Obroty 4'!C568,slowniki!M:N,2,FALSE),3),IF($B$5="I-P",LEFT(VLOOKUP('Obroty 4'!C568,slowniki!M:N,2,FALSE),6),IF($B$5="II-P",LEFT(VLOOKUP('Obroty 4'!C568,slowniki!M:N,2,FALSE),9),VLOOKUP('Obroty 4'!C568,slowniki!M:N,2,FALSE))))</f>
        <v>404</v>
      </c>
      <c r="E568" s="16" t="str">
        <f>VLOOKUP('Obroty 4'!C568,slowniki!M:N,2,FALSE)</f>
        <v>404-04-05-12</v>
      </c>
      <c r="F568" s="17">
        <f>SUMIFS(Dane!Q:Q,Dane!O:O,'Obroty 4'!C568,Dane!M:M,'Obroty 4'!$D$2)</f>
        <v>0</v>
      </c>
      <c r="G568" s="17">
        <f>SUMIFS(Dane!Q:Q,Dane!P:P,'Obroty 4'!C568,Dane!M:M,'Obroty 4'!$D$2)</f>
        <v>0</v>
      </c>
      <c r="H568" s="17">
        <f>SUMIFS(Dane!Q:Q,Dane!O:O,'Obroty 4'!C568)</f>
        <v>0</v>
      </c>
      <c r="I568" s="17">
        <f>SUMIFS(Dane!P:P,Dane!O:O,'Obroty 4'!C568)</f>
        <v>0</v>
      </c>
      <c r="J568" s="17">
        <f t="shared" si="18"/>
        <v>0</v>
      </c>
      <c r="K568" s="17">
        <f t="shared" si="19"/>
        <v>0</v>
      </c>
    </row>
    <row r="569" spans="3:11" x14ac:dyDescent="0.3">
      <c r="C569" s="6" t="str">
        <f>slowniki!M367</f>
        <v>404-40513</v>
      </c>
      <c r="D569" s="16" t="str">
        <f>IF($B$5="synt",LEFT(VLOOKUP('Obroty 4'!C569,slowniki!M:N,2,FALSE),3),IF($B$5="I-P",LEFT(VLOOKUP('Obroty 4'!C569,slowniki!M:N,2,FALSE),6),IF($B$5="II-P",LEFT(VLOOKUP('Obroty 4'!C569,slowniki!M:N,2,FALSE),9),VLOOKUP('Obroty 4'!C569,slowniki!M:N,2,FALSE))))</f>
        <v>404</v>
      </c>
      <c r="E569" s="16" t="str">
        <f>VLOOKUP('Obroty 4'!C569,slowniki!M:N,2,FALSE)</f>
        <v>404-04-05-13</v>
      </c>
      <c r="F569" s="17">
        <f>SUMIFS(Dane!Q:Q,Dane!O:O,'Obroty 4'!C569,Dane!M:M,'Obroty 4'!$D$2)</f>
        <v>0</v>
      </c>
      <c r="G569" s="17">
        <f>SUMIFS(Dane!Q:Q,Dane!P:P,'Obroty 4'!C569,Dane!M:M,'Obroty 4'!$D$2)</f>
        <v>0</v>
      </c>
      <c r="H569" s="17">
        <f>SUMIFS(Dane!Q:Q,Dane!O:O,'Obroty 4'!C569)</f>
        <v>0</v>
      </c>
      <c r="I569" s="17">
        <f>SUMIFS(Dane!P:P,Dane!O:O,'Obroty 4'!C569)</f>
        <v>0</v>
      </c>
      <c r="J569" s="17">
        <f t="shared" si="18"/>
        <v>0</v>
      </c>
      <c r="K569" s="17">
        <f t="shared" si="19"/>
        <v>0</v>
      </c>
    </row>
    <row r="570" spans="3:11" x14ac:dyDescent="0.3">
      <c r="C570" s="6" t="str">
        <f>slowniki!M368</f>
        <v>404-40514</v>
      </c>
      <c r="D570" s="16" t="str">
        <f>IF($B$5="synt",LEFT(VLOOKUP('Obroty 4'!C570,slowniki!M:N,2,FALSE),3),IF($B$5="I-P",LEFT(VLOOKUP('Obroty 4'!C570,slowniki!M:N,2,FALSE),6),IF($B$5="II-P",LEFT(VLOOKUP('Obroty 4'!C570,slowniki!M:N,2,FALSE),9),VLOOKUP('Obroty 4'!C570,slowniki!M:N,2,FALSE))))</f>
        <v>404</v>
      </c>
      <c r="E570" s="16" t="str">
        <f>VLOOKUP('Obroty 4'!C570,slowniki!M:N,2,FALSE)</f>
        <v>404-04-05-14</v>
      </c>
      <c r="F570" s="17">
        <f>SUMIFS(Dane!Q:Q,Dane!O:O,'Obroty 4'!C570,Dane!M:M,'Obroty 4'!$D$2)</f>
        <v>0</v>
      </c>
      <c r="G570" s="17">
        <f>SUMIFS(Dane!Q:Q,Dane!P:P,'Obroty 4'!C570,Dane!M:M,'Obroty 4'!$D$2)</f>
        <v>0</v>
      </c>
      <c r="H570" s="17">
        <f>SUMIFS(Dane!Q:Q,Dane!O:O,'Obroty 4'!C570)</f>
        <v>0</v>
      </c>
      <c r="I570" s="17">
        <f>SUMIFS(Dane!P:P,Dane!O:O,'Obroty 4'!C570)</f>
        <v>0</v>
      </c>
      <c r="J570" s="17">
        <f t="shared" si="18"/>
        <v>0</v>
      </c>
      <c r="K570" s="17">
        <f t="shared" si="19"/>
        <v>0</v>
      </c>
    </row>
    <row r="571" spans="3:11" x14ac:dyDescent="0.3">
      <c r="C571" s="6" t="str">
        <f>slowniki!M369</f>
        <v>404-40515</v>
      </c>
      <c r="D571" s="16" t="str">
        <f>IF($B$5="synt",LEFT(VLOOKUP('Obroty 4'!C571,slowniki!M:N,2,FALSE),3),IF($B$5="I-P",LEFT(VLOOKUP('Obroty 4'!C571,slowniki!M:N,2,FALSE),6),IF($B$5="II-P",LEFT(VLOOKUP('Obroty 4'!C571,slowniki!M:N,2,FALSE),9),VLOOKUP('Obroty 4'!C571,slowniki!M:N,2,FALSE))))</f>
        <v>404</v>
      </c>
      <c r="E571" s="16" t="str">
        <f>VLOOKUP('Obroty 4'!C571,slowniki!M:N,2,FALSE)</f>
        <v>404-04-05-15</v>
      </c>
      <c r="F571" s="17">
        <f>SUMIFS(Dane!Q:Q,Dane!O:O,'Obroty 4'!C571,Dane!M:M,'Obroty 4'!$D$2)</f>
        <v>0</v>
      </c>
      <c r="G571" s="17">
        <f>SUMIFS(Dane!Q:Q,Dane!P:P,'Obroty 4'!C571,Dane!M:M,'Obroty 4'!$D$2)</f>
        <v>0</v>
      </c>
      <c r="H571" s="17">
        <f>SUMIFS(Dane!Q:Q,Dane!O:O,'Obroty 4'!C571)</f>
        <v>0</v>
      </c>
      <c r="I571" s="17">
        <f>SUMIFS(Dane!P:P,Dane!O:O,'Obroty 4'!C571)</f>
        <v>0</v>
      </c>
      <c r="J571" s="17">
        <f t="shared" si="18"/>
        <v>0</v>
      </c>
      <c r="K571" s="17">
        <f t="shared" si="19"/>
        <v>0</v>
      </c>
    </row>
    <row r="572" spans="3:11" x14ac:dyDescent="0.3">
      <c r="C572" s="6" t="str">
        <f>slowniki!M370</f>
        <v>404-40516</v>
      </c>
      <c r="D572" s="16" t="str">
        <f>IF($B$5="synt",LEFT(VLOOKUP('Obroty 4'!C572,slowniki!M:N,2,FALSE),3),IF($B$5="I-P",LEFT(VLOOKUP('Obroty 4'!C572,slowniki!M:N,2,FALSE),6),IF($B$5="II-P",LEFT(VLOOKUP('Obroty 4'!C572,slowniki!M:N,2,FALSE),9),VLOOKUP('Obroty 4'!C572,slowniki!M:N,2,FALSE))))</f>
        <v>404</v>
      </c>
      <c r="E572" s="16" t="str">
        <f>VLOOKUP('Obroty 4'!C572,slowniki!M:N,2,FALSE)</f>
        <v>404-04-05-16</v>
      </c>
      <c r="F572" s="17">
        <f>SUMIFS(Dane!Q:Q,Dane!O:O,'Obroty 4'!C572,Dane!M:M,'Obroty 4'!$D$2)</f>
        <v>0</v>
      </c>
      <c r="G572" s="17">
        <f>SUMIFS(Dane!Q:Q,Dane!P:P,'Obroty 4'!C572,Dane!M:M,'Obroty 4'!$D$2)</f>
        <v>0</v>
      </c>
      <c r="H572" s="17">
        <f>SUMIFS(Dane!Q:Q,Dane!O:O,'Obroty 4'!C572)</f>
        <v>0</v>
      </c>
      <c r="I572" s="17">
        <f>SUMIFS(Dane!P:P,Dane!O:O,'Obroty 4'!C572)</f>
        <v>0</v>
      </c>
      <c r="J572" s="17">
        <f t="shared" si="18"/>
        <v>0</v>
      </c>
      <c r="K572" s="17">
        <f t="shared" si="19"/>
        <v>0</v>
      </c>
    </row>
    <row r="573" spans="3:11" x14ac:dyDescent="0.3">
      <c r="C573" s="6" t="str">
        <f>slowniki!M371</f>
        <v>404-40601</v>
      </c>
      <c r="D573" s="16" t="str">
        <f>IF($B$5="synt",LEFT(VLOOKUP('Obroty 4'!C573,slowniki!M:N,2,FALSE),3),IF($B$5="I-P",LEFT(VLOOKUP('Obroty 4'!C573,slowniki!M:N,2,FALSE),6),IF($B$5="II-P",LEFT(VLOOKUP('Obroty 4'!C573,slowniki!M:N,2,FALSE),9),VLOOKUP('Obroty 4'!C573,slowniki!M:N,2,FALSE))))</f>
        <v>404</v>
      </c>
      <c r="E573" s="16" t="str">
        <f>VLOOKUP('Obroty 4'!C573,slowniki!M:N,2,FALSE)</f>
        <v>404-04-06-01</v>
      </c>
      <c r="F573" s="17">
        <f>SUMIFS(Dane!Q:Q,Dane!O:O,'Obroty 4'!C573,Dane!M:M,'Obroty 4'!$D$2)</f>
        <v>0</v>
      </c>
      <c r="G573" s="17">
        <f>SUMIFS(Dane!Q:Q,Dane!P:P,'Obroty 4'!C573,Dane!M:M,'Obroty 4'!$D$2)</f>
        <v>0</v>
      </c>
      <c r="H573" s="17">
        <f>SUMIFS(Dane!Q:Q,Dane!O:O,'Obroty 4'!C573)</f>
        <v>0</v>
      </c>
      <c r="I573" s="17">
        <f>SUMIFS(Dane!P:P,Dane!O:O,'Obroty 4'!C573)</f>
        <v>0</v>
      </c>
      <c r="J573" s="17">
        <f t="shared" si="18"/>
        <v>0</v>
      </c>
      <c r="K573" s="17">
        <f t="shared" si="19"/>
        <v>0</v>
      </c>
    </row>
    <row r="574" spans="3:11" x14ac:dyDescent="0.3">
      <c r="C574" s="6" t="str">
        <f>slowniki!M372</f>
        <v>404-40602</v>
      </c>
      <c r="D574" s="16" t="str">
        <f>IF($B$5="synt",LEFT(VLOOKUP('Obroty 4'!C574,slowniki!M:N,2,FALSE),3),IF($B$5="I-P",LEFT(VLOOKUP('Obroty 4'!C574,slowniki!M:N,2,FALSE),6),IF($B$5="II-P",LEFT(VLOOKUP('Obroty 4'!C574,slowniki!M:N,2,FALSE),9),VLOOKUP('Obroty 4'!C574,slowniki!M:N,2,FALSE))))</f>
        <v>404</v>
      </c>
      <c r="E574" s="16" t="str">
        <f>VLOOKUP('Obroty 4'!C574,slowniki!M:N,2,FALSE)</f>
        <v>404-04-06-02</v>
      </c>
      <c r="F574" s="17">
        <f>SUMIFS(Dane!Q:Q,Dane!O:O,'Obroty 4'!C574,Dane!M:M,'Obroty 4'!$D$2)</f>
        <v>0</v>
      </c>
      <c r="G574" s="17">
        <f>SUMIFS(Dane!Q:Q,Dane!P:P,'Obroty 4'!C574,Dane!M:M,'Obroty 4'!$D$2)</f>
        <v>0</v>
      </c>
      <c r="H574" s="17">
        <f>SUMIFS(Dane!Q:Q,Dane!O:O,'Obroty 4'!C574)</f>
        <v>0</v>
      </c>
      <c r="I574" s="17">
        <f>SUMIFS(Dane!P:P,Dane!O:O,'Obroty 4'!C574)</f>
        <v>0</v>
      </c>
      <c r="J574" s="17">
        <f t="shared" si="18"/>
        <v>0</v>
      </c>
      <c r="K574" s="17">
        <f t="shared" si="19"/>
        <v>0</v>
      </c>
    </row>
    <row r="575" spans="3:11" x14ac:dyDescent="0.3">
      <c r="C575" s="6" t="str">
        <f>slowniki!M373</f>
        <v>404-40603</v>
      </c>
      <c r="D575" s="16" t="str">
        <f>IF($B$5="synt",LEFT(VLOOKUP('Obroty 4'!C575,slowniki!M:N,2,FALSE),3),IF($B$5="I-P",LEFT(VLOOKUP('Obroty 4'!C575,slowniki!M:N,2,FALSE),6),IF($B$5="II-P",LEFT(VLOOKUP('Obroty 4'!C575,slowniki!M:N,2,FALSE),9),VLOOKUP('Obroty 4'!C575,slowniki!M:N,2,FALSE))))</f>
        <v>404</v>
      </c>
      <c r="E575" s="16" t="str">
        <f>VLOOKUP('Obroty 4'!C575,slowniki!M:N,2,FALSE)</f>
        <v>404-04-06-03</v>
      </c>
      <c r="F575" s="17">
        <f>SUMIFS(Dane!Q:Q,Dane!O:O,'Obroty 4'!C575,Dane!M:M,'Obroty 4'!$D$2)</f>
        <v>0</v>
      </c>
      <c r="G575" s="17">
        <f>SUMIFS(Dane!Q:Q,Dane!P:P,'Obroty 4'!C575,Dane!M:M,'Obroty 4'!$D$2)</f>
        <v>0</v>
      </c>
      <c r="H575" s="17">
        <f>SUMIFS(Dane!Q:Q,Dane!O:O,'Obroty 4'!C575)</f>
        <v>0</v>
      </c>
      <c r="I575" s="17">
        <f>SUMIFS(Dane!P:P,Dane!O:O,'Obroty 4'!C575)</f>
        <v>0</v>
      </c>
      <c r="J575" s="17">
        <f t="shared" si="18"/>
        <v>0</v>
      </c>
      <c r="K575" s="17">
        <f t="shared" si="19"/>
        <v>0</v>
      </c>
    </row>
    <row r="576" spans="3:11" x14ac:dyDescent="0.3">
      <c r="C576" s="6" t="str">
        <f>slowniki!M374</f>
        <v>404-40604</v>
      </c>
      <c r="D576" s="16" t="str">
        <f>IF($B$5="synt",LEFT(VLOOKUP('Obroty 4'!C576,slowniki!M:N,2,FALSE),3),IF($B$5="I-P",LEFT(VLOOKUP('Obroty 4'!C576,slowniki!M:N,2,FALSE),6),IF($B$5="II-P",LEFT(VLOOKUP('Obroty 4'!C576,slowniki!M:N,2,FALSE),9),VLOOKUP('Obroty 4'!C576,slowniki!M:N,2,FALSE))))</f>
        <v>404</v>
      </c>
      <c r="E576" s="16" t="str">
        <f>VLOOKUP('Obroty 4'!C576,slowniki!M:N,2,FALSE)</f>
        <v>404-04-06-04</v>
      </c>
      <c r="F576" s="17">
        <f>SUMIFS(Dane!Q:Q,Dane!O:O,'Obroty 4'!C576,Dane!M:M,'Obroty 4'!$D$2)</f>
        <v>0</v>
      </c>
      <c r="G576" s="17">
        <f>SUMIFS(Dane!Q:Q,Dane!P:P,'Obroty 4'!C576,Dane!M:M,'Obroty 4'!$D$2)</f>
        <v>0</v>
      </c>
      <c r="H576" s="17">
        <f>SUMIFS(Dane!Q:Q,Dane!O:O,'Obroty 4'!C576)</f>
        <v>0</v>
      </c>
      <c r="I576" s="17">
        <f>SUMIFS(Dane!P:P,Dane!O:O,'Obroty 4'!C576)</f>
        <v>0</v>
      </c>
      <c r="J576" s="17">
        <f t="shared" si="18"/>
        <v>0</v>
      </c>
      <c r="K576" s="17">
        <f t="shared" si="19"/>
        <v>0</v>
      </c>
    </row>
    <row r="577" spans="3:11" x14ac:dyDescent="0.3">
      <c r="C577" s="6" t="str">
        <f>slowniki!M375</f>
        <v>404-40605</v>
      </c>
      <c r="D577" s="16" t="str">
        <f>IF($B$5="synt",LEFT(VLOOKUP('Obroty 4'!C577,slowniki!M:N,2,FALSE),3),IF($B$5="I-P",LEFT(VLOOKUP('Obroty 4'!C577,slowniki!M:N,2,FALSE),6),IF($B$5="II-P",LEFT(VLOOKUP('Obroty 4'!C577,slowniki!M:N,2,FALSE),9),VLOOKUP('Obroty 4'!C577,slowniki!M:N,2,FALSE))))</f>
        <v>404</v>
      </c>
      <c r="E577" s="16" t="str">
        <f>VLOOKUP('Obroty 4'!C577,slowniki!M:N,2,FALSE)</f>
        <v>404-04-06-05</v>
      </c>
      <c r="F577" s="17">
        <f>SUMIFS(Dane!Q:Q,Dane!O:O,'Obroty 4'!C577,Dane!M:M,'Obroty 4'!$D$2)</f>
        <v>0</v>
      </c>
      <c r="G577" s="17">
        <f>SUMIFS(Dane!Q:Q,Dane!P:P,'Obroty 4'!C577,Dane!M:M,'Obroty 4'!$D$2)</f>
        <v>0</v>
      </c>
      <c r="H577" s="17">
        <f>SUMIFS(Dane!Q:Q,Dane!O:O,'Obroty 4'!C577)</f>
        <v>0</v>
      </c>
      <c r="I577" s="17">
        <f>SUMIFS(Dane!P:P,Dane!O:O,'Obroty 4'!C577)</f>
        <v>0</v>
      </c>
      <c r="J577" s="17">
        <f t="shared" si="18"/>
        <v>0</v>
      </c>
      <c r="K577" s="17">
        <f t="shared" si="19"/>
        <v>0</v>
      </c>
    </row>
    <row r="578" spans="3:11" x14ac:dyDescent="0.3">
      <c r="C578" s="6" t="str">
        <f>slowniki!M376</f>
        <v>404-40606</v>
      </c>
      <c r="D578" s="16" t="str">
        <f>IF($B$5="synt",LEFT(VLOOKUP('Obroty 4'!C578,slowniki!M:N,2,FALSE),3),IF($B$5="I-P",LEFT(VLOOKUP('Obroty 4'!C578,slowniki!M:N,2,FALSE),6),IF($B$5="II-P",LEFT(VLOOKUP('Obroty 4'!C578,slowniki!M:N,2,FALSE),9),VLOOKUP('Obroty 4'!C578,slowniki!M:N,2,FALSE))))</f>
        <v>404</v>
      </c>
      <c r="E578" s="16" t="str">
        <f>VLOOKUP('Obroty 4'!C578,slowniki!M:N,2,FALSE)</f>
        <v>404-04-06-06</v>
      </c>
      <c r="F578" s="17">
        <f>SUMIFS(Dane!Q:Q,Dane!O:O,'Obroty 4'!C578,Dane!M:M,'Obroty 4'!$D$2)</f>
        <v>0</v>
      </c>
      <c r="G578" s="17">
        <f>SUMIFS(Dane!Q:Q,Dane!P:P,'Obroty 4'!C578,Dane!M:M,'Obroty 4'!$D$2)</f>
        <v>0</v>
      </c>
      <c r="H578" s="17">
        <f>SUMIFS(Dane!Q:Q,Dane!O:O,'Obroty 4'!C578)</f>
        <v>0</v>
      </c>
      <c r="I578" s="17">
        <f>SUMIFS(Dane!P:P,Dane!O:O,'Obroty 4'!C578)</f>
        <v>0</v>
      </c>
      <c r="J578" s="17">
        <f t="shared" si="18"/>
        <v>0</v>
      </c>
      <c r="K578" s="17">
        <f t="shared" si="19"/>
        <v>0</v>
      </c>
    </row>
    <row r="579" spans="3:11" x14ac:dyDescent="0.3">
      <c r="C579" s="6" t="str">
        <f>slowniki!M377</f>
        <v>404-40607</v>
      </c>
      <c r="D579" s="16" t="str">
        <f>IF($B$5="synt",LEFT(VLOOKUP('Obroty 4'!C579,slowniki!M:N,2,FALSE),3),IF($B$5="I-P",LEFT(VLOOKUP('Obroty 4'!C579,slowniki!M:N,2,FALSE),6),IF($B$5="II-P",LEFT(VLOOKUP('Obroty 4'!C579,slowniki!M:N,2,FALSE),9),VLOOKUP('Obroty 4'!C579,slowniki!M:N,2,FALSE))))</f>
        <v>404</v>
      </c>
      <c r="E579" s="16" t="str">
        <f>VLOOKUP('Obroty 4'!C579,slowniki!M:N,2,FALSE)</f>
        <v>404-04-06-07</v>
      </c>
      <c r="F579" s="17">
        <f>SUMIFS(Dane!Q:Q,Dane!O:O,'Obroty 4'!C579,Dane!M:M,'Obroty 4'!$D$2)</f>
        <v>0</v>
      </c>
      <c r="G579" s="17">
        <f>SUMIFS(Dane!Q:Q,Dane!P:P,'Obroty 4'!C579,Dane!M:M,'Obroty 4'!$D$2)</f>
        <v>0</v>
      </c>
      <c r="H579" s="17">
        <f>SUMIFS(Dane!Q:Q,Dane!O:O,'Obroty 4'!C579)</f>
        <v>0</v>
      </c>
      <c r="I579" s="17">
        <f>SUMIFS(Dane!P:P,Dane!O:O,'Obroty 4'!C579)</f>
        <v>0</v>
      </c>
      <c r="J579" s="17">
        <f t="shared" si="18"/>
        <v>0</v>
      </c>
      <c r="K579" s="17">
        <f t="shared" si="19"/>
        <v>0</v>
      </c>
    </row>
    <row r="580" spans="3:11" x14ac:dyDescent="0.3">
      <c r="C580" s="6" t="str">
        <f>slowniki!M378</f>
        <v>404-40608</v>
      </c>
      <c r="D580" s="16" t="str">
        <f>IF($B$5="synt",LEFT(VLOOKUP('Obroty 4'!C580,slowniki!M:N,2,FALSE),3),IF($B$5="I-P",LEFT(VLOOKUP('Obroty 4'!C580,slowniki!M:N,2,FALSE),6),IF($B$5="II-P",LEFT(VLOOKUP('Obroty 4'!C580,slowniki!M:N,2,FALSE),9),VLOOKUP('Obroty 4'!C580,slowniki!M:N,2,FALSE))))</f>
        <v>404</v>
      </c>
      <c r="E580" s="16" t="str">
        <f>VLOOKUP('Obroty 4'!C580,slowniki!M:N,2,FALSE)</f>
        <v>404-04-06-08</v>
      </c>
      <c r="F580" s="17">
        <f>SUMIFS(Dane!Q:Q,Dane!O:O,'Obroty 4'!C580,Dane!M:M,'Obroty 4'!$D$2)</f>
        <v>0</v>
      </c>
      <c r="G580" s="17">
        <f>SUMIFS(Dane!Q:Q,Dane!P:P,'Obroty 4'!C580,Dane!M:M,'Obroty 4'!$D$2)</f>
        <v>0</v>
      </c>
      <c r="H580" s="17">
        <f>SUMIFS(Dane!Q:Q,Dane!O:O,'Obroty 4'!C580)</f>
        <v>0</v>
      </c>
      <c r="I580" s="17">
        <f>SUMIFS(Dane!P:P,Dane!O:O,'Obroty 4'!C580)</f>
        <v>0</v>
      </c>
      <c r="J580" s="17">
        <f t="shared" si="18"/>
        <v>0</v>
      </c>
      <c r="K580" s="17">
        <f t="shared" si="19"/>
        <v>0</v>
      </c>
    </row>
    <row r="581" spans="3:11" x14ac:dyDescent="0.3">
      <c r="C581" s="6" t="str">
        <f>slowniki!M379</f>
        <v>404-40609</v>
      </c>
      <c r="D581" s="16" t="str">
        <f>IF($B$5="synt",LEFT(VLOOKUP('Obroty 4'!C581,slowniki!M:N,2,FALSE),3),IF($B$5="I-P",LEFT(VLOOKUP('Obroty 4'!C581,slowniki!M:N,2,FALSE),6),IF($B$5="II-P",LEFT(VLOOKUP('Obroty 4'!C581,slowniki!M:N,2,FALSE),9),VLOOKUP('Obroty 4'!C581,slowniki!M:N,2,FALSE))))</f>
        <v>404</v>
      </c>
      <c r="E581" s="16" t="str">
        <f>VLOOKUP('Obroty 4'!C581,slowniki!M:N,2,FALSE)</f>
        <v>404-04-06-09</v>
      </c>
      <c r="F581" s="17">
        <f>SUMIFS(Dane!Q:Q,Dane!O:O,'Obroty 4'!C581,Dane!M:M,'Obroty 4'!$D$2)</f>
        <v>0</v>
      </c>
      <c r="G581" s="17">
        <f>SUMIFS(Dane!Q:Q,Dane!P:P,'Obroty 4'!C581,Dane!M:M,'Obroty 4'!$D$2)</f>
        <v>0</v>
      </c>
      <c r="H581" s="17">
        <f>SUMIFS(Dane!Q:Q,Dane!O:O,'Obroty 4'!C581)</f>
        <v>0</v>
      </c>
      <c r="I581" s="17">
        <f>SUMIFS(Dane!P:P,Dane!O:O,'Obroty 4'!C581)</f>
        <v>0</v>
      </c>
      <c r="J581" s="17">
        <f t="shared" si="18"/>
        <v>0</v>
      </c>
      <c r="K581" s="17">
        <f t="shared" si="19"/>
        <v>0</v>
      </c>
    </row>
    <row r="582" spans="3:11" x14ac:dyDescent="0.3">
      <c r="C582" s="6" t="str">
        <f>slowniki!M380</f>
        <v>404-40610</v>
      </c>
      <c r="D582" s="16" t="str">
        <f>IF($B$5="synt",LEFT(VLOOKUP('Obroty 4'!C582,slowniki!M:N,2,FALSE),3),IF($B$5="I-P",LEFT(VLOOKUP('Obroty 4'!C582,slowniki!M:N,2,FALSE),6),IF($B$5="II-P",LEFT(VLOOKUP('Obroty 4'!C582,slowniki!M:N,2,FALSE),9),VLOOKUP('Obroty 4'!C582,slowniki!M:N,2,FALSE))))</f>
        <v>404</v>
      </c>
      <c r="E582" s="16" t="str">
        <f>VLOOKUP('Obroty 4'!C582,slowniki!M:N,2,FALSE)</f>
        <v>404-04-06-10</v>
      </c>
      <c r="F582" s="17">
        <f>SUMIFS(Dane!Q:Q,Dane!O:O,'Obroty 4'!C582,Dane!M:M,'Obroty 4'!$D$2)</f>
        <v>0</v>
      </c>
      <c r="G582" s="17">
        <f>SUMIFS(Dane!Q:Q,Dane!P:P,'Obroty 4'!C582,Dane!M:M,'Obroty 4'!$D$2)</f>
        <v>0</v>
      </c>
      <c r="H582" s="17">
        <f>SUMIFS(Dane!Q:Q,Dane!O:O,'Obroty 4'!C582)</f>
        <v>0</v>
      </c>
      <c r="I582" s="17">
        <f>SUMIFS(Dane!P:P,Dane!O:O,'Obroty 4'!C582)</f>
        <v>0</v>
      </c>
      <c r="J582" s="17">
        <f t="shared" si="18"/>
        <v>0</v>
      </c>
      <c r="K582" s="17">
        <f t="shared" si="19"/>
        <v>0</v>
      </c>
    </row>
    <row r="583" spans="3:11" x14ac:dyDescent="0.3">
      <c r="C583" s="6" t="str">
        <f>slowniki!M381</f>
        <v>404-40611</v>
      </c>
      <c r="D583" s="16" t="str">
        <f>IF($B$5="synt",LEFT(VLOOKUP('Obroty 4'!C583,slowniki!M:N,2,FALSE),3),IF($B$5="I-P",LEFT(VLOOKUP('Obroty 4'!C583,slowniki!M:N,2,FALSE),6),IF($B$5="II-P",LEFT(VLOOKUP('Obroty 4'!C583,slowniki!M:N,2,FALSE),9),VLOOKUP('Obroty 4'!C583,slowniki!M:N,2,FALSE))))</f>
        <v>404</v>
      </c>
      <c r="E583" s="16" t="str">
        <f>VLOOKUP('Obroty 4'!C583,slowniki!M:N,2,FALSE)</f>
        <v>404-04-06-11</v>
      </c>
      <c r="F583" s="17">
        <f>SUMIFS(Dane!Q:Q,Dane!O:O,'Obroty 4'!C583,Dane!M:M,'Obroty 4'!$D$2)</f>
        <v>0</v>
      </c>
      <c r="G583" s="17">
        <f>SUMIFS(Dane!Q:Q,Dane!P:P,'Obroty 4'!C583,Dane!M:M,'Obroty 4'!$D$2)</f>
        <v>0</v>
      </c>
      <c r="H583" s="17">
        <f>SUMIFS(Dane!Q:Q,Dane!O:O,'Obroty 4'!C583)</f>
        <v>0</v>
      </c>
      <c r="I583" s="17">
        <f>SUMIFS(Dane!P:P,Dane!O:O,'Obroty 4'!C583)</f>
        <v>0</v>
      </c>
      <c r="J583" s="17">
        <f t="shared" ref="J583:J646" si="20">IF(H583&gt;I583,H583-I583,0)</f>
        <v>0</v>
      </c>
      <c r="K583" s="17">
        <f t="shared" ref="K583:K646" si="21">IF(I583&gt;H583,I583-H583,0)</f>
        <v>0</v>
      </c>
    </row>
    <row r="584" spans="3:11" x14ac:dyDescent="0.3">
      <c r="C584" s="6" t="str">
        <f>slowniki!M382</f>
        <v>404-40612</v>
      </c>
      <c r="D584" s="16" t="str">
        <f>IF($B$5="synt",LEFT(VLOOKUP('Obroty 4'!C584,slowniki!M:N,2,FALSE),3),IF($B$5="I-P",LEFT(VLOOKUP('Obroty 4'!C584,slowniki!M:N,2,FALSE),6),IF($B$5="II-P",LEFT(VLOOKUP('Obroty 4'!C584,slowniki!M:N,2,FALSE),9),VLOOKUP('Obroty 4'!C584,slowniki!M:N,2,FALSE))))</f>
        <v>404</v>
      </c>
      <c r="E584" s="16" t="str">
        <f>VLOOKUP('Obroty 4'!C584,slowniki!M:N,2,FALSE)</f>
        <v>404-04-06-12</v>
      </c>
      <c r="F584" s="17">
        <f>SUMIFS(Dane!Q:Q,Dane!O:O,'Obroty 4'!C584,Dane!M:M,'Obroty 4'!$D$2)</f>
        <v>0</v>
      </c>
      <c r="G584" s="17">
        <f>SUMIFS(Dane!Q:Q,Dane!P:P,'Obroty 4'!C584,Dane!M:M,'Obroty 4'!$D$2)</f>
        <v>0</v>
      </c>
      <c r="H584" s="17">
        <f>SUMIFS(Dane!Q:Q,Dane!O:O,'Obroty 4'!C584)</f>
        <v>0</v>
      </c>
      <c r="I584" s="17">
        <f>SUMIFS(Dane!P:P,Dane!O:O,'Obroty 4'!C584)</f>
        <v>0</v>
      </c>
      <c r="J584" s="17">
        <f t="shared" si="20"/>
        <v>0</v>
      </c>
      <c r="K584" s="17">
        <f t="shared" si="21"/>
        <v>0</v>
      </c>
    </row>
    <row r="585" spans="3:11" x14ac:dyDescent="0.3">
      <c r="C585" s="6" t="str">
        <f>slowniki!M383</f>
        <v>404-40613</v>
      </c>
      <c r="D585" s="16" t="str">
        <f>IF($B$5="synt",LEFT(VLOOKUP('Obroty 4'!C585,slowniki!M:N,2,FALSE),3),IF($B$5="I-P",LEFT(VLOOKUP('Obroty 4'!C585,slowniki!M:N,2,FALSE),6),IF($B$5="II-P",LEFT(VLOOKUP('Obroty 4'!C585,slowniki!M:N,2,FALSE),9),VLOOKUP('Obroty 4'!C585,slowniki!M:N,2,FALSE))))</f>
        <v>404</v>
      </c>
      <c r="E585" s="16" t="str">
        <f>VLOOKUP('Obroty 4'!C585,slowniki!M:N,2,FALSE)</f>
        <v>404-04-06-13</v>
      </c>
      <c r="F585" s="17">
        <f>SUMIFS(Dane!Q:Q,Dane!O:O,'Obroty 4'!C585,Dane!M:M,'Obroty 4'!$D$2)</f>
        <v>0</v>
      </c>
      <c r="G585" s="17">
        <f>SUMIFS(Dane!Q:Q,Dane!P:P,'Obroty 4'!C585,Dane!M:M,'Obroty 4'!$D$2)</f>
        <v>0</v>
      </c>
      <c r="H585" s="17">
        <f>SUMIFS(Dane!Q:Q,Dane!O:O,'Obroty 4'!C585)</f>
        <v>0</v>
      </c>
      <c r="I585" s="17">
        <f>SUMIFS(Dane!P:P,Dane!O:O,'Obroty 4'!C585)</f>
        <v>0</v>
      </c>
      <c r="J585" s="17">
        <f t="shared" si="20"/>
        <v>0</v>
      </c>
      <c r="K585" s="17">
        <f t="shared" si="21"/>
        <v>0</v>
      </c>
    </row>
    <row r="586" spans="3:11" x14ac:dyDescent="0.3">
      <c r="C586" s="6" t="str">
        <f>slowniki!M384</f>
        <v>404-40614</v>
      </c>
      <c r="D586" s="16" t="str">
        <f>IF($B$5="synt",LEFT(VLOOKUP('Obroty 4'!C586,slowniki!M:N,2,FALSE),3),IF($B$5="I-P",LEFT(VLOOKUP('Obroty 4'!C586,slowniki!M:N,2,FALSE),6),IF($B$5="II-P",LEFT(VLOOKUP('Obroty 4'!C586,slowniki!M:N,2,FALSE),9),VLOOKUP('Obroty 4'!C586,slowniki!M:N,2,FALSE))))</f>
        <v>404</v>
      </c>
      <c r="E586" s="16" t="str">
        <f>VLOOKUP('Obroty 4'!C586,slowniki!M:N,2,FALSE)</f>
        <v>404-04-06-14</v>
      </c>
      <c r="F586" s="17">
        <f>SUMIFS(Dane!Q:Q,Dane!O:O,'Obroty 4'!C586,Dane!M:M,'Obroty 4'!$D$2)</f>
        <v>0</v>
      </c>
      <c r="G586" s="17">
        <f>SUMIFS(Dane!Q:Q,Dane!P:P,'Obroty 4'!C586,Dane!M:M,'Obroty 4'!$D$2)</f>
        <v>0</v>
      </c>
      <c r="H586" s="17">
        <f>SUMIFS(Dane!Q:Q,Dane!O:O,'Obroty 4'!C586)</f>
        <v>0</v>
      </c>
      <c r="I586" s="17">
        <f>SUMIFS(Dane!P:P,Dane!O:O,'Obroty 4'!C586)</f>
        <v>0</v>
      </c>
      <c r="J586" s="17">
        <f t="shared" si="20"/>
        <v>0</v>
      </c>
      <c r="K586" s="17">
        <f t="shared" si="21"/>
        <v>0</v>
      </c>
    </row>
    <row r="587" spans="3:11" x14ac:dyDescent="0.3">
      <c r="C587" s="6" t="str">
        <f>slowniki!M385</f>
        <v>404-40615</v>
      </c>
      <c r="D587" s="16" t="str">
        <f>IF($B$5="synt",LEFT(VLOOKUP('Obroty 4'!C587,slowniki!M:N,2,FALSE),3),IF($B$5="I-P",LEFT(VLOOKUP('Obroty 4'!C587,slowniki!M:N,2,FALSE),6),IF($B$5="II-P",LEFT(VLOOKUP('Obroty 4'!C587,slowniki!M:N,2,FALSE),9),VLOOKUP('Obroty 4'!C587,slowniki!M:N,2,FALSE))))</f>
        <v>404</v>
      </c>
      <c r="E587" s="16" t="str">
        <f>VLOOKUP('Obroty 4'!C587,slowniki!M:N,2,FALSE)</f>
        <v>404-04-06-15</v>
      </c>
      <c r="F587" s="17">
        <f>SUMIFS(Dane!Q:Q,Dane!O:O,'Obroty 4'!C587,Dane!M:M,'Obroty 4'!$D$2)</f>
        <v>0</v>
      </c>
      <c r="G587" s="17">
        <f>SUMIFS(Dane!Q:Q,Dane!P:P,'Obroty 4'!C587,Dane!M:M,'Obroty 4'!$D$2)</f>
        <v>0</v>
      </c>
      <c r="H587" s="17">
        <f>SUMIFS(Dane!Q:Q,Dane!O:O,'Obroty 4'!C587)</f>
        <v>0</v>
      </c>
      <c r="I587" s="17">
        <f>SUMIFS(Dane!P:P,Dane!O:O,'Obroty 4'!C587)</f>
        <v>0</v>
      </c>
      <c r="J587" s="17">
        <f t="shared" si="20"/>
        <v>0</v>
      </c>
      <c r="K587" s="17">
        <f t="shared" si="21"/>
        <v>0</v>
      </c>
    </row>
    <row r="588" spans="3:11" x14ac:dyDescent="0.3">
      <c r="C588" s="6" t="str">
        <f>slowniki!M386</f>
        <v>404-40616</v>
      </c>
      <c r="D588" s="16" t="str">
        <f>IF($B$5="synt",LEFT(VLOOKUP('Obroty 4'!C588,slowniki!M:N,2,FALSE),3),IF($B$5="I-P",LEFT(VLOOKUP('Obroty 4'!C588,slowniki!M:N,2,FALSE),6),IF($B$5="II-P",LEFT(VLOOKUP('Obroty 4'!C588,slowniki!M:N,2,FALSE),9),VLOOKUP('Obroty 4'!C588,slowniki!M:N,2,FALSE))))</f>
        <v>404</v>
      </c>
      <c r="E588" s="16" t="str">
        <f>VLOOKUP('Obroty 4'!C588,slowniki!M:N,2,FALSE)</f>
        <v>404-04-06-16</v>
      </c>
      <c r="F588" s="17">
        <f>SUMIFS(Dane!Q:Q,Dane!O:O,'Obroty 4'!C588,Dane!M:M,'Obroty 4'!$D$2)</f>
        <v>0</v>
      </c>
      <c r="G588" s="17">
        <f>SUMIFS(Dane!Q:Q,Dane!P:P,'Obroty 4'!C588,Dane!M:M,'Obroty 4'!$D$2)</f>
        <v>0</v>
      </c>
      <c r="H588" s="17">
        <f>SUMIFS(Dane!Q:Q,Dane!O:O,'Obroty 4'!C588)</f>
        <v>0</v>
      </c>
      <c r="I588" s="17">
        <f>SUMIFS(Dane!P:P,Dane!O:O,'Obroty 4'!C588)</f>
        <v>0</v>
      </c>
      <c r="J588" s="17">
        <f t="shared" si="20"/>
        <v>0</v>
      </c>
      <c r="K588" s="17">
        <f t="shared" si="21"/>
        <v>0</v>
      </c>
    </row>
    <row r="589" spans="3:11" x14ac:dyDescent="0.3">
      <c r="C589" s="6" t="str">
        <f>slowniki!M387</f>
        <v>404-50101</v>
      </c>
      <c r="D589" s="16" t="str">
        <f>IF($B$5="synt",LEFT(VLOOKUP('Obroty 4'!C589,slowniki!M:N,2,FALSE),3),IF($B$5="I-P",LEFT(VLOOKUP('Obroty 4'!C589,slowniki!M:N,2,FALSE),6),IF($B$5="II-P",LEFT(VLOOKUP('Obroty 4'!C589,slowniki!M:N,2,FALSE),9),VLOOKUP('Obroty 4'!C589,slowniki!M:N,2,FALSE))))</f>
        <v>404</v>
      </c>
      <c r="E589" s="16" t="str">
        <f>VLOOKUP('Obroty 4'!C589,slowniki!M:N,2,FALSE)</f>
        <v>404-05-01-01</v>
      </c>
      <c r="F589" s="17">
        <f>SUMIFS(Dane!Q:Q,Dane!O:O,'Obroty 4'!C589,Dane!M:M,'Obroty 4'!$D$2)</f>
        <v>0</v>
      </c>
      <c r="G589" s="17">
        <f>SUMIFS(Dane!Q:Q,Dane!P:P,'Obroty 4'!C589,Dane!M:M,'Obroty 4'!$D$2)</f>
        <v>0</v>
      </c>
      <c r="H589" s="17">
        <f>SUMIFS(Dane!Q:Q,Dane!O:O,'Obroty 4'!C589)</f>
        <v>0</v>
      </c>
      <c r="I589" s="17">
        <f>SUMIFS(Dane!P:P,Dane!O:O,'Obroty 4'!C589)</f>
        <v>0</v>
      </c>
      <c r="J589" s="17">
        <f t="shared" si="20"/>
        <v>0</v>
      </c>
      <c r="K589" s="17">
        <f t="shared" si="21"/>
        <v>0</v>
      </c>
    </row>
    <row r="590" spans="3:11" x14ac:dyDescent="0.3">
      <c r="C590" s="6" t="str">
        <f>slowniki!M388</f>
        <v>404-60101</v>
      </c>
      <c r="D590" s="16" t="str">
        <f>IF($B$5="synt",LEFT(VLOOKUP('Obroty 4'!C590,slowniki!M:N,2,FALSE),3),IF($B$5="I-P",LEFT(VLOOKUP('Obroty 4'!C590,slowniki!M:N,2,FALSE),6),IF($B$5="II-P",LEFT(VLOOKUP('Obroty 4'!C590,slowniki!M:N,2,FALSE),9),VLOOKUP('Obroty 4'!C590,slowniki!M:N,2,FALSE))))</f>
        <v>404</v>
      </c>
      <c r="E590" s="16" t="str">
        <f>VLOOKUP('Obroty 4'!C590,slowniki!M:N,2,FALSE)</f>
        <v>404-06-01-01</v>
      </c>
      <c r="F590" s="17">
        <f>SUMIFS(Dane!Q:Q,Dane!O:O,'Obroty 4'!C590,Dane!M:M,'Obroty 4'!$D$2)</f>
        <v>0</v>
      </c>
      <c r="G590" s="17">
        <f>SUMIFS(Dane!Q:Q,Dane!P:P,'Obroty 4'!C590,Dane!M:M,'Obroty 4'!$D$2)</f>
        <v>0</v>
      </c>
      <c r="H590" s="17">
        <f>SUMIFS(Dane!Q:Q,Dane!O:O,'Obroty 4'!C590)</f>
        <v>0</v>
      </c>
      <c r="I590" s="17">
        <f>SUMIFS(Dane!P:P,Dane!O:O,'Obroty 4'!C590)</f>
        <v>0</v>
      </c>
      <c r="J590" s="17">
        <f t="shared" si="20"/>
        <v>0</v>
      </c>
      <c r="K590" s="17">
        <f t="shared" si="21"/>
        <v>0</v>
      </c>
    </row>
    <row r="591" spans="3:11" x14ac:dyDescent="0.3">
      <c r="C591" s="6" t="str">
        <f>slowniki!M389</f>
        <v>404-60201</v>
      </c>
      <c r="D591" s="16" t="str">
        <f>IF($B$5="synt",LEFT(VLOOKUP('Obroty 4'!C591,slowniki!M:N,2,FALSE),3),IF($B$5="I-P",LEFT(VLOOKUP('Obroty 4'!C591,slowniki!M:N,2,FALSE),6),IF($B$5="II-P",LEFT(VLOOKUP('Obroty 4'!C591,slowniki!M:N,2,FALSE),9),VLOOKUP('Obroty 4'!C591,slowniki!M:N,2,FALSE))))</f>
        <v>404</v>
      </c>
      <c r="E591" s="16" t="str">
        <f>VLOOKUP('Obroty 4'!C591,slowniki!M:N,2,FALSE)</f>
        <v>404-06-02-01</v>
      </c>
      <c r="F591" s="17">
        <f>SUMIFS(Dane!Q:Q,Dane!O:O,'Obroty 4'!C591,Dane!M:M,'Obroty 4'!$D$2)</f>
        <v>0</v>
      </c>
      <c r="G591" s="17">
        <f>SUMIFS(Dane!Q:Q,Dane!P:P,'Obroty 4'!C591,Dane!M:M,'Obroty 4'!$D$2)</f>
        <v>0</v>
      </c>
      <c r="H591" s="17">
        <f>SUMIFS(Dane!Q:Q,Dane!O:O,'Obroty 4'!C591)</f>
        <v>0</v>
      </c>
      <c r="I591" s="17">
        <f>SUMIFS(Dane!P:P,Dane!O:O,'Obroty 4'!C591)</f>
        <v>0</v>
      </c>
      <c r="J591" s="17">
        <f t="shared" si="20"/>
        <v>0</v>
      </c>
      <c r="K591" s="17">
        <f t="shared" si="21"/>
        <v>0</v>
      </c>
    </row>
    <row r="592" spans="3:11" x14ac:dyDescent="0.3">
      <c r="C592" s="6" t="str">
        <f>slowniki!M390</f>
        <v>404-60301</v>
      </c>
      <c r="D592" s="16" t="str">
        <f>IF($B$5="synt",LEFT(VLOOKUP('Obroty 4'!C592,slowniki!M:N,2,FALSE),3),IF($B$5="I-P",LEFT(VLOOKUP('Obroty 4'!C592,slowniki!M:N,2,FALSE),6),IF($B$5="II-P",LEFT(VLOOKUP('Obroty 4'!C592,slowniki!M:N,2,FALSE),9),VLOOKUP('Obroty 4'!C592,slowniki!M:N,2,FALSE))))</f>
        <v>404</v>
      </c>
      <c r="E592" s="16" t="str">
        <f>VLOOKUP('Obroty 4'!C592,slowniki!M:N,2,FALSE)</f>
        <v>404-06-03-01</v>
      </c>
      <c r="F592" s="17">
        <f>SUMIFS(Dane!Q:Q,Dane!O:O,'Obroty 4'!C592,Dane!M:M,'Obroty 4'!$D$2)</f>
        <v>0</v>
      </c>
      <c r="G592" s="17">
        <f>SUMIFS(Dane!Q:Q,Dane!P:P,'Obroty 4'!C592,Dane!M:M,'Obroty 4'!$D$2)</f>
        <v>0</v>
      </c>
      <c r="H592" s="17">
        <f>SUMIFS(Dane!Q:Q,Dane!O:O,'Obroty 4'!C592)</f>
        <v>0</v>
      </c>
      <c r="I592" s="17">
        <f>SUMIFS(Dane!P:P,Dane!O:O,'Obroty 4'!C592)</f>
        <v>0</v>
      </c>
      <c r="J592" s="17">
        <f t="shared" si="20"/>
        <v>0</v>
      </c>
      <c r="K592" s="17">
        <f t="shared" si="21"/>
        <v>0</v>
      </c>
    </row>
    <row r="593" spans="3:11" x14ac:dyDescent="0.3">
      <c r="C593" s="6" t="str">
        <f>slowniki!M391</f>
        <v>404-60401</v>
      </c>
      <c r="D593" s="16" t="str">
        <f>IF($B$5="synt",LEFT(VLOOKUP('Obroty 4'!C593,slowniki!M:N,2,FALSE),3),IF($B$5="I-P",LEFT(VLOOKUP('Obroty 4'!C593,slowniki!M:N,2,FALSE),6),IF($B$5="II-P",LEFT(VLOOKUP('Obroty 4'!C593,slowniki!M:N,2,FALSE),9),VLOOKUP('Obroty 4'!C593,slowniki!M:N,2,FALSE))))</f>
        <v>404</v>
      </c>
      <c r="E593" s="16" t="str">
        <f>VLOOKUP('Obroty 4'!C593,slowniki!M:N,2,FALSE)</f>
        <v>404-06-04-01</v>
      </c>
      <c r="F593" s="17">
        <f>SUMIFS(Dane!Q:Q,Dane!O:O,'Obroty 4'!C593,Dane!M:M,'Obroty 4'!$D$2)</f>
        <v>0</v>
      </c>
      <c r="G593" s="17">
        <f>SUMIFS(Dane!Q:Q,Dane!P:P,'Obroty 4'!C593,Dane!M:M,'Obroty 4'!$D$2)</f>
        <v>0</v>
      </c>
      <c r="H593" s="17">
        <f>SUMIFS(Dane!Q:Q,Dane!O:O,'Obroty 4'!C593)</f>
        <v>0</v>
      </c>
      <c r="I593" s="17">
        <f>SUMIFS(Dane!P:P,Dane!O:O,'Obroty 4'!C593)</f>
        <v>0</v>
      </c>
      <c r="J593" s="17">
        <f t="shared" si="20"/>
        <v>0</v>
      </c>
      <c r="K593" s="17">
        <f t="shared" si="21"/>
        <v>0</v>
      </c>
    </row>
    <row r="594" spans="3:11" x14ac:dyDescent="0.3">
      <c r="C594" s="6" t="str">
        <f>slowniki!M392</f>
        <v>404-60501</v>
      </c>
      <c r="D594" s="16" t="str">
        <f>IF($B$5="synt",LEFT(VLOOKUP('Obroty 4'!C594,slowniki!M:N,2,FALSE),3),IF($B$5="I-P",LEFT(VLOOKUP('Obroty 4'!C594,slowniki!M:N,2,FALSE),6),IF($B$5="II-P",LEFT(VLOOKUP('Obroty 4'!C594,slowniki!M:N,2,FALSE),9),VLOOKUP('Obroty 4'!C594,slowniki!M:N,2,FALSE))))</f>
        <v>404</v>
      </c>
      <c r="E594" s="16" t="str">
        <f>VLOOKUP('Obroty 4'!C594,slowniki!M:N,2,FALSE)</f>
        <v>404-06-05-01</v>
      </c>
      <c r="F594" s="17">
        <f>SUMIFS(Dane!Q:Q,Dane!O:O,'Obroty 4'!C594,Dane!M:M,'Obroty 4'!$D$2)</f>
        <v>0</v>
      </c>
      <c r="G594" s="17">
        <f>SUMIFS(Dane!Q:Q,Dane!P:P,'Obroty 4'!C594,Dane!M:M,'Obroty 4'!$D$2)</f>
        <v>0</v>
      </c>
      <c r="H594" s="17">
        <f>SUMIFS(Dane!Q:Q,Dane!O:O,'Obroty 4'!C594)</f>
        <v>0</v>
      </c>
      <c r="I594" s="17">
        <f>SUMIFS(Dane!P:P,Dane!O:O,'Obroty 4'!C594)</f>
        <v>0</v>
      </c>
      <c r="J594" s="17">
        <f t="shared" si="20"/>
        <v>0</v>
      </c>
      <c r="K594" s="17">
        <f t="shared" si="21"/>
        <v>0</v>
      </c>
    </row>
    <row r="595" spans="3:11" x14ac:dyDescent="0.3">
      <c r="C595" s="6" t="str">
        <f>slowniki!M393</f>
        <v>404-60601</v>
      </c>
      <c r="D595" s="16" t="str">
        <f>IF($B$5="synt",LEFT(VLOOKUP('Obroty 4'!C595,slowniki!M:N,2,FALSE),3),IF($B$5="I-P",LEFT(VLOOKUP('Obroty 4'!C595,slowniki!M:N,2,FALSE),6),IF($B$5="II-P",LEFT(VLOOKUP('Obroty 4'!C595,slowniki!M:N,2,FALSE),9),VLOOKUP('Obroty 4'!C595,slowniki!M:N,2,FALSE))))</f>
        <v>404</v>
      </c>
      <c r="E595" s="16" t="str">
        <f>VLOOKUP('Obroty 4'!C595,slowniki!M:N,2,FALSE)</f>
        <v>404-06-06-01</v>
      </c>
      <c r="F595" s="17">
        <f>SUMIFS(Dane!Q:Q,Dane!O:O,'Obroty 4'!C595,Dane!M:M,'Obroty 4'!$D$2)</f>
        <v>0</v>
      </c>
      <c r="G595" s="17">
        <f>SUMIFS(Dane!Q:Q,Dane!P:P,'Obroty 4'!C595,Dane!M:M,'Obroty 4'!$D$2)</f>
        <v>0</v>
      </c>
      <c r="H595" s="17">
        <f>SUMIFS(Dane!Q:Q,Dane!O:O,'Obroty 4'!C595)</f>
        <v>0</v>
      </c>
      <c r="I595" s="17">
        <f>SUMIFS(Dane!P:P,Dane!O:O,'Obroty 4'!C595)</f>
        <v>0</v>
      </c>
      <c r="J595" s="17">
        <f t="shared" si="20"/>
        <v>0</v>
      </c>
      <c r="K595" s="17">
        <f t="shared" si="21"/>
        <v>0</v>
      </c>
    </row>
    <row r="596" spans="3:11" x14ac:dyDescent="0.3">
      <c r="C596" s="6" t="str">
        <f>slowniki!M394</f>
        <v>404-60701</v>
      </c>
      <c r="D596" s="16" t="str">
        <f>IF($B$5="synt",LEFT(VLOOKUP('Obroty 4'!C596,slowniki!M:N,2,FALSE),3),IF($B$5="I-P",LEFT(VLOOKUP('Obroty 4'!C596,slowniki!M:N,2,FALSE),6),IF($B$5="II-P",LEFT(VLOOKUP('Obroty 4'!C596,slowniki!M:N,2,FALSE),9),VLOOKUP('Obroty 4'!C596,slowniki!M:N,2,FALSE))))</f>
        <v>404</v>
      </c>
      <c r="E596" s="16" t="str">
        <f>VLOOKUP('Obroty 4'!C596,slowniki!M:N,2,FALSE)</f>
        <v>404-06-07-01</v>
      </c>
      <c r="F596" s="17">
        <f>SUMIFS(Dane!Q:Q,Dane!O:O,'Obroty 4'!C596,Dane!M:M,'Obroty 4'!$D$2)</f>
        <v>0</v>
      </c>
      <c r="G596" s="17">
        <f>SUMIFS(Dane!Q:Q,Dane!P:P,'Obroty 4'!C596,Dane!M:M,'Obroty 4'!$D$2)</f>
        <v>0</v>
      </c>
      <c r="H596" s="17">
        <f>SUMIFS(Dane!Q:Q,Dane!O:O,'Obroty 4'!C596)</f>
        <v>0</v>
      </c>
      <c r="I596" s="17">
        <f>SUMIFS(Dane!P:P,Dane!O:O,'Obroty 4'!C596)</f>
        <v>0</v>
      </c>
      <c r="J596" s="17">
        <f t="shared" si="20"/>
        <v>0</v>
      </c>
      <c r="K596" s="17">
        <f t="shared" si="21"/>
        <v>0</v>
      </c>
    </row>
    <row r="597" spans="3:11" x14ac:dyDescent="0.3">
      <c r="C597" s="6" t="str">
        <f>slowniki!M395</f>
        <v>404-70101</v>
      </c>
      <c r="D597" s="16" t="str">
        <f>IF($B$5="synt",LEFT(VLOOKUP('Obroty 4'!C597,slowniki!M:N,2,FALSE),3),IF($B$5="I-P",LEFT(VLOOKUP('Obroty 4'!C597,slowniki!M:N,2,FALSE),6),IF($B$5="II-P",LEFT(VLOOKUP('Obroty 4'!C597,slowniki!M:N,2,FALSE),9),VLOOKUP('Obroty 4'!C597,slowniki!M:N,2,FALSE))))</f>
        <v>404</v>
      </c>
      <c r="E597" s="16" t="str">
        <f>VLOOKUP('Obroty 4'!C597,slowniki!M:N,2,FALSE)</f>
        <v>404-07-01-01</v>
      </c>
      <c r="F597" s="17">
        <f>SUMIFS(Dane!Q:Q,Dane!O:O,'Obroty 4'!C597,Dane!M:M,'Obroty 4'!$D$2)</f>
        <v>0</v>
      </c>
      <c r="G597" s="17">
        <f>SUMIFS(Dane!Q:Q,Dane!P:P,'Obroty 4'!C597,Dane!M:M,'Obroty 4'!$D$2)</f>
        <v>0</v>
      </c>
      <c r="H597" s="17">
        <f>SUMIFS(Dane!Q:Q,Dane!O:O,'Obroty 4'!C597)</f>
        <v>0</v>
      </c>
      <c r="I597" s="17">
        <f>SUMIFS(Dane!P:P,Dane!O:O,'Obroty 4'!C597)</f>
        <v>0</v>
      </c>
      <c r="J597" s="17">
        <f t="shared" si="20"/>
        <v>0</v>
      </c>
      <c r="K597" s="17">
        <f t="shared" si="21"/>
        <v>0</v>
      </c>
    </row>
    <row r="598" spans="3:11" x14ac:dyDescent="0.3">
      <c r="C598" s="6" t="str">
        <f>slowniki!M396</f>
        <v>404-70102</v>
      </c>
      <c r="D598" s="16" t="str">
        <f>IF($B$5="synt",LEFT(VLOOKUP('Obroty 4'!C598,slowniki!M:N,2,FALSE),3),IF($B$5="I-P",LEFT(VLOOKUP('Obroty 4'!C598,slowniki!M:N,2,FALSE),6),IF($B$5="II-P",LEFT(VLOOKUP('Obroty 4'!C598,slowniki!M:N,2,FALSE),9),VLOOKUP('Obroty 4'!C598,slowniki!M:N,2,FALSE))))</f>
        <v>404</v>
      </c>
      <c r="E598" s="16" t="str">
        <f>VLOOKUP('Obroty 4'!C598,slowniki!M:N,2,FALSE)</f>
        <v>404-07-01-02</v>
      </c>
      <c r="F598" s="17">
        <f>SUMIFS(Dane!Q:Q,Dane!O:O,'Obroty 4'!C598,Dane!M:M,'Obroty 4'!$D$2)</f>
        <v>0</v>
      </c>
      <c r="G598" s="17">
        <f>SUMIFS(Dane!Q:Q,Dane!P:P,'Obroty 4'!C598,Dane!M:M,'Obroty 4'!$D$2)</f>
        <v>0</v>
      </c>
      <c r="H598" s="17">
        <f>SUMIFS(Dane!Q:Q,Dane!O:O,'Obroty 4'!C598)</f>
        <v>0</v>
      </c>
      <c r="I598" s="17">
        <f>SUMIFS(Dane!P:P,Dane!O:O,'Obroty 4'!C598)</f>
        <v>0</v>
      </c>
      <c r="J598" s="17">
        <f t="shared" si="20"/>
        <v>0</v>
      </c>
      <c r="K598" s="17">
        <f t="shared" si="21"/>
        <v>0</v>
      </c>
    </row>
    <row r="599" spans="3:11" x14ac:dyDescent="0.3">
      <c r="C599" s="6" t="str">
        <f>slowniki!M397</f>
        <v>404-70103</v>
      </c>
      <c r="D599" s="16" t="str">
        <f>IF($B$5="synt",LEFT(VLOOKUP('Obroty 4'!C599,slowniki!M:N,2,FALSE),3),IF($B$5="I-P",LEFT(VLOOKUP('Obroty 4'!C599,slowniki!M:N,2,FALSE),6),IF($B$5="II-P",LEFT(VLOOKUP('Obroty 4'!C599,slowniki!M:N,2,FALSE),9),VLOOKUP('Obroty 4'!C599,slowniki!M:N,2,FALSE))))</f>
        <v>404</v>
      </c>
      <c r="E599" s="16" t="str">
        <f>VLOOKUP('Obroty 4'!C599,slowniki!M:N,2,FALSE)</f>
        <v>404-07-01-03</v>
      </c>
      <c r="F599" s="17">
        <f>SUMIFS(Dane!Q:Q,Dane!O:O,'Obroty 4'!C599,Dane!M:M,'Obroty 4'!$D$2)</f>
        <v>0</v>
      </c>
      <c r="G599" s="17">
        <f>SUMIFS(Dane!Q:Q,Dane!P:P,'Obroty 4'!C599,Dane!M:M,'Obroty 4'!$D$2)</f>
        <v>0</v>
      </c>
      <c r="H599" s="17">
        <f>SUMIFS(Dane!Q:Q,Dane!O:O,'Obroty 4'!C599)</f>
        <v>0</v>
      </c>
      <c r="I599" s="17">
        <f>SUMIFS(Dane!P:P,Dane!O:O,'Obroty 4'!C599)</f>
        <v>0</v>
      </c>
      <c r="J599" s="17">
        <f t="shared" si="20"/>
        <v>0</v>
      </c>
      <c r="K599" s="17">
        <f t="shared" si="21"/>
        <v>0</v>
      </c>
    </row>
    <row r="600" spans="3:11" x14ac:dyDescent="0.3">
      <c r="C600" s="6" t="str">
        <f>slowniki!M398</f>
        <v>404-70104</v>
      </c>
      <c r="D600" s="16" t="str">
        <f>IF($B$5="synt",LEFT(VLOOKUP('Obroty 4'!C600,slowniki!M:N,2,FALSE),3),IF($B$5="I-P",LEFT(VLOOKUP('Obroty 4'!C600,slowniki!M:N,2,FALSE),6),IF($B$5="II-P",LEFT(VLOOKUP('Obroty 4'!C600,slowniki!M:N,2,FALSE),9),VLOOKUP('Obroty 4'!C600,slowniki!M:N,2,FALSE))))</f>
        <v>404</v>
      </c>
      <c r="E600" s="16" t="str">
        <f>VLOOKUP('Obroty 4'!C600,slowniki!M:N,2,FALSE)</f>
        <v>404-07-01-04</v>
      </c>
      <c r="F600" s="17">
        <f>SUMIFS(Dane!Q:Q,Dane!O:O,'Obroty 4'!C600,Dane!M:M,'Obroty 4'!$D$2)</f>
        <v>0</v>
      </c>
      <c r="G600" s="17">
        <f>SUMIFS(Dane!Q:Q,Dane!P:P,'Obroty 4'!C600,Dane!M:M,'Obroty 4'!$D$2)</f>
        <v>0</v>
      </c>
      <c r="H600" s="17">
        <f>SUMIFS(Dane!Q:Q,Dane!O:O,'Obroty 4'!C600)</f>
        <v>0</v>
      </c>
      <c r="I600" s="17">
        <f>SUMIFS(Dane!P:P,Dane!O:O,'Obroty 4'!C600)</f>
        <v>0</v>
      </c>
      <c r="J600" s="17">
        <f t="shared" si="20"/>
        <v>0</v>
      </c>
      <c r="K600" s="17">
        <f t="shared" si="21"/>
        <v>0</v>
      </c>
    </row>
    <row r="601" spans="3:11" x14ac:dyDescent="0.3">
      <c r="C601" s="6" t="str">
        <f>slowniki!M399</f>
        <v>404-70105</v>
      </c>
      <c r="D601" s="16" t="str">
        <f>IF($B$5="synt",LEFT(VLOOKUP('Obroty 4'!C601,slowniki!M:N,2,FALSE),3),IF($B$5="I-P",LEFT(VLOOKUP('Obroty 4'!C601,slowniki!M:N,2,FALSE),6),IF($B$5="II-P",LEFT(VLOOKUP('Obroty 4'!C601,slowniki!M:N,2,FALSE),9),VLOOKUP('Obroty 4'!C601,slowniki!M:N,2,FALSE))))</f>
        <v>404</v>
      </c>
      <c r="E601" s="16" t="str">
        <f>VLOOKUP('Obroty 4'!C601,slowniki!M:N,2,FALSE)</f>
        <v>404-07-01-05</v>
      </c>
      <c r="F601" s="17">
        <f>SUMIFS(Dane!Q:Q,Dane!O:O,'Obroty 4'!C601,Dane!M:M,'Obroty 4'!$D$2)</f>
        <v>0</v>
      </c>
      <c r="G601" s="17">
        <f>SUMIFS(Dane!Q:Q,Dane!P:P,'Obroty 4'!C601,Dane!M:M,'Obroty 4'!$D$2)</f>
        <v>0</v>
      </c>
      <c r="H601" s="17">
        <f>SUMIFS(Dane!Q:Q,Dane!O:O,'Obroty 4'!C601)</f>
        <v>0</v>
      </c>
      <c r="I601" s="17">
        <f>SUMIFS(Dane!P:P,Dane!O:O,'Obroty 4'!C601)</f>
        <v>0</v>
      </c>
      <c r="J601" s="17">
        <f t="shared" si="20"/>
        <v>0</v>
      </c>
      <c r="K601" s="17">
        <f t="shared" si="21"/>
        <v>0</v>
      </c>
    </row>
    <row r="602" spans="3:11" x14ac:dyDescent="0.3">
      <c r="C602" s="6" t="str">
        <f>slowniki!M400</f>
        <v>404-70106</v>
      </c>
      <c r="D602" s="16" t="str">
        <f>IF($B$5="synt",LEFT(VLOOKUP('Obroty 4'!C602,slowniki!M:N,2,FALSE),3),IF($B$5="I-P",LEFT(VLOOKUP('Obroty 4'!C602,slowniki!M:N,2,FALSE),6),IF($B$5="II-P",LEFT(VLOOKUP('Obroty 4'!C602,slowniki!M:N,2,FALSE),9),VLOOKUP('Obroty 4'!C602,slowniki!M:N,2,FALSE))))</f>
        <v>404</v>
      </c>
      <c r="E602" s="16" t="str">
        <f>VLOOKUP('Obroty 4'!C602,slowniki!M:N,2,FALSE)</f>
        <v>404-07-01-06</v>
      </c>
      <c r="F602" s="17">
        <f>SUMIFS(Dane!Q:Q,Dane!O:O,'Obroty 4'!C602,Dane!M:M,'Obroty 4'!$D$2)</f>
        <v>0</v>
      </c>
      <c r="G602" s="17">
        <f>SUMIFS(Dane!Q:Q,Dane!P:P,'Obroty 4'!C602,Dane!M:M,'Obroty 4'!$D$2)</f>
        <v>0</v>
      </c>
      <c r="H602" s="17">
        <f>SUMIFS(Dane!Q:Q,Dane!O:O,'Obroty 4'!C602)</f>
        <v>0</v>
      </c>
      <c r="I602" s="17">
        <f>SUMIFS(Dane!P:P,Dane!O:O,'Obroty 4'!C602)</f>
        <v>0</v>
      </c>
      <c r="J602" s="17">
        <f t="shared" si="20"/>
        <v>0</v>
      </c>
      <c r="K602" s="17">
        <f t="shared" si="21"/>
        <v>0</v>
      </c>
    </row>
    <row r="603" spans="3:11" x14ac:dyDescent="0.3">
      <c r="C603" s="6" t="str">
        <f>slowniki!M401</f>
        <v>404-70107</v>
      </c>
      <c r="D603" s="16" t="str">
        <f>IF($B$5="synt",LEFT(VLOOKUP('Obroty 4'!C603,slowniki!M:N,2,FALSE),3),IF($B$5="I-P",LEFT(VLOOKUP('Obroty 4'!C603,slowniki!M:N,2,FALSE),6),IF($B$5="II-P",LEFT(VLOOKUP('Obroty 4'!C603,slowniki!M:N,2,FALSE),9),VLOOKUP('Obroty 4'!C603,slowniki!M:N,2,FALSE))))</f>
        <v>404</v>
      </c>
      <c r="E603" s="16" t="str">
        <f>VLOOKUP('Obroty 4'!C603,slowniki!M:N,2,FALSE)</f>
        <v>404-07-01-07</v>
      </c>
      <c r="F603" s="17">
        <f>SUMIFS(Dane!Q:Q,Dane!O:O,'Obroty 4'!C603,Dane!M:M,'Obroty 4'!$D$2)</f>
        <v>0</v>
      </c>
      <c r="G603" s="17">
        <f>SUMIFS(Dane!Q:Q,Dane!P:P,'Obroty 4'!C603,Dane!M:M,'Obroty 4'!$D$2)</f>
        <v>0</v>
      </c>
      <c r="H603" s="17">
        <f>SUMIFS(Dane!Q:Q,Dane!O:O,'Obroty 4'!C603)</f>
        <v>0</v>
      </c>
      <c r="I603" s="17">
        <f>SUMIFS(Dane!P:P,Dane!O:O,'Obroty 4'!C603)</f>
        <v>0</v>
      </c>
      <c r="J603" s="17">
        <f t="shared" si="20"/>
        <v>0</v>
      </c>
      <c r="K603" s="17">
        <f t="shared" si="21"/>
        <v>0</v>
      </c>
    </row>
    <row r="604" spans="3:11" x14ac:dyDescent="0.3">
      <c r="C604" s="6" t="str">
        <f>slowniki!M402</f>
        <v>404-70108</v>
      </c>
      <c r="D604" s="16" t="str">
        <f>IF($B$5="synt",LEFT(VLOOKUP('Obroty 4'!C604,slowniki!M:N,2,FALSE),3),IF($B$5="I-P",LEFT(VLOOKUP('Obroty 4'!C604,slowniki!M:N,2,FALSE),6),IF($B$5="II-P",LEFT(VLOOKUP('Obroty 4'!C604,slowniki!M:N,2,FALSE),9),VLOOKUP('Obroty 4'!C604,slowniki!M:N,2,FALSE))))</f>
        <v>404</v>
      </c>
      <c r="E604" s="16" t="str">
        <f>VLOOKUP('Obroty 4'!C604,slowniki!M:N,2,FALSE)</f>
        <v>404-07-01-08</v>
      </c>
      <c r="F604" s="17">
        <f>SUMIFS(Dane!Q:Q,Dane!O:O,'Obroty 4'!C604,Dane!M:M,'Obroty 4'!$D$2)</f>
        <v>0</v>
      </c>
      <c r="G604" s="17">
        <f>SUMIFS(Dane!Q:Q,Dane!P:P,'Obroty 4'!C604,Dane!M:M,'Obroty 4'!$D$2)</f>
        <v>0</v>
      </c>
      <c r="H604" s="17">
        <f>SUMIFS(Dane!Q:Q,Dane!O:O,'Obroty 4'!C604)</f>
        <v>0</v>
      </c>
      <c r="I604" s="17">
        <f>SUMIFS(Dane!P:P,Dane!O:O,'Obroty 4'!C604)</f>
        <v>0</v>
      </c>
      <c r="J604" s="17">
        <f t="shared" si="20"/>
        <v>0</v>
      </c>
      <c r="K604" s="17">
        <f t="shared" si="21"/>
        <v>0</v>
      </c>
    </row>
    <row r="605" spans="3:11" x14ac:dyDescent="0.3">
      <c r="C605" s="6" t="str">
        <f>slowniki!M403</f>
        <v>404-70109</v>
      </c>
      <c r="D605" s="16" t="str">
        <f>IF($B$5="synt",LEFT(VLOOKUP('Obroty 4'!C605,slowniki!M:N,2,FALSE),3),IF($B$5="I-P",LEFT(VLOOKUP('Obroty 4'!C605,slowniki!M:N,2,FALSE),6),IF($B$5="II-P",LEFT(VLOOKUP('Obroty 4'!C605,slowniki!M:N,2,FALSE),9),VLOOKUP('Obroty 4'!C605,slowniki!M:N,2,FALSE))))</f>
        <v>404</v>
      </c>
      <c r="E605" s="16" t="str">
        <f>VLOOKUP('Obroty 4'!C605,slowniki!M:N,2,FALSE)</f>
        <v>404-07-01-09</v>
      </c>
      <c r="F605" s="17">
        <f>SUMIFS(Dane!Q:Q,Dane!O:O,'Obroty 4'!C605,Dane!M:M,'Obroty 4'!$D$2)</f>
        <v>0</v>
      </c>
      <c r="G605" s="17">
        <f>SUMIFS(Dane!Q:Q,Dane!P:P,'Obroty 4'!C605,Dane!M:M,'Obroty 4'!$D$2)</f>
        <v>0</v>
      </c>
      <c r="H605" s="17">
        <f>SUMIFS(Dane!Q:Q,Dane!O:O,'Obroty 4'!C605)</f>
        <v>0</v>
      </c>
      <c r="I605" s="17">
        <f>SUMIFS(Dane!P:P,Dane!O:O,'Obroty 4'!C605)</f>
        <v>0</v>
      </c>
      <c r="J605" s="17">
        <f t="shared" si="20"/>
        <v>0</v>
      </c>
      <c r="K605" s="17">
        <f t="shared" si="21"/>
        <v>0</v>
      </c>
    </row>
    <row r="606" spans="3:11" x14ac:dyDescent="0.3">
      <c r="C606" s="6" t="str">
        <f>slowniki!M404</f>
        <v>404-70110</v>
      </c>
      <c r="D606" s="16" t="str">
        <f>IF($B$5="synt",LEFT(VLOOKUP('Obroty 4'!C606,slowniki!M:N,2,FALSE),3),IF($B$5="I-P",LEFT(VLOOKUP('Obroty 4'!C606,slowniki!M:N,2,FALSE),6),IF($B$5="II-P",LEFT(VLOOKUP('Obroty 4'!C606,slowniki!M:N,2,FALSE),9),VLOOKUP('Obroty 4'!C606,slowniki!M:N,2,FALSE))))</f>
        <v>404</v>
      </c>
      <c r="E606" s="16" t="str">
        <f>VLOOKUP('Obroty 4'!C606,slowniki!M:N,2,FALSE)</f>
        <v>404-07-01-10</v>
      </c>
      <c r="F606" s="17">
        <f>SUMIFS(Dane!Q:Q,Dane!O:O,'Obroty 4'!C606,Dane!M:M,'Obroty 4'!$D$2)</f>
        <v>0</v>
      </c>
      <c r="G606" s="17">
        <f>SUMIFS(Dane!Q:Q,Dane!P:P,'Obroty 4'!C606,Dane!M:M,'Obroty 4'!$D$2)</f>
        <v>0</v>
      </c>
      <c r="H606" s="17">
        <f>SUMIFS(Dane!Q:Q,Dane!O:O,'Obroty 4'!C606)</f>
        <v>0</v>
      </c>
      <c r="I606" s="17">
        <f>SUMIFS(Dane!P:P,Dane!O:O,'Obroty 4'!C606)</f>
        <v>0</v>
      </c>
      <c r="J606" s="17">
        <f t="shared" si="20"/>
        <v>0</v>
      </c>
      <c r="K606" s="17">
        <f t="shared" si="21"/>
        <v>0</v>
      </c>
    </row>
    <row r="607" spans="3:11" x14ac:dyDescent="0.3">
      <c r="C607" s="6" t="str">
        <f>slowniki!M405</f>
        <v>404-70111</v>
      </c>
      <c r="D607" s="16" t="str">
        <f>IF($B$5="synt",LEFT(VLOOKUP('Obroty 4'!C607,slowniki!M:N,2,FALSE),3),IF($B$5="I-P",LEFT(VLOOKUP('Obroty 4'!C607,slowniki!M:N,2,FALSE),6),IF($B$5="II-P",LEFT(VLOOKUP('Obroty 4'!C607,slowniki!M:N,2,FALSE),9),VLOOKUP('Obroty 4'!C607,slowniki!M:N,2,FALSE))))</f>
        <v>404</v>
      </c>
      <c r="E607" s="16" t="str">
        <f>VLOOKUP('Obroty 4'!C607,slowniki!M:N,2,FALSE)</f>
        <v>404-07-01-11</v>
      </c>
      <c r="F607" s="17">
        <f>SUMIFS(Dane!Q:Q,Dane!O:O,'Obroty 4'!C607,Dane!M:M,'Obroty 4'!$D$2)</f>
        <v>0</v>
      </c>
      <c r="G607" s="17">
        <f>SUMIFS(Dane!Q:Q,Dane!P:P,'Obroty 4'!C607,Dane!M:M,'Obroty 4'!$D$2)</f>
        <v>0</v>
      </c>
      <c r="H607" s="17">
        <f>SUMIFS(Dane!Q:Q,Dane!O:O,'Obroty 4'!C607)</f>
        <v>0</v>
      </c>
      <c r="I607" s="17">
        <f>SUMIFS(Dane!P:P,Dane!O:O,'Obroty 4'!C607)</f>
        <v>0</v>
      </c>
      <c r="J607" s="17">
        <f t="shared" si="20"/>
        <v>0</v>
      </c>
      <c r="K607" s="17">
        <f t="shared" si="21"/>
        <v>0</v>
      </c>
    </row>
    <row r="608" spans="3:11" x14ac:dyDescent="0.3">
      <c r="C608" s="6" t="str">
        <f>slowniki!M406</f>
        <v>404-70112</v>
      </c>
      <c r="D608" s="16" t="str">
        <f>IF($B$5="synt",LEFT(VLOOKUP('Obroty 4'!C608,slowniki!M:N,2,FALSE),3),IF($B$5="I-P",LEFT(VLOOKUP('Obroty 4'!C608,slowniki!M:N,2,FALSE),6),IF($B$5="II-P",LEFT(VLOOKUP('Obroty 4'!C608,slowniki!M:N,2,FALSE),9),VLOOKUP('Obroty 4'!C608,slowniki!M:N,2,FALSE))))</f>
        <v>404</v>
      </c>
      <c r="E608" s="16" t="str">
        <f>VLOOKUP('Obroty 4'!C608,slowniki!M:N,2,FALSE)</f>
        <v>404-07-01-12</v>
      </c>
      <c r="F608" s="17">
        <f>SUMIFS(Dane!Q:Q,Dane!O:O,'Obroty 4'!C608,Dane!M:M,'Obroty 4'!$D$2)</f>
        <v>0</v>
      </c>
      <c r="G608" s="17">
        <f>SUMIFS(Dane!Q:Q,Dane!P:P,'Obroty 4'!C608,Dane!M:M,'Obroty 4'!$D$2)</f>
        <v>0</v>
      </c>
      <c r="H608" s="17">
        <f>SUMIFS(Dane!Q:Q,Dane!O:O,'Obroty 4'!C608)</f>
        <v>0</v>
      </c>
      <c r="I608" s="17">
        <f>SUMIFS(Dane!P:P,Dane!O:O,'Obroty 4'!C608)</f>
        <v>0</v>
      </c>
      <c r="J608" s="17">
        <f t="shared" si="20"/>
        <v>0</v>
      </c>
      <c r="K608" s="17">
        <f t="shared" si="21"/>
        <v>0</v>
      </c>
    </row>
    <row r="609" spans="3:11" x14ac:dyDescent="0.3">
      <c r="C609" s="6" t="str">
        <f>slowniki!M407</f>
        <v>404-70113</v>
      </c>
      <c r="D609" s="16" t="str">
        <f>IF($B$5="synt",LEFT(VLOOKUP('Obroty 4'!C609,slowniki!M:N,2,FALSE),3),IF($B$5="I-P",LEFT(VLOOKUP('Obroty 4'!C609,slowniki!M:N,2,FALSE),6),IF($B$5="II-P",LEFT(VLOOKUP('Obroty 4'!C609,slowniki!M:N,2,FALSE),9),VLOOKUP('Obroty 4'!C609,slowniki!M:N,2,FALSE))))</f>
        <v>404</v>
      </c>
      <c r="E609" s="16" t="str">
        <f>VLOOKUP('Obroty 4'!C609,slowniki!M:N,2,FALSE)</f>
        <v>404-07-01-13</v>
      </c>
      <c r="F609" s="17">
        <f>SUMIFS(Dane!Q:Q,Dane!O:O,'Obroty 4'!C609,Dane!M:M,'Obroty 4'!$D$2)</f>
        <v>0</v>
      </c>
      <c r="G609" s="17">
        <f>SUMIFS(Dane!Q:Q,Dane!P:P,'Obroty 4'!C609,Dane!M:M,'Obroty 4'!$D$2)</f>
        <v>0</v>
      </c>
      <c r="H609" s="17">
        <f>SUMIFS(Dane!Q:Q,Dane!O:O,'Obroty 4'!C609)</f>
        <v>0</v>
      </c>
      <c r="I609" s="17">
        <f>SUMIFS(Dane!P:P,Dane!O:O,'Obroty 4'!C609)</f>
        <v>0</v>
      </c>
      <c r="J609" s="17">
        <f t="shared" si="20"/>
        <v>0</v>
      </c>
      <c r="K609" s="17">
        <f t="shared" si="21"/>
        <v>0</v>
      </c>
    </row>
    <row r="610" spans="3:11" x14ac:dyDescent="0.3">
      <c r="C610" s="6" t="str">
        <f>slowniki!M408</f>
        <v>404-70114</v>
      </c>
      <c r="D610" s="16" t="str">
        <f>IF($B$5="synt",LEFT(VLOOKUP('Obroty 4'!C610,slowniki!M:N,2,FALSE),3),IF($B$5="I-P",LEFT(VLOOKUP('Obroty 4'!C610,slowniki!M:N,2,FALSE),6),IF($B$5="II-P",LEFT(VLOOKUP('Obroty 4'!C610,slowniki!M:N,2,FALSE),9),VLOOKUP('Obroty 4'!C610,slowniki!M:N,2,FALSE))))</f>
        <v>404</v>
      </c>
      <c r="E610" s="16" t="str">
        <f>VLOOKUP('Obroty 4'!C610,slowniki!M:N,2,FALSE)</f>
        <v>404-07-01-14</v>
      </c>
      <c r="F610" s="17">
        <f>SUMIFS(Dane!Q:Q,Dane!O:O,'Obroty 4'!C610,Dane!M:M,'Obroty 4'!$D$2)</f>
        <v>0</v>
      </c>
      <c r="G610" s="17">
        <f>SUMIFS(Dane!Q:Q,Dane!P:P,'Obroty 4'!C610,Dane!M:M,'Obroty 4'!$D$2)</f>
        <v>0</v>
      </c>
      <c r="H610" s="17">
        <f>SUMIFS(Dane!Q:Q,Dane!O:O,'Obroty 4'!C610)</f>
        <v>0</v>
      </c>
      <c r="I610" s="17">
        <f>SUMIFS(Dane!P:P,Dane!O:O,'Obroty 4'!C610)</f>
        <v>0</v>
      </c>
      <c r="J610" s="17">
        <f t="shared" si="20"/>
        <v>0</v>
      </c>
      <c r="K610" s="17">
        <f t="shared" si="21"/>
        <v>0</v>
      </c>
    </row>
    <row r="611" spans="3:11" x14ac:dyDescent="0.3">
      <c r="C611" s="6" t="str">
        <f>slowniki!M409</f>
        <v>404-70115</v>
      </c>
      <c r="D611" s="16" t="str">
        <f>IF($B$5="synt",LEFT(VLOOKUP('Obroty 4'!C611,slowniki!M:N,2,FALSE),3),IF($B$5="I-P",LEFT(VLOOKUP('Obroty 4'!C611,slowniki!M:N,2,FALSE),6),IF($B$5="II-P",LEFT(VLOOKUP('Obroty 4'!C611,slowniki!M:N,2,FALSE),9),VLOOKUP('Obroty 4'!C611,slowniki!M:N,2,FALSE))))</f>
        <v>404</v>
      </c>
      <c r="E611" s="16" t="str">
        <f>VLOOKUP('Obroty 4'!C611,slowniki!M:N,2,FALSE)</f>
        <v>404-07-01-15</v>
      </c>
      <c r="F611" s="17">
        <f>SUMIFS(Dane!Q:Q,Dane!O:O,'Obroty 4'!C611,Dane!M:M,'Obroty 4'!$D$2)</f>
        <v>0</v>
      </c>
      <c r="G611" s="17">
        <f>SUMIFS(Dane!Q:Q,Dane!P:P,'Obroty 4'!C611,Dane!M:M,'Obroty 4'!$D$2)</f>
        <v>0</v>
      </c>
      <c r="H611" s="17">
        <f>SUMIFS(Dane!Q:Q,Dane!O:O,'Obroty 4'!C611)</f>
        <v>0</v>
      </c>
      <c r="I611" s="17">
        <f>SUMIFS(Dane!P:P,Dane!O:O,'Obroty 4'!C611)</f>
        <v>0</v>
      </c>
      <c r="J611" s="17">
        <f t="shared" si="20"/>
        <v>0</v>
      </c>
      <c r="K611" s="17">
        <f t="shared" si="21"/>
        <v>0</v>
      </c>
    </row>
    <row r="612" spans="3:11" x14ac:dyDescent="0.3">
      <c r="C612" s="6" t="str">
        <f>slowniki!M410</f>
        <v>404-70116</v>
      </c>
      <c r="D612" s="16" t="str">
        <f>IF($B$5="synt",LEFT(VLOOKUP('Obroty 4'!C612,slowniki!M:N,2,FALSE),3),IF($B$5="I-P",LEFT(VLOOKUP('Obroty 4'!C612,slowniki!M:N,2,FALSE),6),IF($B$5="II-P",LEFT(VLOOKUP('Obroty 4'!C612,slowniki!M:N,2,FALSE),9),VLOOKUP('Obroty 4'!C612,slowniki!M:N,2,FALSE))))</f>
        <v>404</v>
      </c>
      <c r="E612" s="16" t="str">
        <f>VLOOKUP('Obroty 4'!C612,slowniki!M:N,2,FALSE)</f>
        <v>404-07-01-16</v>
      </c>
      <c r="F612" s="17">
        <f>SUMIFS(Dane!Q:Q,Dane!O:O,'Obroty 4'!C612,Dane!M:M,'Obroty 4'!$D$2)</f>
        <v>0</v>
      </c>
      <c r="G612" s="17">
        <f>SUMIFS(Dane!Q:Q,Dane!P:P,'Obroty 4'!C612,Dane!M:M,'Obroty 4'!$D$2)</f>
        <v>0</v>
      </c>
      <c r="H612" s="17">
        <f>SUMIFS(Dane!Q:Q,Dane!O:O,'Obroty 4'!C612)</f>
        <v>0</v>
      </c>
      <c r="I612" s="17">
        <f>SUMIFS(Dane!P:P,Dane!O:O,'Obroty 4'!C612)</f>
        <v>0</v>
      </c>
      <c r="J612" s="17">
        <f t="shared" si="20"/>
        <v>0</v>
      </c>
      <c r="K612" s="17">
        <f t="shared" si="21"/>
        <v>0</v>
      </c>
    </row>
    <row r="613" spans="3:11" x14ac:dyDescent="0.3">
      <c r="C613" s="6" t="str">
        <f>slowniki!M411</f>
        <v>404-70201</v>
      </c>
      <c r="D613" s="16" t="str">
        <f>IF($B$5="synt",LEFT(VLOOKUP('Obroty 4'!C613,slowniki!M:N,2,FALSE),3),IF($B$5="I-P",LEFT(VLOOKUP('Obroty 4'!C613,slowniki!M:N,2,FALSE),6),IF($B$5="II-P",LEFT(VLOOKUP('Obroty 4'!C613,slowniki!M:N,2,FALSE),9),VLOOKUP('Obroty 4'!C613,slowniki!M:N,2,FALSE))))</f>
        <v>404</v>
      </c>
      <c r="E613" s="16" t="str">
        <f>VLOOKUP('Obroty 4'!C613,slowniki!M:N,2,FALSE)</f>
        <v>404-07-02-01</v>
      </c>
      <c r="F613" s="17">
        <f>SUMIFS(Dane!Q:Q,Dane!O:O,'Obroty 4'!C613,Dane!M:M,'Obroty 4'!$D$2)</f>
        <v>0</v>
      </c>
      <c r="G613" s="17">
        <f>SUMIFS(Dane!Q:Q,Dane!P:P,'Obroty 4'!C613,Dane!M:M,'Obroty 4'!$D$2)</f>
        <v>0</v>
      </c>
      <c r="H613" s="17">
        <f>SUMIFS(Dane!Q:Q,Dane!O:O,'Obroty 4'!C613)</f>
        <v>0</v>
      </c>
      <c r="I613" s="17">
        <f>SUMIFS(Dane!P:P,Dane!O:O,'Obroty 4'!C613)</f>
        <v>0</v>
      </c>
      <c r="J613" s="17">
        <f t="shared" si="20"/>
        <v>0</v>
      </c>
      <c r="K613" s="17">
        <f t="shared" si="21"/>
        <v>0</v>
      </c>
    </row>
    <row r="614" spans="3:11" x14ac:dyDescent="0.3">
      <c r="C614" s="6" t="str">
        <f>slowniki!M412</f>
        <v>404-70202</v>
      </c>
      <c r="D614" s="16" t="str">
        <f>IF($B$5="synt",LEFT(VLOOKUP('Obroty 4'!C614,slowniki!M:N,2,FALSE),3),IF($B$5="I-P",LEFT(VLOOKUP('Obroty 4'!C614,slowniki!M:N,2,FALSE),6),IF($B$5="II-P",LEFT(VLOOKUP('Obroty 4'!C614,slowniki!M:N,2,FALSE),9),VLOOKUP('Obroty 4'!C614,slowniki!M:N,2,FALSE))))</f>
        <v>404</v>
      </c>
      <c r="E614" s="16" t="str">
        <f>VLOOKUP('Obroty 4'!C614,slowniki!M:N,2,FALSE)</f>
        <v>404-07-02-02</v>
      </c>
      <c r="F614" s="17">
        <f>SUMIFS(Dane!Q:Q,Dane!O:O,'Obroty 4'!C614,Dane!M:M,'Obroty 4'!$D$2)</f>
        <v>0</v>
      </c>
      <c r="G614" s="17">
        <f>SUMIFS(Dane!Q:Q,Dane!P:P,'Obroty 4'!C614,Dane!M:M,'Obroty 4'!$D$2)</f>
        <v>0</v>
      </c>
      <c r="H614" s="17">
        <f>SUMIFS(Dane!Q:Q,Dane!O:O,'Obroty 4'!C614)</f>
        <v>0</v>
      </c>
      <c r="I614" s="17">
        <f>SUMIFS(Dane!P:P,Dane!O:O,'Obroty 4'!C614)</f>
        <v>0</v>
      </c>
      <c r="J614" s="17">
        <f t="shared" si="20"/>
        <v>0</v>
      </c>
      <c r="K614" s="17">
        <f t="shared" si="21"/>
        <v>0</v>
      </c>
    </row>
    <row r="615" spans="3:11" x14ac:dyDescent="0.3">
      <c r="C615" s="6" t="str">
        <f>slowniki!M413</f>
        <v>404-70203</v>
      </c>
      <c r="D615" s="16" t="str">
        <f>IF($B$5="synt",LEFT(VLOOKUP('Obroty 4'!C615,slowniki!M:N,2,FALSE),3),IF($B$5="I-P",LEFT(VLOOKUP('Obroty 4'!C615,slowniki!M:N,2,FALSE),6),IF($B$5="II-P",LEFT(VLOOKUP('Obroty 4'!C615,slowniki!M:N,2,FALSE),9),VLOOKUP('Obroty 4'!C615,slowniki!M:N,2,FALSE))))</f>
        <v>404</v>
      </c>
      <c r="E615" s="16" t="str">
        <f>VLOOKUP('Obroty 4'!C615,slowniki!M:N,2,FALSE)</f>
        <v>404-07-02-03</v>
      </c>
      <c r="F615" s="17">
        <f>SUMIFS(Dane!Q:Q,Dane!O:O,'Obroty 4'!C615,Dane!M:M,'Obroty 4'!$D$2)</f>
        <v>0</v>
      </c>
      <c r="G615" s="17">
        <f>SUMIFS(Dane!Q:Q,Dane!P:P,'Obroty 4'!C615,Dane!M:M,'Obroty 4'!$D$2)</f>
        <v>0</v>
      </c>
      <c r="H615" s="17">
        <f>SUMIFS(Dane!Q:Q,Dane!O:O,'Obroty 4'!C615)</f>
        <v>0</v>
      </c>
      <c r="I615" s="17">
        <f>SUMIFS(Dane!P:P,Dane!O:O,'Obroty 4'!C615)</f>
        <v>0</v>
      </c>
      <c r="J615" s="17">
        <f t="shared" si="20"/>
        <v>0</v>
      </c>
      <c r="K615" s="17">
        <f t="shared" si="21"/>
        <v>0</v>
      </c>
    </row>
    <row r="616" spans="3:11" x14ac:dyDescent="0.3">
      <c r="C616" s="6" t="str">
        <f>slowniki!M414</f>
        <v>404-70204</v>
      </c>
      <c r="D616" s="16" t="str">
        <f>IF($B$5="synt",LEFT(VLOOKUP('Obroty 4'!C616,slowniki!M:N,2,FALSE),3),IF($B$5="I-P",LEFT(VLOOKUP('Obroty 4'!C616,slowniki!M:N,2,FALSE),6),IF($B$5="II-P",LEFT(VLOOKUP('Obroty 4'!C616,slowniki!M:N,2,FALSE),9),VLOOKUP('Obroty 4'!C616,slowniki!M:N,2,FALSE))))</f>
        <v>404</v>
      </c>
      <c r="E616" s="16" t="str">
        <f>VLOOKUP('Obroty 4'!C616,slowniki!M:N,2,FALSE)</f>
        <v>404-07-02-04</v>
      </c>
      <c r="F616" s="17">
        <f>SUMIFS(Dane!Q:Q,Dane!O:O,'Obroty 4'!C616,Dane!M:M,'Obroty 4'!$D$2)</f>
        <v>0</v>
      </c>
      <c r="G616" s="17">
        <f>SUMIFS(Dane!Q:Q,Dane!P:P,'Obroty 4'!C616,Dane!M:M,'Obroty 4'!$D$2)</f>
        <v>0</v>
      </c>
      <c r="H616" s="17">
        <f>SUMIFS(Dane!Q:Q,Dane!O:O,'Obroty 4'!C616)</f>
        <v>0</v>
      </c>
      <c r="I616" s="17">
        <f>SUMIFS(Dane!P:P,Dane!O:O,'Obroty 4'!C616)</f>
        <v>0</v>
      </c>
      <c r="J616" s="17">
        <f t="shared" si="20"/>
        <v>0</v>
      </c>
      <c r="K616" s="17">
        <f t="shared" si="21"/>
        <v>0</v>
      </c>
    </row>
    <row r="617" spans="3:11" x14ac:dyDescent="0.3">
      <c r="C617" s="6" t="str">
        <f>slowniki!M415</f>
        <v>404-70205</v>
      </c>
      <c r="D617" s="16" t="str">
        <f>IF($B$5="synt",LEFT(VLOOKUP('Obroty 4'!C617,slowniki!M:N,2,FALSE),3),IF($B$5="I-P",LEFT(VLOOKUP('Obroty 4'!C617,slowniki!M:N,2,FALSE),6),IF($B$5="II-P",LEFT(VLOOKUP('Obroty 4'!C617,slowniki!M:N,2,FALSE),9),VLOOKUP('Obroty 4'!C617,slowniki!M:N,2,FALSE))))</f>
        <v>404</v>
      </c>
      <c r="E617" s="16" t="str">
        <f>VLOOKUP('Obroty 4'!C617,slowniki!M:N,2,FALSE)</f>
        <v>404-07-02-05</v>
      </c>
      <c r="F617" s="17">
        <f>SUMIFS(Dane!Q:Q,Dane!O:O,'Obroty 4'!C617,Dane!M:M,'Obroty 4'!$D$2)</f>
        <v>0</v>
      </c>
      <c r="G617" s="17">
        <f>SUMIFS(Dane!Q:Q,Dane!P:P,'Obroty 4'!C617,Dane!M:M,'Obroty 4'!$D$2)</f>
        <v>0</v>
      </c>
      <c r="H617" s="17">
        <f>SUMIFS(Dane!Q:Q,Dane!O:O,'Obroty 4'!C617)</f>
        <v>0</v>
      </c>
      <c r="I617" s="17">
        <f>SUMIFS(Dane!P:P,Dane!O:O,'Obroty 4'!C617)</f>
        <v>0</v>
      </c>
      <c r="J617" s="17">
        <f t="shared" si="20"/>
        <v>0</v>
      </c>
      <c r="K617" s="17">
        <f t="shared" si="21"/>
        <v>0</v>
      </c>
    </row>
    <row r="618" spans="3:11" x14ac:dyDescent="0.3">
      <c r="C618" s="6" t="str">
        <f>slowniki!M416</f>
        <v>404-70206</v>
      </c>
      <c r="D618" s="16" t="str">
        <f>IF($B$5="synt",LEFT(VLOOKUP('Obroty 4'!C618,slowniki!M:N,2,FALSE),3),IF($B$5="I-P",LEFT(VLOOKUP('Obroty 4'!C618,slowniki!M:N,2,FALSE),6),IF($B$5="II-P",LEFT(VLOOKUP('Obroty 4'!C618,slowniki!M:N,2,FALSE),9),VLOOKUP('Obroty 4'!C618,slowniki!M:N,2,FALSE))))</f>
        <v>404</v>
      </c>
      <c r="E618" s="16" t="str">
        <f>VLOOKUP('Obroty 4'!C618,slowniki!M:N,2,FALSE)</f>
        <v>404-07-02-06</v>
      </c>
      <c r="F618" s="17">
        <f>SUMIFS(Dane!Q:Q,Dane!O:O,'Obroty 4'!C618,Dane!M:M,'Obroty 4'!$D$2)</f>
        <v>0</v>
      </c>
      <c r="G618" s="17">
        <f>SUMIFS(Dane!Q:Q,Dane!P:P,'Obroty 4'!C618,Dane!M:M,'Obroty 4'!$D$2)</f>
        <v>0</v>
      </c>
      <c r="H618" s="17">
        <f>SUMIFS(Dane!Q:Q,Dane!O:O,'Obroty 4'!C618)</f>
        <v>0</v>
      </c>
      <c r="I618" s="17">
        <f>SUMIFS(Dane!P:P,Dane!O:O,'Obroty 4'!C618)</f>
        <v>0</v>
      </c>
      <c r="J618" s="17">
        <f t="shared" si="20"/>
        <v>0</v>
      </c>
      <c r="K618" s="17">
        <f t="shared" si="21"/>
        <v>0</v>
      </c>
    </row>
    <row r="619" spans="3:11" x14ac:dyDescent="0.3">
      <c r="C619" s="6" t="str">
        <f>slowniki!M417</f>
        <v>404-70207</v>
      </c>
      <c r="D619" s="16" t="str">
        <f>IF($B$5="synt",LEFT(VLOOKUP('Obroty 4'!C619,slowniki!M:N,2,FALSE),3),IF($B$5="I-P",LEFT(VLOOKUP('Obroty 4'!C619,slowniki!M:N,2,FALSE),6),IF($B$5="II-P",LEFT(VLOOKUP('Obroty 4'!C619,slowniki!M:N,2,FALSE),9),VLOOKUP('Obroty 4'!C619,slowniki!M:N,2,FALSE))))</f>
        <v>404</v>
      </c>
      <c r="E619" s="16" t="str">
        <f>VLOOKUP('Obroty 4'!C619,slowniki!M:N,2,FALSE)</f>
        <v>404-07-02-07</v>
      </c>
      <c r="F619" s="17">
        <f>SUMIFS(Dane!Q:Q,Dane!O:O,'Obroty 4'!C619,Dane!M:M,'Obroty 4'!$D$2)</f>
        <v>0</v>
      </c>
      <c r="G619" s="17">
        <f>SUMIFS(Dane!Q:Q,Dane!P:P,'Obroty 4'!C619,Dane!M:M,'Obroty 4'!$D$2)</f>
        <v>0</v>
      </c>
      <c r="H619" s="17">
        <f>SUMIFS(Dane!Q:Q,Dane!O:O,'Obroty 4'!C619)</f>
        <v>0</v>
      </c>
      <c r="I619" s="17">
        <f>SUMIFS(Dane!P:P,Dane!O:O,'Obroty 4'!C619)</f>
        <v>0</v>
      </c>
      <c r="J619" s="17">
        <f t="shared" si="20"/>
        <v>0</v>
      </c>
      <c r="K619" s="17">
        <f t="shared" si="21"/>
        <v>0</v>
      </c>
    </row>
    <row r="620" spans="3:11" x14ac:dyDescent="0.3">
      <c r="C620" s="6" t="str">
        <f>slowniki!M418</f>
        <v>404-70208</v>
      </c>
      <c r="D620" s="16" t="str">
        <f>IF($B$5="synt",LEFT(VLOOKUP('Obroty 4'!C620,slowniki!M:N,2,FALSE),3),IF($B$5="I-P",LEFT(VLOOKUP('Obroty 4'!C620,slowniki!M:N,2,FALSE),6),IF($B$5="II-P",LEFT(VLOOKUP('Obroty 4'!C620,slowniki!M:N,2,FALSE),9),VLOOKUP('Obroty 4'!C620,slowniki!M:N,2,FALSE))))</f>
        <v>404</v>
      </c>
      <c r="E620" s="16" t="str">
        <f>VLOOKUP('Obroty 4'!C620,slowniki!M:N,2,FALSE)</f>
        <v>404-07-02-08</v>
      </c>
      <c r="F620" s="17">
        <f>SUMIFS(Dane!Q:Q,Dane!O:O,'Obroty 4'!C620,Dane!M:M,'Obroty 4'!$D$2)</f>
        <v>0</v>
      </c>
      <c r="G620" s="17">
        <f>SUMIFS(Dane!Q:Q,Dane!P:P,'Obroty 4'!C620,Dane!M:M,'Obroty 4'!$D$2)</f>
        <v>0</v>
      </c>
      <c r="H620" s="17">
        <f>SUMIFS(Dane!Q:Q,Dane!O:O,'Obroty 4'!C620)</f>
        <v>0</v>
      </c>
      <c r="I620" s="17">
        <f>SUMIFS(Dane!P:P,Dane!O:O,'Obroty 4'!C620)</f>
        <v>0</v>
      </c>
      <c r="J620" s="17">
        <f t="shared" si="20"/>
        <v>0</v>
      </c>
      <c r="K620" s="17">
        <f t="shared" si="21"/>
        <v>0</v>
      </c>
    </row>
    <row r="621" spans="3:11" x14ac:dyDescent="0.3">
      <c r="C621" s="6" t="str">
        <f>slowniki!M419</f>
        <v>404-70209</v>
      </c>
      <c r="D621" s="16" t="str">
        <f>IF($B$5="synt",LEFT(VLOOKUP('Obroty 4'!C621,slowniki!M:N,2,FALSE),3),IF($B$5="I-P",LEFT(VLOOKUP('Obroty 4'!C621,slowniki!M:N,2,FALSE),6),IF($B$5="II-P",LEFT(VLOOKUP('Obroty 4'!C621,slowniki!M:N,2,FALSE),9),VLOOKUP('Obroty 4'!C621,slowniki!M:N,2,FALSE))))</f>
        <v>404</v>
      </c>
      <c r="E621" s="16" t="str">
        <f>VLOOKUP('Obroty 4'!C621,slowniki!M:N,2,FALSE)</f>
        <v>404-07-02-09</v>
      </c>
      <c r="F621" s="17">
        <f>SUMIFS(Dane!Q:Q,Dane!O:O,'Obroty 4'!C621,Dane!M:M,'Obroty 4'!$D$2)</f>
        <v>0</v>
      </c>
      <c r="G621" s="17">
        <f>SUMIFS(Dane!Q:Q,Dane!P:P,'Obroty 4'!C621,Dane!M:M,'Obroty 4'!$D$2)</f>
        <v>0</v>
      </c>
      <c r="H621" s="17">
        <f>SUMIFS(Dane!Q:Q,Dane!O:O,'Obroty 4'!C621)</f>
        <v>0</v>
      </c>
      <c r="I621" s="17">
        <f>SUMIFS(Dane!P:P,Dane!O:O,'Obroty 4'!C621)</f>
        <v>0</v>
      </c>
      <c r="J621" s="17">
        <f t="shared" si="20"/>
        <v>0</v>
      </c>
      <c r="K621" s="17">
        <f t="shared" si="21"/>
        <v>0</v>
      </c>
    </row>
    <row r="622" spans="3:11" x14ac:dyDescent="0.3">
      <c r="C622" s="6" t="str">
        <f>slowniki!M420</f>
        <v>404-70210</v>
      </c>
      <c r="D622" s="16" t="str">
        <f>IF($B$5="synt",LEFT(VLOOKUP('Obroty 4'!C622,slowniki!M:N,2,FALSE),3),IF($B$5="I-P",LEFT(VLOOKUP('Obroty 4'!C622,slowniki!M:N,2,FALSE),6),IF($B$5="II-P",LEFT(VLOOKUP('Obroty 4'!C622,slowniki!M:N,2,FALSE),9),VLOOKUP('Obroty 4'!C622,slowniki!M:N,2,FALSE))))</f>
        <v>404</v>
      </c>
      <c r="E622" s="16" t="str">
        <f>VLOOKUP('Obroty 4'!C622,slowniki!M:N,2,FALSE)</f>
        <v>404-07-02-10</v>
      </c>
      <c r="F622" s="17">
        <f>SUMIFS(Dane!Q:Q,Dane!O:O,'Obroty 4'!C622,Dane!M:M,'Obroty 4'!$D$2)</f>
        <v>0</v>
      </c>
      <c r="G622" s="17">
        <f>SUMIFS(Dane!Q:Q,Dane!P:P,'Obroty 4'!C622,Dane!M:M,'Obroty 4'!$D$2)</f>
        <v>0</v>
      </c>
      <c r="H622" s="17">
        <f>SUMIFS(Dane!Q:Q,Dane!O:O,'Obroty 4'!C622)</f>
        <v>0</v>
      </c>
      <c r="I622" s="17">
        <f>SUMIFS(Dane!P:P,Dane!O:O,'Obroty 4'!C622)</f>
        <v>0</v>
      </c>
      <c r="J622" s="17">
        <f t="shared" si="20"/>
        <v>0</v>
      </c>
      <c r="K622" s="17">
        <f t="shared" si="21"/>
        <v>0</v>
      </c>
    </row>
    <row r="623" spans="3:11" x14ac:dyDescent="0.3">
      <c r="C623" s="6" t="str">
        <f>slowniki!M421</f>
        <v>404-70211</v>
      </c>
      <c r="D623" s="16" t="str">
        <f>IF($B$5="synt",LEFT(VLOOKUP('Obroty 4'!C623,slowniki!M:N,2,FALSE),3),IF($B$5="I-P",LEFT(VLOOKUP('Obroty 4'!C623,slowniki!M:N,2,FALSE),6),IF($B$5="II-P",LEFT(VLOOKUP('Obroty 4'!C623,slowniki!M:N,2,FALSE),9),VLOOKUP('Obroty 4'!C623,slowniki!M:N,2,FALSE))))</f>
        <v>404</v>
      </c>
      <c r="E623" s="16" t="str">
        <f>VLOOKUP('Obroty 4'!C623,slowniki!M:N,2,FALSE)</f>
        <v>404-07-02-11</v>
      </c>
      <c r="F623" s="17">
        <f>SUMIFS(Dane!Q:Q,Dane!O:O,'Obroty 4'!C623,Dane!M:M,'Obroty 4'!$D$2)</f>
        <v>0</v>
      </c>
      <c r="G623" s="17">
        <f>SUMIFS(Dane!Q:Q,Dane!P:P,'Obroty 4'!C623,Dane!M:M,'Obroty 4'!$D$2)</f>
        <v>0</v>
      </c>
      <c r="H623" s="17">
        <f>SUMIFS(Dane!Q:Q,Dane!O:O,'Obroty 4'!C623)</f>
        <v>0</v>
      </c>
      <c r="I623" s="17">
        <f>SUMIFS(Dane!P:P,Dane!O:O,'Obroty 4'!C623)</f>
        <v>0</v>
      </c>
      <c r="J623" s="17">
        <f t="shared" si="20"/>
        <v>0</v>
      </c>
      <c r="K623" s="17">
        <f t="shared" si="21"/>
        <v>0</v>
      </c>
    </row>
    <row r="624" spans="3:11" x14ac:dyDescent="0.3">
      <c r="C624" s="6" t="str">
        <f>slowniki!M422</f>
        <v>404-70212</v>
      </c>
      <c r="D624" s="16" t="str">
        <f>IF($B$5="synt",LEFT(VLOOKUP('Obroty 4'!C624,slowniki!M:N,2,FALSE),3),IF($B$5="I-P",LEFT(VLOOKUP('Obroty 4'!C624,slowniki!M:N,2,FALSE),6),IF($B$5="II-P",LEFT(VLOOKUP('Obroty 4'!C624,slowniki!M:N,2,FALSE),9),VLOOKUP('Obroty 4'!C624,slowniki!M:N,2,FALSE))))</f>
        <v>404</v>
      </c>
      <c r="E624" s="16" t="str">
        <f>VLOOKUP('Obroty 4'!C624,slowniki!M:N,2,FALSE)</f>
        <v>404-07-02-12</v>
      </c>
      <c r="F624" s="17">
        <f>SUMIFS(Dane!Q:Q,Dane!O:O,'Obroty 4'!C624,Dane!M:M,'Obroty 4'!$D$2)</f>
        <v>0</v>
      </c>
      <c r="G624" s="17">
        <f>SUMIFS(Dane!Q:Q,Dane!P:P,'Obroty 4'!C624,Dane!M:M,'Obroty 4'!$D$2)</f>
        <v>0</v>
      </c>
      <c r="H624" s="17">
        <f>SUMIFS(Dane!Q:Q,Dane!O:O,'Obroty 4'!C624)</f>
        <v>0</v>
      </c>
      <c r="I624" s="17">
        <f>SUMIFS(Dane!P:P,Dane!O:O,'Obroty 4'!C624)</f>
        <v>0</v>
      </c>
      <c r="J624" s="17">
        <f t="shared" si="20"/>
        <v>0</v>
      </c>
      <c r="K624" s="17">
        <f t="shared" si="21"/>
        <v>0</v>
      </c>
    </row>
    <row r="625" spans="3:11" x14ac:dyDescent="0.3">
      <c r="C625" s="6" t="str">
        <f>slowniki!M423</f>
        <v>404-70213</v>
      </c>
      <c r="D625" s="16" t="str">
        <f>IF($B$5="synt",LEFT(VLOOKUP('Obroty 4'!C625,slowniki!M:N,2,FALSE),3),IF($B$5="I-P",LEFT(VLOOKUP('Obroty 4'!C625,slowniki!M:N,2,FALSE),6),IF($B$5="II-P",LEFT(VLOOKUP('Obroty 4'!C625,slowniki!M:N,2,FALSE),9),VLOOKUP('Obroty 4'!C625,slowniki!M:N,2,FALSE))))</f>
        <v>404</v>
      </c>
      <c r="E625" s="16" t="str">
        <f>VLOOKUP('Obroty 4'!C625,slowniki!M:N,2,FALSE)</f>
        <v>404-07-02-13</v>
      </c>
      <c r="F625" s="17">
        <f>SUMIFS(Dane!Q:Q,Dane!O:O,'Obroty 4'!C625,Dane!M:M,'Obroty 4'!$D$2)</f>
        <v>0</v>
      </c>
      <c r="G625" s="17">
        <f>SUMIFS(Dane!Q:Q,Dane!P:P,'Obroty 4'!C625,Dane!M:M,'Obroty 4'!$D$2)</f>
        <v>0</v>
      </c>
      <c r="H625" s="17">
        <f>SUMIFS(Dane!Q:Q,Dane!O:O,'Obroty 4'!C625)</f>
        <v>0</v>
      </c>
      <c r="I625" s="17">
        <f>SUMIFS(Dane!P:P,Dane!O:O,'Obroty 4'!C625)</f>
        <v>0</v>
      </c>
      <c r="J625" s="17">
        <f t="shared" si="20"/>
        <v>0</v>
      </c>
      <c r="K625" s="17">
        <f t="shared" si="21"/>
        <v>0</v>
      </c>
    </row>
    <row r="626" spans="3:11" x14ac:dyDescent="0.3">
      <c r="C626" s="6" t="str">
        <f>slowniki!M424</f>
        <v>404-70214</v>
      </c>
      <c r="D626" s="16" t="str">
        <f>IF($B$5="synt",LEFT(VLOOKUP('Obroty 4'!C626,slowniki!M:N,2,FALSE),3),IF($B$5="I-P",LEFT(VLOOKUP('Obroty 4'!C626,slowniki!M:N,2,FALSE),6),IF($B$5="II-P",LEFT(VLOOKUP('Obroty 4'!C626,slowniki!M:N,2,FALSE),9),VLOOKUP('Obroty 4'!C626,slowniki!M:N,2,FALSE))))</f>
        <v>404</v>
      </c>
      <c r="E626" s="16" t="str">
        <f>VLOOKUP('Obroty 4'!C626,slowniki!M:N,2,FALSE)</f>
        <v>404-07-02-14</v>
      </c>
      <c r="F626" s="17">
        <f>SUMIFS(Dane!Q:Q,Dane!O:O,'Obroty 4'!C626,Dane!M:M,'Obroty 4'!$D$2)</f>
        <v>0</v>
      </c>
      <c r="G626" s="17">
        <f>SUMIFS(Dane!Q:Q,Dane!P:P,'Obroty 4'!C626,Dane!M:M,'Obroty 4'!$D$2)</f>
        <v>0</v>
      </c>
      <c r="H626" s="17">
        <f>SUMIFS(Dane!Q:Q,Dane!O:O,'Obroty 4'!C626)</f>
        <v>0</v>
      </c>
      <c r="I626" s="17">
        <f>SUMIFS(Dane!P:P,Dane!O:O,'Obroty 4'!C626)</f>
        <v>0</v>
      </c>
      <c r="J626" s="17">
        <f t="shared" si="20"/>
        <v>0</v>
      </c>
      <c r="K626" s="17">
        <f t="shared" si="21"/>
        <v>0</v>
      </c>
    </row>
    <row r="627" spans="3:11" x14ac:dyDescent="0.3">
      <c r="C627" s="6" t="str">
        <f>slowniki!M425</f>
        <v>404-70215</v>
      </c>
      <c r="D627" s="16" t="str">
        <f>IF($B$5="synt",LEFT(VLOOKUP('Obroty 4'!C627,slowniki!M:N,2,FALSE),3),IF($B$5="I-P",LEFT(VLOOKUP('Obroty 4'!C627,slowniki!M:N,2,FALSE),6),IF($B$5="II-P",LEFT(VLOOKUP('Obroty 4'!C627,slowniki!M:N,2,FALSE),9),VLOOKUP('Obroty 4'!C627,slowniki!M:N,2,FALSE))))</f>
        <v>404</v>
      </c>
      <c r="E627" s="16" t="str">
        <f>VLOOKUP('Obroty 4'!C627,slowniki!M:N,2,FALSE)</f>
        <v>404-07-02-15</v>
      </c>
      <c r="F627" s="17">
        <f>SUMIFS(Dane!Q:Q,Dane!O:O,'Obroty 4'!C627,Dane!M:M,'Obroty 4'!$D$2)</f>
        <v>0</v>
      </c>
      <c r="G627" s="17">
        <f>SUMIFS(Dane!Q:Q,Dane!P:P,'Obroty 4'!C627,Dane!M:M,'Obroty 4'!$D$2)</f>
        <v>0</v>
      </c>
      <c r="H627" s="17">
        <f>SUMIFS(Dane!Q:Q,Dane!O:O,'Obroty 4'!C627)</f>
        <v>0</v>
      </c>
      <c r="I627" s="17">
        <f>SUMIFS(Dane!P:P,Dane!O:O,'Obroty 4'!C627)</f>
        <v>0</v>
      </c>
      <c r="J627" s="17">
        <f t="shared" si="20"/>
        <v>0</v>
      </c>
      <c r="K627" s="17">
        <f t="shared" si="21"/>
        <v>0</v>
      </c>
    </row>
    <row r="628" spans="3:11" x14ac:dyDescent="0.3">
      <c r="C628" s="6" t="str">
        <f>slowniki!M426</f>
        <v>404-70216</v>
      </c>
      <c r="D628" s="16" t="str">
        <f>IF($B$5="synt",LEFT(VLOOKUP('Obroty 4'!C628,slowniki!M:N,2,FALSE),3),IF($B$5="I-P",LEFT(VLOOKUP('Obroty 4'!C628,slowniki!M:N,2,FALSE),6),IF($B$5="II-P",LEFT(VLOOKUP('Obroty 4'!C628,slowniki!M:N,2,FALSE),9),VLOOKUP('Obroty 4'!C628,slowniki!M:N,2,FALSE))))</f>
        <v>404</v>
      </c>
      <c r="E628" s="16" t="str">
        <f>VLOOKUP('Obroty 4'!C628,slowniki!M:N,2,FALSE)</f>
        <v>404-07-02-16</v>
      </c>
      <c r="F628" s="17">
        <f>SUMIFS(Dane!Q:Q,Dane!O:O,'Obroty 4'!C628,Dane!M:M,'Obroty 4'!$D$2)</f>
        <v>0</v>
      </c>
      <c r="G628" s="17">
        <f>SUMIFS(Dane!Q:Q,Dane!P:P,'Obroty 4'!C628,Dane!M:M,'Obroty 4'!$D$2)</f>
        <v>0</v>
      </c>
      <c r="H628" s="17">
        <f>SUMIFS(Dane!Q:Q,Dane!O:O,'Obroty 4'!C628)</f>
        <v>0</v>
      </c>
      <c r="I628" s="17">
        <f>SUMIFS(Dane!P:P,Dane!O:O,'Obroty 4'!C628)</f>
        <v>0</v>
      </c>
      <c r="J628" s="17">
        <f t="shared" si="20"/>
        <v>0</v>
      </c>
      <c r="K628" s="17">
        <f t="shared" si="21"/>
        <v>0</v>
      </c>
    </row>
    <row r="629" spans="3:11" x14ac:dyDescent="0.3">
      <c r="C629" s="6" t="str">
        <f>slowniki!M427</f>
        <v>404-70301</v>
      </c>
      <c r="D629" s="16" t="str">
        <f>IF($B$5="synt",LEFT(VLOOKUP('Obroty 4'!C629,slowniki!M:N,2,FALSE),3),IF($B$5="I-P",LEFT(VLOOKUP('Obroty 4'!C629,slowniki!M:N,2,FALSE),6),IF($B$5="II-P",LEFT(VLOOKUP('Obroty 4'!C629,slowniki!M:N,2,FALSE),9),VLOOKUP('Obroty 4'!C629,slowniki!M:N,2,FALSE))))</f>
        <v>404</v>
      </c>
      <c r="E629" s="16" t="str">
        <f>VLOOKUP('Obroty 4'!C629,slowniki!M:N,2,FALSE)</f>
        <v>404-07-03-01</v>
      </c>
      <c r="F629" s="17">
        <f>SUMIFS(Dane!Q:Q,Dane!O:O,'Obroty 4'!C629,Dane!M:M,'Obroty 4'!$D$2)</f>
        <v>0</v>
      </c>
      <c r="G629" s="17">
        <f>SUMIFS(Dane!Q:Q,Dane!P:P,'Obroty 4'!C629,Dane!M:M,'Obroty 4'!$D$2)</f>
        <v>0</v>
      </c>
      <c r="H629" s="17">
        <f>SUMIFS(Dane!Q:Q,Dane!O:O,'Obroty 4'!C629)</f>
        <v>0</v>
      </c>
      <c r="I629" s="17">
        <f>SUMIFS(Dane!P:P,Dane!O:O,'Obroty 4'!C629)</f>
        <v>0</v>
      </c>
      <c r="J629" s="17">
        <f t="shared" si="20"/>
        <v>0</v>
      </c>
      <c r="K629" s="17">
        <f t="shared" si="21"/>
        <v>0</v>
      </c>
    </row>
    <row r="630" spans="3:11" x14ac:dyDescent="0.3">
      <c r="C630" s="6" t="str">
        <f>slowniki!M428</f>
        <v>404-70302</v>
      </c>
      <c r="D630" s="16" t="str">
        <f>IF($B$5="synt",LEFT(VLOOKUP('Obroty 4'!C630,slowniki!M:N,2,FALSE),3),IF($B$5="I-P",LEFT(VLOOKUP('Obroty 4'!C630,slowniki!M:N,2,FALSE),6),IF($B$5="II-P",LEFT(VLOOKUP('Obroty 4'!C630,slowniki!M:N,2,FALSE),9),VLOOKUP('Obroty 4'!C630,slowniki!M:N,2,FALSE))))</f>
        <v>405</v>
      </c>
      <c r="E630" s="16" t="str">
        <f>VLOOKUP('Obroty 4'!C630,slowniki!M:N,2,FALSE)</f>
        <v>405-04-03-02</v>
      </c>
      <c r="F630" s="17">
        <f>SUMIFS(Dane!Q:Q,Dane!O:O,'Obroty 4'!C630,Dane!M:M,'Obroty 4'!$D$2)</f>
        <v>0</v>
      </c>
      <c r="G630" s="17">
        <f>SUMIFS(Dane!Q:Q,Dane!P:P,'Obroty 4'!C630,Dane!M:M,'Obroty 4'!$D$2)</f>
        <v>0</v>
      </c>
      <c r="H630" s="17">
        <f>SUMIFS(Dane!Q:Q,Dane!O:O,'Obroty 4'!C630)</f>
        <v>0</v>
      </c>
      <c r="I630" s="17">
        <f>SUMIFS(Dane!P:P,Dane!O:O,'Obroty 4'!C630)</f>
        <v>0</v>
      </c>
      <c r="J630" s="17">
        <f t="shared" si="20"/>
        <v>0</v>
      </c>
      <c r="K630" s="17">
        <f t="shared" si="21"/>
        <v>0</v>
      </c>
    </row>
    <row r="631" spans="3:11" x14ac:dyDescent="0.3">
      <c r="C631" s="6" t="str">
        <f>slowniki!M429</f>
        <v>404-70303</v>
      </c>
      <c r="D631" s="16" t="str">
        <f>IF($B$5="synt",LEFT(VLOOKUP('Obroty 4'!C631,slowniki!M:N,2,FALSE),3),IF($B$5="I-P",LEFT(VLOOKUP('Obroty 4'!C631,slowniki!M:N,2,FALSE),6),IF($B$5="II-P",LEFT(VLOOKUP('Obroty 4'!C631,slowniki!M:N,2,FALSE),9),VLOOKUP('Obroty 4'!C631,slowniki!M:N,2,FALSE))))</f>
        <v>404</v>
      </c>
      <c r="E631" s="16" t="str">
        <f>VLOOKUP('Obroty 4'!C631,slowniki!M:N,2,FALSE)</f>
        <v>404-07-03-03</v>
      </c>
      <c r="F631" s="17">
        <f>SUMIFS(Dane!Q:Q,Dane!O:O,'Obroty 4'!C631,Dane!M:M,'Obroty 4'!$D$2)</f>
        <v>0</v>
      </c>
      <c r="G631" s="17">
        <f>SUMIFS(Dane!Q:Q,Dane!P:P,'Obroty 4'!C631,Dane!M:M,'Obroty 4'!$D$2)</f>
        <v>0</v>
      </c>
      <c r="H631" s="17">
        <f>SUMIFS(Dane!Q:Q,Dane!O:O,'Obroty 4'!C631)</f>
        <v>0</v>
      </c>
      <c r="I631" s="17">
        <f>SUMIFS(Dane!P:P,Dane!O:O,'Obroty 4'!C631)</f>
        <v>0</v>
      </c>
      <c r="J631" s="17">
        <f t="shared" si="20"/>
        <v>0</v>
      </c>
      <c r="K631" s="17">
        <f t="shared" si="21"/>
        <v>0</v>
      </c>
    </row>
    <row r="632" spans="3:11" x14ac:dyDescent="0.3">
      <c r="C632" s="6" t="str">
        <f>slowniki!M430</f>
        <v>404-70304</v>
      </c>
      <c r="D632" s="16" t="str">
        <f>IF($B$5="synt",LEFT(VLOOKUP('Obroty 4'!C632,slowniki!M:N,2,FALSE),3),IF($B$5="I-P",LEFT(VLOOKUP('Obroty 4'!C632,slowniki!M:N,2,FALSE),6),IF($B$5="II-P",LEFT(VLOOKUP('Obroty 4'!C632,slowniki!M:N,2,FALSE),9),VLOOKUP('Obroty 4'!C632,slowniki!M:N,2,FALSE))))</f>
        <v>404</v>
      </c>
      <c r="E632" s="16" t="str">
        <f>VLOOKUP('Obroty 4'!C632,slowniki!M:N,2,FALSE)</f>
        <v>404-07-03-04</v>
      </c>
      <c r="F632" s="17">
        <f>SUMIFS(Dane!Q:Q,Dane!O:O,'Obroty 4'!C632,Dane!M:M,'Obroty 4'!$D$2)</f>
        <v>0</v>
      </c>
      <c r="G632" s="17">
        <f>SUMIFS(Dane!Q:Q,Dane!P:P,'Obroty 4'!C632,Dane!M:M,'Obroty 4'!$D$2)</f>
        <v>0</v>
      </c>
      <c r="H632" s="17">
        <f>SUMIFS(Dane!Q:Q,Dane!O:O,'Obroty 4'!C632)</f>
        <v>0</v>
      </c>
      <c r="I632" s="17">
        <f>SUMIFS(Dane!P:P,Dane!O:O,'Obroty 4'!C632)</f>
        <v>0</v>
      </c>
      <c r="J632" s="17">
        <f t="shared" si="20"/>
        <v>0</v>
      </c>
      <c r="K632" s="17">
        <f t="shared" si="21"/>
        <v>0</v>
      </c>
    </row>
    <row r="633" spans="3:11" x14ac:dyDescent="0.3">
      <c r="C633" s="6" t="str">
        <f>slowniki!M431</f>
        <v>404-70305</v>
      </c>
      <c r="D633" s="16" t="str">
        <f>IF($B$5="synt",LEFT(VLOOKUP('Obroty 4'!C633,slowniki!M:N,2,FALSE),3),IF($B$5="I-P",LEFT(VLOOKUP('Obroty 4'!C633,slowniki!M:N,2,FALSE),6),IF($B$5="II-P",LEFT(VLOOKUP('Obroty 4'!C633,slowniki!M:N,2,FALSE),9),VLOOKUP('Obroty 4'!C633,slowniki!M:N,2,FALSE))))</f>
        <v>404</v>
      </c>
      <c r="E633" s="16" t="str">
        <f>VLOOKUP('Obroty 4'!C633,slowniki!M:N,2,FALSE)</f>
        <v>404-07-03-05</v>
      </c>
      <c r="F633" s="17">
        <f>SUMIFS(Dane!Q:Q,Dane!O:O,'Obroty 4'!C633,Dane!M:M,'Obroty 4'!$D$2)</f>
        <v>0</v>
      </c>
      <c r="G633" s="17">
        <f>SUMIFS(Dane!Q:Q,Dane!P:P,'Obroty 4'!C633,Dane!M:M,'Obroty 4'!$D$2)</f>
        <v>0</v>
      </c>
      <c r="H633" s="17">
        <f>SUMIFS(Dane!Q:Q,Dane!O:O,'Obroty 4'!C633)</f>
        <v>0</v>
      </c>
      <c r="I633" s="17">
        <f>SUMIFS(Dane!P:P,Dane!O:O,'Obroty 4'!C633)</f>
        <v>0</v>
      </c>
      <c r="J633" s="17">
        <f t="shared" si="20"/>
        <v>0</v>
      </c>
      <c r="K633" s="17">
        <f t="shared" si="21"/>
        <v>0</v>
      </c>
    </row>
    <row r="634" spans="3:11" x14ac:dyDescent="0.3">
      <c r="C634" s="6" t="str">
        <f>slowniki!M432</f>
        <v>404-70306</v>
      </c>
      <c r="D634" s="16" t="str">
        <f>IF($B$5="synt",LEFT(VLOOKUP('Obroty 4'!C634,slowniki!M:N,2,FALSE),3),IF($B$5="I-P",LEFT(VLOOKUP('Obroty 4'!C634,slowniki!M:N,2,FALSE),6),IF($B$5="II-P",LEFT(VLOOKUP('Obroty 4'!C634,slowniki!M:N,2,FALSE),9),VLOOKUP('Obroty 4'!C634,slowniki!M:N,2,FALSE))))</f>
        <v>404</v>
      </c>
      <c r="E634" s="16" t="str">
        <f>VLOOKUP('Obroty 4'!C634,slowniki!M:N,2,FALSE)</f>
        <v>404-07-03-06</v>
      </c>
      <c r="F634" s="17">
        <f>SUMIFS(Dane!Q:Q,Dane!O:O,'Obroty 4'!C634,Dane!M:M,'Obroty 4'!$D$2)</f>
        <v>0</v>
      </c>
      <c r="G634" s="17">
        <f>SUMIFS(Dane!Q:Q,Dane!P:P,'Obroty 4'!C634,Dane!M:M,'Obroty 4'!$D$2)</f>
        <v>0</v>
      </c>
      <c r="H634" s="17">
        <f>SUMIFS(Dane!Q:Q,Dane!O:O,'Obroty 4'!C634)</f>
        <v>0</v>
      </c>
      <c r="I634" s="17">
        <f>SUMIFS(Dane!P:P,Dane!O:O,'Obroty 4'!C634)</f>
        <v>0</v>
      </c>
      <c r="J634" s="17">
        <f t="shared" si="20"/>
        <v>0</v>
      </c>
      <c r="K634" s="17">
        <f t="shared" si="21"/>
        <v>0</v>
      </c>
    </row>
    <row r="635" spans="3:11" x14ac:dyDescent="0.3">
      <c r="C635" s="6" t="str">
        <f>slowniki!M433</f>
        <v>404-70307</v>
      </c>
      <c r="D635" s="16" t="str">
        <f>IF($B$5="synt",LEFT(VLOOKUP('Obroty 4'!C635,slowniki!M:N,2,FALSE),3),IF($B$5="I-P",LEFT(VLOOKUP('Obroty 4'!C635,slowniki!M:N,2,FALSE),6),IF($B$5="II-P",LEFT(VLOOKUP('Obroty 4'!C635,slowniki!M:N,2,FALSE),9),VLOOKUP('Obroty 4'!C635,slowniki!M:N,2,FALSE))))</f>
        <v>404</v>
      </c>
      <c r="E635" s="16" t="str">
        <f>VLOOKUP('Obroty 4'!C635,slowniki!M:N,2,FALSE)</f>
        <v>404-07-03-07</v>
      </c>
      <c r="F635" s="17">
        <f>SUMIFS(Dane!Q:Q,Dane!O:O,'Obroty 4'!C635,Dane!M:M,'Obroty 4'!$D$2)</f>
        <v>0</v>
      </c>
      <c r="G635" s="17">
        <f>SUMIFS(Dane!Q:Q,Dane!P:P,'Obroty 4'!C635,Dane!M:M,'Obroty 4'!$D$2)</f>
        <v>0</v>
      </c>
      <c r="H635" s="17">
        <f>SUMIFS(Dane!Q:Q,Dane!O:O,'Obroty 4'!C635)</f>
        <v>0</v>
      </c>
      <c r="I635" s="17">
        <f>SUMIFS(Dane!P:P,Dane!O:O,'Obroty 4'!C635)</f>
        <v>0</v>
      </c>
      <c r="J635" s="17">
        <f t="shared" si="20"/>
        <v>0</v>
      </c>
      <c r="K635" s="17">
        <f t="shared" si="21"/>
        <v>0</v>
      </c>
    </row>
    <row r="636" spans="3:11" x14ac:dyDescent="0.3">
      <c r="C636" s="6" t="str">
        <f>slowniki!M434</f>
        <v>404-70308</v>
      </c>
      <c r="D636" s="16" t="str">
        <f>IF($B$5="synt",LEFT(VLOOKUP('Obroty 4'!C636,slowniki!M:N,2,FALSE),3),IF($B$5="I-P",LEFT(VLOOKUP('Obroty 4'!C636,slowniki!M:N,2,FALSE),6),IF($B$5="II-P",LEFT(VLOOKUP('Obroty 4'!C636,slowniki!M:N,2,FALSE),9),VLOOKUP('Obroty 4'!C636,slowniki!M:N,2,FALSE))))</f>
        <v>404</v>
      </c>
      <c r="E636" s="16" t="str">
        <f>VLOOKUP('Obroty 4'!C636,slowniki!M:N,2,FALSE)</f>
        <v>404-07-03-08</v>
      </c>
      <c r="F636" s="17">
        <f>SUMIFS(Dane!Q:Q,Dane!O:O,'Obroty 4'!C636,Dane!M:M,'Obroty 4'!$D$2)</f>
        <v>0</v>
      </c>
      <c r="G636" s="17">
        <f>SUMIFS(Dane!Q:Q,Dane!P:P,'Obroty 4'!C636,Dane!M:M,'Obroty 4'!$D$2)</f>
        <v>0</v>
      </c>
      <c r="H636" s="17">
        <f>SUMIFS(Dane!Q:Q,Dane!O:O,'Obroty 4'!C636)</f>
        <v>0</v>
      </c>
      <c r="I636" s="17">
        <f>SUMIFS(Dane!P:P,Dane!O:O,'Obroty 4'!C636)</f>
        <v>0</v>
      </c>
      <c r="J636" s="17">
        <f t="shared" si="20"/>
        <v>0</v>
      </c>
      <c r="K636" s="17">
        <f t="shared" si="21"/>
        <v>0</v>
      </c>
    </row>
    <row r="637" spans="3:11" x14ac:dyDescent="0.3">
      <c r="C637" s="6" t="str">
        <f>slowniki!M435</f>
        <v>404-70309</v>
      </c>
      <c r="D637" s="16" t="str">
        <f>IF($B$5="synt",LEFT(VLOOKUP('Obroty 4'!C637,slowniki!M:N,2,FALSE),3),IF($B$5="I-P",LEFT(VLOOKUP('Obroty 4'!C637,slowniki!M:N,2,FALSE),6),IF($B$5="II-P",LEFT(VLOOKUP('Obroty 4'!C637,slowniki!M:N,2,FALSE),9),VLOOKUP('Obroty 4'!C637,slowniki!M:N,2,FALSE))))</f>
        <v>404</v>
      </c>
      <c r="E637" s="16" t="str">
        <f>VLOOKUP('Obroty 4'!C637,slowniki!M:N,2,FALSE)</f>
        <v>404-07-03-09</v>
      </c>
      <c r="F637" s="17">
        <f>SUMIFS(Dane!Q:Q,Dane!O:O,'Obroty 4'!C637,Dane!M:M,'Obroty 4'!$D$2)</f>
        <v>0</v>
      </c>
      <c r="G637" s="17">
        <f>SUMIFS(Dane!Q:Q,Dane!P:P,'Obroty 4'!C637,Dane!M:M,'Obroty 4'!$D$2)</f>
        <v>0</v>
      </c>
      <c r="H637" s="17">
        <f>SUMIFS(Dane!Q:Q,Dane!O:O,'Obroty 4'!C637)</f>
        <v>0</v>
      </c>
      <c r="I637" s="17">
        <f>SUMIFS(Dane!P:P,Dane!O:O,'Obroty 4'!C637)</f>
        <v>0</v>
      </c>
      <c r="J637" s="17">
        <f t="shared" si="20"/>
        <v>0</v>
      </c>
      <c r="K637" s="17">
        <f t="shared" si="21"/>
        <v>0</v>
      </c>
    </row>
    <row r="638" spans="3:11" x14ac:dyDescent="0.3">
      <c r="C638" s="6" t="str">
        <f>slowniki!M436</f>
        <v>404-70310</v>
      </c>
      <c r="D638" s="16" t="str">
        <f>IF($B$5="synt",LEFT(VLOOKUP('Obroty 4'!C638,slowniki!M:N,2,FALSE),3),IF($B$5="I-P",LEFT(VLOOKUP('Obroty 4'!C638,slowniki!M:N,2,FALSE),6),IF($B$5="II-P",LEFT(VLOOKUP('Obroty 4'!C638,slowniki!M:N,2,FALSE),9),VLOOKUP('Obroty 4'!C638,slowniki!M:N,2,FALSE))))</f>
        <v>404</v>
      </c>
      <c r="E638" s="16" t="str">
        <f>VLOOKUP('Obroty 4'!C638,slowniki!M:N,2,FALSE)</f>
        <v>404-07-03-10</v>
      </c>
      <c r="F638" s="17">
        <f>SUMIFS(Dane!Q:Q,Dane!O:O,'Obroty 4'!C638,Dane!M:M,'Obroty 4'!$D$2)</f>
        <v>0</v>
      </c>
      <c r="G638" s="17">
        <f>SUMIFS(Dane!Q:Q,Dane!P:P,'Obroty 4'!C638,Dane!M:M,'Obroty 4'!$D$2)</f>
        <v>0</v>
      </c>
      <c r="H638" s="17">
        <f>SUMIFS(Dane!Q:Q,Dane!O:O,'Obroty 4'!C638)</f>
        <v>0</v>
      </c>
      <c r="I638" s="17">
        <f>SUMIFS(Dane!P:P,Dane!O:O,'Obroty 4'!C638)</f>
        <v>0</v>
      </c>
      <c r="J638" s="17">
        <f t="shared" si="20"/>
        <v>0</v>
      </c>
      <c r="K638" s="17">
        <f t="shared" si="21"/>
        <v>0</v>
      </c>
    </row>
    <row r="639" spans="3:11" x14ac:dyDescent="0.3">
      <c r="C639" s="6" t="str">
        <f>slowniki!M437</f>
        <v>404-70311</v>
      </c>
      <c r="D639" s="16" t="str">
        <f>IF($B$5="synt",LEFT(VLOOKUP('Obroty 4'!C639,slowniki!M:N,2,FALSE),3),IF($B$5="I-P",LEFT(VLOOKUP('Obroty 4'!C639,slowniki!M:N,2,FALSE),6),IF($B$5="II-P",LEFT(VLOOKUP('Obroty 4'!C639,slowniki!M:N,2,FALSE),9),VLOOKUP('Obroty 4'!C639,slowniki!M:N,2,FALSE))))</f>
        <v>404</v>
      </c>
      <c r="E639" s="16" t="str">
        <f>VLOOKUP('Obroty 4'!C639,slowniki!M:N,2,FALSE)</f>
        <v>404-07-03-11</v>
      </c>
      <c r="F639" s="17">
        <f>SUMIFS(Dane!Q:Q,Dane!O:O,'Obroty 4'!C639,Dane!M:M,'Obroty 4'!$D$2)</f>
        <v>0</v>
      </c>
      <c r="G639" s="17">
        <f>SUMIFS(Dane!Q:Q,Dane!P:P,'Obroty 4'!C639,Dane!M:M,'Obroty 4'!$D$2)</f>
        <v>0</v>
      </c>
      <c r="H639" s="17">
        <f>SUMIFS(Dane!Q:Q,Dane!O:O,'Obroty 4'!C639)</f>
        <v>0</v>
      </c>
      <c r="I639" s="17">
        <f>SUMIFS(Dane!P:P,Dane!O:O,'Obroty 4'!C639)</f>
        <v>0</v>
      </c>
      <c r="J639" s="17">
        <f t="shared" si="20"/>
        <v>0</v>
      </c>
      <c r="K639" s="17">
        <f t="shared" si="21"/>
        <v>0</v>
      </c>
    </row>
    <row r="640" spans="3:11" x14ac:dyDescent="0.3">
      <c r="C640" s="6" t="str">
        <f>slowniki!M438</f>
        <v>404-70312</v>
      </c>
      <c r="D640" s="16" t="str">
        <f>IF($B$5="synt",LEFT(VLOOKUP('Obroty 4'!C640,slowniki!M:N,2,FALSE),3),IF($B$5="I-P",LEFT(VLOOKUP('Obroty 4'!C640,slowniki!M:N,2,FALSE),6),IF($B$5="II-P",LEFT(VLOOKUP('Obroty 4'!C640,slowniki!M:N,2,FALSE),9),VLOOKUP('Obroty 4'!C640,slowniki!M:N,2,FALSE))))</f>
        <v>404</v>
      </c>
      <c r="E640" s="16" t="str">
        <f>VLOOKUP('Obroty 4'!C640,slowniki!M:N,2,FALSE)</f>
        <v>404-07-03-12</v>
      </c>
      <c r="F640" s="17">
        <f>SUMIFS(Dane!Q:Q,Dane!O:O,'Obroty 4'!C640,Dane!M:M,'Obroty 4'!$D$2)</f>
        <v>0</v>
      </c>
      <c r="G640" s="17">
        <f>SUMIFS(Dane!Q:Q,Dane!P:P,'Obroty 4'!C640,Dane!M:M,'Obroty 4'!$D$2)</f>
        <v>0</v>
      </c>
      <c r="H640" s="17">
        <f>SUMIFS(Dane!Q:Q,Dane!O:O,'Obroty 4'!C640)</f>
        <v>0</v>
      </c>
      <c r="I640" s="17">
        <f>SUMIFS(Dane!P:P,Dane!O:O,'Obroty 4'!C640)</f>
        <v>0</v>
      </c>
      <c r="J640" s="17">
        <f t="shared" si="20"/>
        <v>0</v>
      </c>
      <c r="K640" s="17">
        <f t="shared" si="21"/>
        <v>0</v>
      </c>
    </row>
    <row r="641" spans="3:11" x14ac:dyDescent="0.3">
      <c r="C641" s="6" t="str">
        <f>slowniki!M439</f>
        <v>404-70313</v>
      </c>
      <c r="D641" s="16" t="str">
        <f>IF($B$5="synt",LEFT(VLOOKUP('Obroty 4'!C641,slowniki!M:N,2,FALSE),3),IF($B$5="I-P",LEFT(VLOOKUP('Obroty 4'!C641,slowniki!M:N,2,FALSE),6),IF($B$5="II-P",LEFT(VLOOKUP('Obroty 4'!C641,slowniki!M:N,2,FALSE),9),VLOOKUP('Obroty 4'!C641,slowniki!M:N,2,FALSE))))</f>
        <v>404</v>
      </c>
      <c r="E641" s="16" t="str">
        <f>VLOOKUP('Obroty 4'!C641,slowniki!M:N,2,FALSE)</f>
        <v>404-07-03-13</v>
      </c>
      <c r="F641" s="17">
        <f>SUMIFS(Dane!Q:Q,Dane!O:O,'Obroty 4'!C641,Dane!M:M,'Obroty 4'!$D$2)</f>
        <v>0</v>
      </c>
      <c r="G641" s="17">
        <f>SUMIFS(Dane!Q:Q,Dane!P:P,'Obroty 4'!C641,Dane!M:M,'Obroty 4'!$D$2)</f>
        <v>0</v>
      </c>
      <c r="H641" s="17">
        <f>SUMIFS(Dane!Q:Q,Dane!O:O,'Obroty 4'!C641)</f>
        <v>0</v>
      </c>
      <c r="I641" s="17">
        <f>SUMIFS(Dane!P:P,Dane!O:O,'Obroty 4'!C641)</f>
        <v>0</v>
      </c>
      <c r="J641" s="17">
        <f t="shared" si="20"/>
        <v>0</v>
      </c>
      <c r="K641" s="17">
        <f t="shared" si="21"/>
        <v>0</v>
      </c>
    </row>
    <row r="642" spans="3:11" x14ac:dyDescent="0.3">
      <c r="C642" s="6" t="str">
        <f>slowniki!M440</f>
        <v>404-70314</v>
      </c>
      <c r="D642" s="16" t="str">
        <f>IF($B$5="synt",LEFT(VLOOKUP('Obroty 4'!C642,slowniki!M:N,2,FALSE),3),IF($B$5="I-P",LEFT(VLOOKUP('Obroty 4'!C642,slowniki!M:N,2,FALSE),6),IF($B$5="II-P",LEFT(VLOOKUP('Obroty 4'!C642,slowniki!M:N,2,FALSE),9),VLOOKUP('Obroty 4'!C642,slowniki!M:N,2,FALSE))))</f>
        <v>404</v>
      </c>
      <c r="E642" s="16" t="str">
        <f>VLOOKUP('Obroty 4'!C642,slowniki!M:N,2,FALSE)</f>
        <v>404-07-03-14</v>
      </c>
      <c r="F642" s="17">
        <f>SUMIFS(Dane!Q:Q,Dane!O:O,'Obroty 4'!C642,Dane!M:M,'Obroty 4'!$D$2)</f>
        <v>0</v>
      </c>
      <c r="G642" s="17">
        <f>SUMIFS(Dane!Q:Q,Dane!P:P,'Obroty 4'!C642,Dane!M:M,'Obroty 4'!$D$2)</f>
        <v>0</v>
      </c>
      <c r="H642" s="17">
        <f>SUMIFS(Dane!Q:Q,Dane!O:O,'Obroty 4'!C642)</f>
        <v>0</v>
      </c>
      <c r="I642" s="17">
        <f>SUMIFS(Dane!P:P,Dane!O:O,'Obroty 4'!C642)</f>
        <v>0</v>
      </c>
      <c r="J642" s="17">
        <f t="shared" si="20"/>
        <v>0</v>
      </c>
      <c r="K642" s="17">
        <f t="shared" si="21"/>
        <v>0</v>
      </c>
    </row>
    <row r="643" spans="3:11" x14ac:dyDescent="0.3">
      <c r="C643" s="6" t="str">
        <f>slowniki!M441</f>
        <v>404-70315</v>
      </c>
      <c r="D643" s="16" t="str">
        <f>IF($B$5="synt",LEFT(VLOOKUP('Obroty 4'!C643,slowniki!M:N,2,FALSE),3),IF($B$5="I-P",LEFT(VLOOKUP('Obroty 4'!C643,slowniki!M:N,2,FALSE),6),IF($B$5="II-P",LEFT(VLOOKUP('Obroty 4'!C643,slowniki!M:N,2,FALSE),9),VLOOKUP('Obroty 4'!C643,slowniki!M:N,2,FALSE))))</f>
        <v>404</v>
      </c>
      <c r="E643" s="16" t="str">
        <f>VLOOKUP('Obroty 4'!C643,slowniki!M:N,2,FALSE)</f>
        <v>404-07-03-15</v>
      </c>
      <c r="F643" s="17">
        <f>SUMIFS(Dane!Q:Q,Dane!O:O,'Obroty 4'!C643,Dane!M:M,'Obroty 4'!$D$2)</f>
        <v>0</v>
      </c>
      <c r="G643" s="17">
        <f>SUMIFS(Dane!Q:Q,Dane!P:P,'Obroty 4'!C643,Dane!M:M,'Obroty 4'!$D$2)</f>
        <v>0</v>
      </c>
      <c r="H643" s="17">
        <f>SUMIFS(Dane!Q:Q,Dane!O:O,'Obroty 4'!C643)</f>
        <v>0</v>
      </c>
      <c r="I643" s="17">
        <f>SUMIFS(Dane!P:P,Dane!O:O,'Obroty 4'!C643)</f>
        <v>0</v>
      </c>
      <c r="J643" s="17">
        <f t="shared" si="20"/>
        <v>0</v>
      </c>
      <c r="K643" s="17">
        <f t="shared" si="21"/>
        <v>0</v>
      </c>
    </row>
    <row r="644" spans="3:11" x14ac:dyDescent="0.3">
      <c r="C644" s="6" t="str">
        <f>slowniki!M442</f>
        <v>404-70316</v>
      </c>
      <c r="D644" s="16" t="str">
        <f>IF($B$5="synt",LEFT(VLOOKUP('Obroty 4'!C644,slowniki!M:N,2,FALSE),3),IF($B$5="I-P",LEFT(VLOOKUP('Obroty 4'!C644,slowniki!M:N,2,FALSE),6),IF($B$5="II-P",LEFT(VLOOKUP('Obroty 4'!C644,slowniki!M:N,2,FALSE),9),VLOOKUP('Obroty 4'!C644,slowniki!M:N,2,FALSE))))</f>
        <v>404</v>
      </c>
      <c r="E644" s="16" t="str">
        <f>VLOOKUP('Obroty 4'!C644,slowniki!M:N,2,FALSE)</f>
        <v>404-07-03-16</v>
      </c>
      <c r="F644" s="17">
        <f>SUMIFS(Dane!Q:Q,Dane!O:O,'Obroty 4'!C644,Dane!M:M,'Obroty 4'!$D$2)</f>
        <v>0</v>
      </c>
      <c r="G644" s="17">
        <f>SUMIFS(Dane!Q:Q,Dane!P:P,'Obroty 4'!C644,Dane!M:M,'Obroty 4'!$D$2)</f>
        <v>0</v>
      </c>
      <c r="H644" s="17">
        <f>SUMIFS(Dane!Q:Q,Dane!O:O,'Obroty 4'!C644)</f>
        <v>0</v>
      </c>
      <c r="I644" s="17">
        <f>SUMIFS(Dane!P:P,Dane!O:O,'Obroty 4'!C644)</f>
        <v>0</v>
      </c>
      <c r="J644" s="17">
        <f t="shared" si="20"/>
        <v>0</v>
      </c>
      <c r="K644" s="17">
        <f t="shared" si="21"/>
        <v>0</v>
      </c>
    </row>
    <row r="645" spans="3:11" x14ac:dyDescent="0.3">
      <c r="C645" s="6" t="str">
        <f>slowniki!M443</f>
        <v>404-80101</v>
      </c>
      <c r="D645" s="16" t="str">
        <f>IF($B$5="synt",LEFT(VLOOKUP('Obroty 4'!C645,slowniki!M:N,2,FALSE),3),IF($B$5="I-P",LEFT(VLOOKUP('Obroty 4'!C645,slowniki!M:N,2,FALSE),6),IF($B$5="II-P",LEFT(VLOOKUP('Obroty 4'!C645,slowniki!M:N,2,FALSE),9),VLOOKUP('Obroty 4'!C645,slowniki!M:N,2,FALSE))))</f>
        <v>404</v>
      </c>
      <c r="E645" s="16" t="str">
        <f>VLOOKUP('Obroty 4'!C645,slowniki!M:N,2,FALSE)</f>
        <v>404-08-01-01</v>
      </c>
      <c r="F645" s="17">
        <f>SUMIFS(Dane!Q:Q,Dane!O:O,'Obroty 4'!C645,Dane!M:M,'Obroty 4'!$D$2)</f>
        <v>0</v>
      </c>
      <c r="G645" s="17">
        <f>SUMIFS(Dane!Q:Q,Dane!P:P,'Obroty 4'!C645,Dane!M:M,'Obroty 4'!$D$2)</f>
        <v>0</v>
      </c>
      <c r="H645" s="17">
        <f>SUMIFS(Dane!Q:Q,Dane!O:O,'Obroty 4'!C645)</f>
        <v>0</v>
      </c>
      <c r="I645" s="17">
        <f>SUMIFS(Dane!P:P,Dane!O:O,'Obroty 4'!C645)</f>
        <v>0</v>
      </c>
      <c r="J645" s="17">
        <f t="shared" si="20"/>
        <v>0</v>
      </c>
      <c r="K645" s="17">
        <f t="shared" si="21"/>
        <v>0</v>
      </c>
    </row>
    <row r="646" spans="3:11" x14ac:dyDescent="0.3">
      <c r="C646" s="6" t="str">
        <f>slowniki!M444</f>
        <v>404-80102</v>
      </c>
      <c r="D646" s="16" t="str">
        <f>IF($B$5="synt",LEFT(VLOOKUP('Obroty 4'!C646,slowniki!M:N,2,FALSE),3),IF($B$5="I-P",LEFT(VLOOKUP('Obroty 4'!C646,slowniki!M:N,2,FALSE),6),IF($B$5="II-P",LEFT(VLOOKUP('Obroty 4'!C646,slowniki!M:N,2,FALSE),9),VLOOKUP('Obroty 4'!C646,slowniki!M:N,2,FALSE))))</f>
        <v>404</v>
      </c>
      <c r="E646" s="16" t="str">
        <f>VLOOKUP('Obroty 4'!C646,slowniki!M:N,2,FALSE)</f>
        <v>404-08-01-02</v>
      </c>
      <c r="F646" s="17">
        <f>SUMIFS(Dane!Q:Q,Dane!O:O,'Obroty 4'!C646,Dane!M:M,'Obroty 4'!$D$2)</f>
        <v>0</v>
      </c>
      <c r="G646" s="17">
        <f>SUMIFS(Dane!Q:Q,Dane!P:P,'Obroty 4'!C646,Dane!M:M,'Obroty 4'!$D$2)</f>
        <v>0</v>
      </c>
      <c r="H646" s="17">
        <f>SUMIFS(Dane!Q:Q,Dane!O:O,'Obroty 4'!C646)</f>
        <v>0</v>
      </c>
      <c r="I646" s="17">
        <f>SUMIFS(Dane!P:P,Dane!O:O,'Obroty 4'!C646)</f>
        <v>0</v>
      </c>
      <c r="J646" s="17">
        <f t="shared" si="20"/>
        <v>0</v>
      </c>
      <c r="K646" s="17">
        <f t="shared" si="21"/>
        <v>0</v>
      </c>
    </row>
    <row r="647" spans="3:11" x14ac:dyDescent="0.3">
      <c r="C647" s="6" t="str">
        <f>slowniki!M445</f>
        <v>404-80103</v>
      </c>
      <c r="D647" s="16" t="str">
        <f>IF($B$5="synt",LEFT(VLOOKUP('Obroty 4'!C647,slowniki!M:N,2,FALSE),3),IF($B$5="I-P",LEFT(VLOOKUP('Obroty 4'!C647,slowniki!M:N,2,FALSE),6),IF($B$5="II-P",LEFT(VLOOKUP('Obroty 4'!C647,slowniki!M:N,2,FALSE),9),VLOOKUP('Obroty 4'!C647,slowniki!M:N,2,FALSE))))</f>
        <v>404</v>
      </c>
      <c r="E647" s="16" t="str">
        <f>VLOOKUP('Obroty 4'!C647,slowniki!M:N,2,FALSE)</f>
        <v>404-08-01-03</v>
      </c>
      <c r="F647" s="17">
        <f>SUMIFS(Dane!Q:Q,Dane!O:O,'Obroty 4'!C647,Dane!M:M,'Obroty 4'!$D$2)</f>
        <v>0</v>
      </c>
      <c r="G647" s="17">
        <f>SUMIFS(Dane!Q:Q,Dane!P:P,'Obroty 4'!C647,Dane!M:M,'Obroty 4'!$D$2)</f>
        <v>0</v>
      </c>
      <c r="H647" s="17">
        <f>SUMIFS(Dane!Q:Q,Dane!O:O,'Obroty 4'!C647)</f>
        <v>0</v>
      </c>
      <c r="I647" s="17">
        <f>SUMIFS(Dane!P:P,Dane!O:O,'Obroty 4'!C647)</f>
        <v>0</v>
      </c>
      <c r="J647" s="17">
        <f t="shared" ref="J647:J710" si="22">IF(H647&gt;I647,H647-I647,0)</f>
        <v>0</v>
      </c>
      <c r="K647" s="17">
        <f t="shared" ref="K647:K710" si="23">IF(I647&gt;H647,I647-H647,0)</f>
        <v>0</v>
      </c>
    </row>
    <row r="648" spans="3:11" x14ac:dyDescent="0.3">
      <c r="C648" s="6" t="str">
        <f>slowniki!M446</f>
        <v>404-80104</v>
      </c>
      <c r="D648" s="16" t="str">
        <f>IF($B$5="synt",LEFT(VLOOKUP('Obroty 4'!C648,slowniki!M:N,2,FALSE),3),IF($B$5="I-P",LEFT(VLOOKUP('Obroty 4'!C648,slowniki!M:N,2,FALSE),6),IF($B$5="II-P",LEFT(VLOOKUP('Obroty 4'!C648,slowniki!M:N,2,FALSE),9),VLOOKUP('Obroty 4'!C648,slowniki!M:N,2,FALSE))))</f>
        <v>404</v>
      </c>
      <c r="E648" s="16" t="str">
        <f>VLOOKUP('Obroty 4'!C648,slowniki!M:N,2,FALSE)</f>
        <v>404-08-01-04</v>
      </c>
      <c r="F648" s="17">
        <f>SUMIFS(Dane!Q:Q,Dane!O:O,'Obroty 4'!C648,Dane!M:M,'Obroty 4'!$D$2)</f>
        <v>0</v>
      </c>
      <c r="G648" s="17">
        <f>SUMIFS(Dane!Q:Q,Dane!P:P,'Obroty 4'!C648,Dane!M:M,'Obroty 4'!$D$2)</f>
        <v>0</v>
      </c>
      <c r="H648" s="17">
        <f>SUMIFS(Dane!Q:Q,Dane!O:O,'Obroty 4'!C648)</f>
        <v>0</v>
      </c>
      <c r="I648" s="17">
        <f>SUMIFS(Dane!P:P,Dane!O:O,'Obroty 4'!C648)</f>
        <v>0</v>
      </c>
      <c r="J648" s="17">
        <f t="shared" si="22"/>
        <v>0</v>
      </c>
      <c r="K648" s="17">
        <f t="shared" si="23"/>
        <v>0</v>
      </c>
    </row>
    <row r="649" spans="3:11" x14ac:dyDescent="0.3">
      <c r="C649" s="6" t="str">
        <f>slowniki!M447</f>
        <v>404-80105</v>
      </c>
      <c r="D649" s="16" t="str">
        <f>IF($B$5="synt",LEFT(VLOOKUP('Obroty 4'!C649,slowniki!M:N,2,FALSE),3),IF($B$5="I-P",LEFT(VLOOKUP('Obroty 4'!C649,slowniki!M:N,2,FALSE),6),IF($B$5="II-P",LEFT(VLOOKUP('Obroty 4'!C649,slowniki!M:N,2,FALSE),9),VLOOKUP('Obroty 4'!C649,slowniki!M:N,2,FALSE))))</f>
        <v>404</v>
      </c>
      <c r="E649" s="16" t="str">
        <f>VLOOKUP('Obroty 4'!C649,slowniki!M:N,2,FALSE)</f>
        <v>404-08-01-05</v>
      </c>
      <c r="F649" s="17">
        <f>SUMIFS(Dane!Q:Q,Dane!O:O,'Obroty 4'!C649,Dane!M:M,'Obroty 4'!$D$2)</f>
        <v>0</v>
      </c>
      <c r="G649" s="17">
        <f>SUMIFS(Dane!Q:Q,Dane!P:P,'Obroty 4'!C649,Dane!M:M,'Obroty 4'!$D$2)</f>
        <v>0</v>
      </c>
      <c r="H649" s="17">
        <f>SUMIFS(Dane!Q:Q,Dane!O:O,'Obroty 4'!C649)</f>
        <v>0</v>
      </c>
      <c r="I649" s="17">
        <f>SUMIFS(Dane!P:P,Dane!O:O,'Obroty 4'!C649)</f>
        <v>0</v>
      </c>
      <c r="J649" s="17">
        <f t="shared" si="22"/>
        <v>0</v>
      </c>
      <c r="K649" s="17">
        <f t="shared" si="23"/>
        <v>0</v>
      </c>
    </row>
    <row r="650" spans="3:11" x14ac:dyDescent="0.3">
      <c r="C650" s="6" t="str">
        <f>slowniki!M448</f>
        <v>404-80106</v>
      </c>
      <c r="D650" s="16" t="str">
        <f>IF($B$5="synt",LEFT(VLOOKUP('Obroty 4'!C650,slowniki!M:N,2,FALSE),3),IF($B$5="I-P",LEFT(VLOOKUP('Obroty 4'!C650,slowniki!M:N,2,FALSE),6),IF($B$5="II-P",LEFT(VLOOKUP('Obroty 4'!C650,slowniki!M:N,2,FALSE),9),VLOOKUP('Obroty 4'!C650,slowniki!M:N,2,FALSE))))</f>
        <v>404</v>
      </c>
      <c r="E650" s="16" t="str">
        <f>VLOOKUP('Obroty 4'!C650,slowniki!M:N,2,FALSE)</f>
        <v>404-08-01-06</v>
      </c>
      <c r="F650" s="17">
        <f>SUMIFS(Dane!Q:Q,Dane!O:O,'Obroty 4'!C650,Dane!M:M,'Obroty 4'!$D$2)</f>
        <v>0</v>
      </c>
      <c r="G650" s="17">
        <f>SUMIFS(Dane!Q:Q,Dane!P:P,'Obroty 4'!C650,Dane!M:M,'Obroty 4'!$D$2)</f>
        <v>0</v>
      </c>
      <c r="H650" s="17">
        <f>SUMIFS(Dane!Q:Q,Dane!O:O,'Obroty 4'!C650)</f>
        <v>0</v>
      </c>
      <c r="I650" s="17">
        <f>SUMIFS(Dane!P:P,Dane!O:O,'Obroty 4'!C650)</f>
        <v>0</v>
      </c>
      <c r="J650" s="17">
        <f t="shared" si="22"/>
        <v>0</v>
      </c>
      <c r="K650" s="17">
        <f t="shared" si="23"/>
        <v>0</v>
      </c>
    </row>
    <row r="651" spans="3:11" x14ac:dyDescent="0.3">
      <c r="C651" s="6" t="str">
        <f>slowniki!M449</f>
        <v>404-80107</v>
      </c>
      <c r="D651" s="16" t="str">
        <f>IF($B$5="synt",LEFT(VLOOKUP('Obroty 4'!C651,slowniki!M:N,2,FALSE),3),IF($B$5="I-P",LEFT(VLOOKUP('Obroty 4'!C651,slowniki!M:N,2,FALSE),6),IF($B$5="II-P",LEFT(VLOOKUP('Obroty 4'!C651,slowniki!M:N,2,FALSE),9),VLOOKUP('Obroty 4'!C651,slowniki!M:N,2,FALSE))))</f>
        <v>404</v>
      </c>
      <c r="E651" s="16" t="str">
        <f>VLOOKUP('Obroty 4'!C651,slowniki!M:N,2,FALSE)</f>
        <v>404-08-01-07</v>
      </c>
      <c r="F651" s="17">
        <f>SUMIFS(Dane!Q:Q,Dane!O:O,'Obroty 4'!C651,Dane!M:M,'Obroty 4'!$D$2)</f>
        <v>0</v>
      </c>
      <c r="G651" s="17">
        <f>SUMIFS(Dane!Q:Q,Dane!P:P,'Obroty 4'!C651,Dane!M:M,'Obroty 4'!$D$2)</f>
        <v>0</v>
      </c>
      <c r="H651" s="17">
        <f>SUMIFS(Dane!Q:Q,Dane!O:O,'Obroty 4'!C651)</f>
        <v>0</v>
      </c>
      <c r="I651" s="17">
        <f>SUMIFS(Dane!P:P,Dane!O:O,'Obroty 4'!C651)</f>
        <v>0</v>
      </c>
      <c r="J651" s="17">
        <f t="shared" si="22"/>
        <v>0</v>
      </c>
      <c r="K651" s="17">
        <f t="shared" si="23"/>
        <v>0</v>
      </c>
    </row>
    <row r="652" spans="3:11" x14ac:dyDescent="0.3">
      <c r="C652" s="6" t="str">
        <f>slowniki!M450</f>
        <v>404-80108</v>
      </c>
      <c r="D652" s="16" t="str">
        <f>IF($B$5="synt",LEFT(VLOOKUP('Obroty 4'!C652,slowniki!M:N,2,FALSE),3),IF($B$5="I-P",LEFT(VLOOKUP('Obroty 4'!C652,slowniki!M:N,2,FALSE),6),IF($B$5="II-P",LEFT(VLOOKUP('Obroty 4'!C652,slowniki!M:N,2,FALSE),9),VLOOKUP('Obroty 4'!C652,slowniki!M:N,2,FALSE))))</f>
        <v>404</v>
      </c>
      <c r="E652" s="16" t="str">
        <f>VLOOKUP('Obroty 4'!C652,slowniki!M:N,2,FALSE)</f>
        <v>404-08-01-08</v>
      </c>
      <c r="F652" s="17">
        <f>SUMIFS(Dane!Q:Q,Dane!O:O,'Obroty 4'!C652,Dane!M:M,'Obroty 4'!$D$2)</f>
        <v>0</v>
      </c>
      <c r="G652" s="17">
        <f>SUMIFS(Dane!Q:Q,Dane!P:P,'Obroty 4'!C652,Dane!M:M,'Obroty 4'!$D$2)</f>
        <v>0</v>
      </c>
      <c r="H652" s="17">
        <f>SUMIFS(Dane!Q:Q,Dane!O:O,'Obroty 4'!C652)</f>
        <v>0</v>
      </c>
      <c r="I652" s="17">
        <f>SUMIFS(Dane!P:P,Dane!O:O,'Obroty 4'!C652)</f>
        <v>0</v>
      </c>
      <c r="J652" s="17">
        <f t="shared" si="22"/>
        <v>0</v>
      </c>
      <c r="K652" s="17">
        <f t="shared" si="23"/>
        <v>0</v>
      </c>
    </row>
    <row r="653" spans="3:11" x14ac:dyDescent="0.3">
      <c r="C653" s="6" t="str">
        <f>slowniki!M451</f>
        <v>404-80109</v>
      </c>
      <c r="D653" s="16" t="str">
        <f>IF($B$5="synt",LEFT(VLOOKUP('Obroty 4'!C653,slowniki!M:N,2,FALSE),3),IF($B$5="I-P",LEFT(VLOOKUP('Obroty 4'!C653,slowniki!M:N,2,FALSE),6),IF($B$5="II-P",LEFT(VLOOKUP('Obroty 4'!C653,slowniki!M:N,2,FALSE),9),VLOOKUP('Obroty 4'!C653,slowniki!M:N,2,FALSE))))</f>
        <v>404</v>
      </c>
      <c r="E653" s="16" t="str">
        <f>VLOOKUP('Obroty 4'!C653,slowniki!M:N,2,FALSE)</f>
        <v>404-08-01-09</v>
      </c>
      <c r="F653" s="17">
        <f>SUMIFS(Dane!Q:Q,Dane!O:O,'Obroty 4'!C653,Dane!M:M,'Obroty 4'!$D$2)</f>
        <v>0</v>
      </c>
      <c r="G653" s="17">
        <f>SUMIFS(Dane!Q:Q,Dane!P:P,'Obroty 4'!C653,Dane!M:M,'Obroty 4'!$D$2)</f>
        <v>0</v>
      </c>
      <c r="H653" s="17">
        <f>SUMIFS(Dane!Q:Q,Dane!O:O,'Obroty 4'!C653)</f>
        <v>0</v>
      </c>
      <c r="I653" s="17">
        <f>SUMIFS(Dane!P:P,Dane!O:O,'Obroty 4'!C653)</f>
        <v>0</v>
      </c>
      <c r="J653" s="17">
        <f t="shared" si="22"/>
        <v>0</v>
      </c>
      <c r="K653" s="17">
        <f t="shared" si="23"/>
        <v>0</v>
      </c>
    </row>
    <row r="654" spans="3:11" x14ac:dyDescent="0.3">
      <c r="C654" s="6" t="str">
        <f>slowniki!M452</f>
        <v>404-80110</v>
      </c>
      <c r="D654" s="16" t="str">
        <f>IF($B$5="synt",LEFT(VLOOKUP('Obroty 4'!C654,slowniki!M:N,2,FALSE),3),IF($B$5="I-P",LEFT(VLOOKUP('Obroty 4'!C654,slowniki!M:N,2,FALSE),6),IF($B$5="II-P",LEFT(VLOOKUP('Obroty 4'!C654,slowniki!M:N,2,FALSE),9),VLOOKUP('Obroty 4'!C654,slowniki!M:N,2,FALSE))))</f>
        <v>404</v>
      </c>
      <c r="E654" s="16" t="str">
        <f>VLOOKUP('Obroty 4'!C654,slowniki!M:N,2,FALSE)</f>
        <v>404-08-01-10</v>
      </c>
      <c r="F654" s="17">
        <f>SUMIFS(Dane!Q:Q,Dane!O:O,'Obroty 4'!C654,Dane!M:M,'Obroty 4'!$D$2)</f>
        <v>0</v>
      </c>
      <c r="G654" s="17">
        <f>SUMIFS(Dane!Q:Q,Dane!P:P,'Obroty 4'!C654,Dane!M:M,'Obroty 4'!$D$2)</f>
        <v>0</v>
      </c>
      <c r="H654" s="17">
        <f>SUMIFS(Dane!Q:Q,Dane!O:O,'Obroty 4'!C654)</f>
        <v>0</v>
      </c>
      <c r="I654" s="17">
        <f>SUMIFS(Dane!P:P,Dane!O:O,'Obroty 4'!C654)</f>
        <v>0</v>
      </c>
      <c r="J654" s="17">
        <f t="shared" si="22"/>
        <v>0</v>
      </c>
      <c r="K654" s="17">
        <f t="shared" si="23"/>
        <v>0</v>
      </c>
    </row>
    <row r="655" spans="3:11" x14ac:dyDescent="0.3">
      <c r="C655" s="6" t="str">
        <f>slowniki!M453</f>
        <v>404-80111</v>
      </c>
      <c r="D655" s="16" t="str">
        <f>IF($B$5="synt",LEFT(VLOOKUP('Obroty 4'!C655,slowniki!M:N,2,FALSE),3),IF($B$5="I-P",LEFT(VLOOKUP('Obroty 4'!C655,slowniki!M:N,2,FALSE),6),IF($B$5="II-P",LEFT(VLOOKUP('Obroty 4'!C655,slowniki!M:N,2,FALSE),9),VLOOKUP('Obroty 4'!C655,slowniki!M:N,2,FALSE))))</f>
        <v>404</v>
      </c>
      <c r="E655" s="16" t="str">
        <f>VLOOKUP('Obroty 4'!C655,slowniki!M:N,2,FALSE)</f>
        <v>404-08-01-11</v>
      </c>
      <c r="F655" s="17">
        <f>SUMIFS(Dane!Q:Q,Dane!O:O,'Obroty 4'!C655,Dane!M:M,'Obroty 4'!$D$2)</f>
        <v>0</v>
      </c>
      <c r="G655" s="17">
        <f>SUMIFS(Dane!Q:Q,Dane!P:P,'Obroty 4'!C655,Dane!M:M,'Obroty 4'!$D$2)</f>
        <v>0</v>
      </c>
      <c r="H655" s="17">
        <f>SUMIFS(Dane!Q:Q,Dane!O:O,'Obroty 4'!C655)</f>
        <v>0</v>
      </c>
      <c r="I655" s="17">
        <f>SUMIFS(Dane!P:P,Dane!O:O,'Obroty 4'!C655)</f>
        <v>0</v>
      </c>
      <c r="J655" s="17">
        <f t="shared" si="22"/>
        <v>0</v>
      </c>
      <c r="K655" s="17">
        <f t="shared" si="23"/>
        <v>0</v>
      </c>
    </row>
    <row r="656" spans="3:11" x14ac:dyDescent="0.3">
      <c r="C656" s="6" t="str">
        <f>slowniki!M454</f>
        <v>404-80112</v>
      </c>
      <c r="D656" s="16" t="str">
        <f>IF($B$5="synt",LEFT(VLOOKUP('Obroty 4'!C656,slowniki!M:N,2,FALSE),3),IF($B$5="I-P",LEFT(VLOOKUP('Obroty 4'!C656,slowniki!M:N,2,FALSE),6),IF($B$5="II-P",LEFT(VLOOKUP('Obroty 4'!C656,slowniki!M:N,2,FALSE),9),VLOOKUP('Obroty 4'!C656,slowniki!M:N,2,FALSE))))</f>
        <v>404</v>
      </c>
      <c r="E656" s="16" t="str">
        <f>VLOOKUP('Obroty 4'!C656,slowniki!M:N,2,FALSE)</f>
        <v>404-08-01-12</v>
      </c>
      <c r="F656" s="17">
        <f>SUMIFS(Dane!Q:Q,Dane!O:O,'Obroty 4'!C656,Dane!M:M,'Obroty 4'!$D$2)</f>
        <v>0</v>
      </c>
      <c r="G656" s="17">
        <f>SUMIFS(Dane!Q:Q,Dane!P:P,'Obroty 4'!C656,Dane!M:M,'Obroty 4'!$D$2)</f>
        <v>0</v>
      </c>
      <c r="H656" s="17">
        <f>SUMIFS(Dane!Q:Q,Dane!O:O,'Obroty 4'!C656)</f>
        <v>0</v>
      </c>
      <c r="I656" s="17">
        <f>SUMIFS(Dane!P:P,Dane!O:O,'Obroty 4'!C656)</f>
        <v>0</v>
      </c>
      <c r="J656" s="17">
        <f t="shared" si="22"/>
        <v>0</v>
      </c>
      <c r="K656" s="17">
        <f t="shared" si="23"/>
        <v>0</v>
      </c>
    </row>
    <row r="657" spans="3:11" x14ac:dyDescent="0.3">
      <c r="C657" s="6" t="str">
        <f>slowniki!M455</f>
        <v>404-80113</v>
      </c>
      <c r="D657" s="16" t="str">
        <f>IF($B$5="synt",LEFT(VLOOKUP('Obroty 4'!C657,slowniki!M:N,2,FALSE),3),IF($B$5="I-P",LEFT(VLOOKUP('Obroty 4'!C657,slowniki!M:N,2,FALSE),6),IF($B$5="II-P",LEFT(VLOOKUP('Obroty 4'!C657,slowniki!M:N,2,FALSE),9),VLOOKUP('Obroty 4'!C657,slowniki!M:N,2,FALSE))))</f>
        <v>404</v>
      </c>
      <c r="E657" s="16" t="str">
        <f>VLOOKUP('Obroty 4'!C657,slowniki!M:N,2,FALSE)</f>
        <v>404-08-01-13</v>
      </c>
      <c r="F657" s="17">
        <f>SUMIFS(Dane!Q:Q,Dane!O:O,'Obroty 4'!C657,Dane!M:M,'Obroty 4'!$D$2)</f>
        <v>0</v>
      </c>
      <c r="G657" s="17">
        <f>SUMIFS(Dane!Q:Q,Dane!P:P,'Obroty 4'!C657,Dane!M:M,'Obroty 4'!$D$2)</f>
        <v>0</v>
      </c>
      <c r="H657" s="17">
        <f>SUMIFS(Dane!Q:Q,Dane!O:O,'Obroty 4'!C657)</f>
        <v>0</v>
      </c>
      <c r="I657" s="17">
        <f>SUMIFS(Dane!P:P,Dane!O:O,'Obroty 4'!C657)</f>
        <v>0</v>
      </c>
      <c r="J657" s="17">
        <f t="shared" si="22"/>
        <v>0</v>
      </c>
      <c r="K657" s="17">
        <f t="shared" si="23"/>
        <v>0</v>
      </c>
    </row>
    <row r="658" spans="3:11" x14ac:dyDescent="0.3">
      <c r="C658" s="6" t="str">
        <f>slowniki!M456</f>
        <v>404-80114</v>
      </c>
      <c r="D658" s="16" t="str">
        <f>IF($B$5="synt",LEFT(VLOOKUP('Obroty 4'!C658,slowniki!M:N,2,FALSE),3),IF($B$5="I-P",LEFT(VLOOKUP('Obroty 4'!C658,slowniki!M:N,2,FALSE),6),IF($B$5="II-P",LEFT(VLOOKUP('Obroty 4'!C658,slowniki!M:N,2,FALSE),9),VLOOKUP('Obroty 4'!C658,slowniki!M:N,2,FALSE))))</f>
        <v>404</v>
      </c>
      <c r="E658" s="16" t="str">
        <f>VLOOKUP('Obroty 4'!C658,slowniki!M:N,2,FALSE)</f>
        <v>404-08-01-14</v>
      </c>
      <c r="F658" s="17">
        <f>SUMIFS(Dane!Q:Q,Dane!O:O,'Obroty 4'!C658,Dane!M:M,'Obroty 4'!$D$2)</f>
        <v>0</v>
      </c>
      <c r="G658" s="17">
        <f>SUMIFS(Dane!Q:Q,Dane!P:P,'Obroty 4'!C658,Dane!M:M,'Obroty 4'!$D$2)</f>
        <v>0</v>
      </c>
      <c r="H658" s="17">
        <f>SUMIFS(Dane!Q:Q,Dane!O:O,'Obroty 4'!C658)</f>
        <v>0</v>
      </c>
      <c r="I658" s="17">
        <f>SUMIFS(Dane!P:P,Dane!O:O,'Obroty 4'!C658)</f>
        <v>0</v>
      </c>
      <c r="J658" s="17">
        <f t="shared" si="22"/>
        <v>0</v>
      </c>
      <c r="K658" s="17">
        <f t="shared" si="23"/>
        <v>0</v>
      </c>
    </row>
    <row r="659" spans="3:11" x14ac:dyDescent="0.3">
      <c r="C659" s="6" t="str">
        <f>slowniki!M457</f>
        <v>404-80115</v>
      </c>
      <c r="D659" s="16" t="str">
        <f>IF($B$5="synt",LEFT(VLOOKUP('Obroty 4'!C659,slowniki!M:N,2,FALSE),3),IF($B$5="I-P",LEFT(VLOOKUP('Obroty 4'!C659,slowniki!M:N,2,FALSE),6),IF($B$5="II-P",LEFT(VLOOKUP('Obroty 4'!C659,slowniki!M:N,2,FALSE),9),VLOOKUP('Obroty 4'!C659,slowniki!M:N,2,FALSE))))</f>
        <v>404</v>
      </c>
      <c r="E659" s="16" t="str">
        <f>VLOOKUP('Obroty 4'!C659,slowniki!M:N,2,FALSE)</f>
        <v>404-08-01-15</v>
      </c>
      <c r="F659" s="17">
        <f>SUMIFS(Dane!Q:Q,Dane!O:O,'Obroty 4'!C659,Dane!M:M,'Obroty 4'!$D$2)</f>
        <v>0</v>
      </c>
      <c r="G659" s="17">
        <f>SUMIFS(Dane!Q:Q,Dane!P:P,'Obroty 4'!C659,Dane!M:M,'Obroty 4'!$D$2)</f>
        <v>0</v>
      </c>
      <c r="H659" s="17">
        <f>SUMIFS(Dane!Q:Q,Dane!O:O,'Obroty 4'!C659)</f>
        <v>0</v>
      </c>
      <c r="I659" s="17">
        <f>SUMIFS(Dane!P:P,Dane!O:O,'Obroty 4'!C659)</f>
        <v>0</v>
      </c>
      <c r="J659" s="17">
        <f t="shared" si="22"/>
        <v>0</v>
      </c>
      <c r="K659" s="17">
        <f t="shared" si="23"/>
        <v>0</v>
      </c>
    </row>
    <row r="660" spans="3:11" x14ac:dyDescent="0.3">
      <c r="C660" s="6" t="str">
        <f>slowniki!M458</f>
        <v>404-80116</v>
      </c>
      <c r="D660" s="16" t="str">
        <f>IF($B$5="synt",LEFT(VLOOKUP('Obroty 4'!C660,slowniki!M:N,2,FALSE),3),IF($B$5="I-P",LEFT(VLOOKUP('Obroty 4'!C660,slowniki!M:N,2,FALSE),6),IF($B$5="II-P",LEFT(VLOOKUP('Obroty 4'!C660,slowniki!M:N,2,FALSE),9),VLOOKUP('Obroty 4'!C660,slowniki!M:N,2,FALSE))))</f>
        <v>404</v>
      </c>
      <c r="E660" s="16" t="str">
        <f>VLOOKUP('Obroty 4'!C660,slowniki!M:N,2,FALSE)</f>
        <v>404-08-01-16</v>
      </c>
      <c r="F660" s="17">
        <f>SUMIFS(Dane!Q:Q,Dane!O:O,'Obroty 4'!C660,Dane!M:M,'Obroty 4'!$D$2)</f>
        <v>0</v>
      </c>
      <c r="G660" s="17">
        <f>SUMIFS(Dane!Q:Q,Dane!P:P,'Obroty 4'!C660,Dane!M:M,'Obroty 4'!$D$2)</f>
        <v>0</v>
      </c>
      <c r="H660" s="17">
        <f>SUMIFS(Dane!Q:Q,Dane!O:O,'Obroty 4'!C660)</f>
        <v>0</v>
      </c>
      <c r="I660" s="17">
        <f>SUMIFS(Dane!P:P,Dane!O:O,'Obroty 4'!C660)</f>
        <v>0</v>
      </c>
      <c r="J660" s="17">
        <f t="shared" si="22"/>
        <v>0</v>
      </c>
      <c r="K660" s="17">
        <f t="shared" si="23"/>
        <v>0</v>
      </c>
    </row>
    <row r="661" spans="3:11" x14ac:dyDescent="0.3">
      <c r="C661" s="6" t="str">
        <f>slowniki!M459</f>
        <v>404-90101</v>
      </c>
      <c r="D661" s="16" t="str">
        <f>IF($B$5="synt",LEFT(VLOOKUP('Obroty 4'!C661,slowniki!M:N,2,FALSE),3),IF($B$5="I-P",LEFT(VLOOKUP('Obroty 4'!C661,slowniki!M:N,2,FALSE),6),IF($B$5="II-P",LEFT(VLOOKUP('Obroty 4'!C661,slowniki!M:N,2,FALSE),9),VLOOKUP('Obroty 4'!C661,slowniki!M:N,2,FALSE))))</f>
        <v>404</v>
      </c>
      <c r="E661" s="16" t="str">
        <f>VLOOKUP('Obroty 4'!C661,slowniki!M:N,2,FALSE)</f>
        <v>404-09-01-01</v>
      </c>
      <c r="F661" s="17">
        <f>SUMIFS(Dane!Q:Q,Dane!O:O,'Obroty 4'!C661,Dane!M:M,'Obroty 4'!$D$2)</f>
        <v>0</v>
      </c>
      <c r="G661" s="17">
        <f>SUMIFS(Dane!Q:Q,Dane!P:P,'Obroty 4'!C661,Dane!M:M,'Obroty 4'!$D$2)</f>
        <v>0</v>
      </c>
      <c r="H661" s="17">
        <f>SUMIFS(Dane!Q:Q,Dane!O:O,'Obroty 4'!C661)</f>
        <v>0</v>
      </c>
      <c r="I661" s="17">
        <f>SUMIFS(Dane!P:P,Dane!O:O,'Obroty 4'!C661)</f>
        <v>0</v>
      </c>
      <c r="J661" s="17">
        <f t="shared" si="22"/>
        <v>0</v>
      </c>
      <c r="K661" s="17">
        <f t="shared" si="23"/>
        <v>0</v>
      </c>
    </row>
    <row r="662" spans="3:11" x14ac:dyDescent="0.3">
      <c r="C662" s="6" t="str">
        <f>slowniki!M460</f>
        <v>404-90102</v>
      </c>
      <c r="D662" s="16" t="str">
        <f>IF($B$5="synt",LEFT(VLOOKUP('Obroty 4'!C662,slowniki!M:N,2,FALSE),3),IF($B$5="I-P",LEFT(VLOOKUP('Obroty 4'!C662,slowniki!M:N,2,FALSE),6),IF($B$5="II-P",LEFT(VLOOKUP('Obroty 4'!C662,slowniki!M:N,2,FALSE),9),VLOOKUP('Obroty 4'!C662,slowniki!M:N,2,FALSE))))</f>
        <v>404</v>
      </c>
      <c r="E662" s="16" t="str">
        <f>VLOOKUP('Obroty 4'!C662,slowniki!M:N,2,FALSE)</f>
        <v>404-09-01-02</v>
      </c>
      <c r="F662" s="17">
        <f>SUMIFS(Dane!Q:Q,Dane!O:O,'Obroty 4'!C662,Dane!M:M,'Obroty 4'!$D$2)</f>
        <v>0</v>
      </c>
      <c r="G662" s="17">
        <f>SUMIFS(Dane!Q:Q,Dane!P:P,'Obroty 4'!C662,Dane!M:M,'Obroty 4'!$D$2)</f>
        <v>0</v>
      </c>
      <c r="H662" s="17">
        <f>SUMIFS(Dane!Q:Q,Dane!O:O,'Obroty 4'!C662)</f>
        <v>0</v>
      </c>
      <c r="I662" s="17">
        <f>SUMIFS(Dane!P:P,Dane!O:O,'Obroty 4'!C662)</f>
        <v>0</v>
      </c>
      <c r="J662" s="17">
        <f t="shared" si="22"/>
        <v>0</v>
      </c>
      <c r="K662" s="17">
        <f t="shared" si="23"/>
        <v>0</v>
      </c>
    </row>
    <row r="663" spans="3:11" x14ac:dyDescent="0.3">
      <c r="C663" s="6" t="str">
        <f>slowniki!M461</f>
        <v>404-90103</v>
      </c>
      <c r="D663" s="16" t="str">
        <f>IF($B$5="synt",LEFT(VLOOKUP('Obroty 4'!C663,slowniki!M:N,2,FALSE),3),IF($B$5="I-P",LEFT(VLOOKUP('Obroty 4'!C663,slowniki!M:N,2,FALSE),6),IF($B$5="II-P",LEFT(VLOOKUP('Obroty 4'!C663,slowniki!M:N,2,FALSE),9),VLOOKUP('Obroty 4'!C663,slowniki!M:N,2,FALSE))))</f>
        <v>404</v>
      </c>
      <c r="E663" s="16" t="str">
        <f>VLOOKUP('Obroty 4'!C663,slowniki!M:N,2,FALSE)</f>
        <v>404-09-01-03</v>
      </c>
      <c r="F663" s="17">
        <f>SUMIFS(Dane!Q:Q,Dane!O:O,'Obroty 4'!C663,Dane!M:M,'Obroty 4'!$D$2)</f>
        <v>0</v>
      </c>
      <c r="G663" s="17">
        <f>SUMIFS(Dane!Q:Q,Dane!P:P,'Obroty 4'!C663,Dane!M:M,'Obroty 4'!$D$2)</f>
        <v>0</v>
      </c>
      <c r="H663" s="17">
        <f>SUMIFS(Dane!Q:Q,Dane!O:O,'Obroty 4'!C663)</f>
        <v>0</v>
      </c>
      <c r="I663" s="17">
        <f>SUMIFS(Dane!P:P,Dane!O:O,'Obroty 4'!C663)</f>
        <v>0</v>
      </c>
      <c r="J663" s="17">
        <f t="shared" si="22"/>
        <v>0</v>
      </c>
      <c r="K663" s="17">
        <f t="shared" si="23"/>
        <v>0</v>
      </c>
    </row>
    <row r="664" spans="3:11" x14ac:dyDescent="0.3">
      <c r="C664" s="6" t="str">
        <f>slowniki!M462</f>
        <v>404-90104</v>
      </c>
      <c r="D664" s="16" t="str">
        <f>IF($B$5="synt",LEFT(VLOOKUP('Obroty 4'!C664,slowniki!M:N,2,FALSE),3),IF($B$5="I-P",LEFT(VLOOKUP('Obroty 4'!C664,slowniki!M:N,2,FALSE),6),IF($B$5="II-P",LEFT(VLOOKUP('Obroty 4'!C664,slowniki!M:N,2,FALSE),9),VLOOKUP('Obroty 4'!C664,slowniki!M:N,2,FALSE))))</f>
        <v>404</v>
      </c>
      <c r="E664" s="16" t="str">
        <f>VLOOKUP('Obroty 4'!C664,slowniki!M:N,2,FALSE)</f>
        <v>404-09-01-04</v>
      </c>
      <c r="F664" s="17">
        <f>SUMIFS(Dane!Q:Q,Dane!O:O,'Obroty 4'!C664,Dane!M:M,'Obroty 4'!$D$2)</f>
        <v>0</v>
      </c>
      <c r="G664" s="17">
        <f>SUMIFS(Dane!Q:Q,Dane!P:P,'Obroty 4'!C664,Dane!M:M,'Obroty 4'!$D$2)</f>
        <v>0</v>
      </c>
      <c r="H664" s="17">
        <f>SUMIFS(Dane!Q:Q,Dane!O:O,'Obroty 4'!C664)</f>
        <v>0</v>
      </c>
      <c r="I664" s="17">
        <f>SUMIFS(Dane!P:P,Dane!O:O,'Obroty 4'!C664)</f>
        <v>0</v>
      </c>
      <c r="J664" s="17">
        <f t="shared" si="22"/>
        <v>0</v>
      </c>
      <c r="K664" s="17">
        <f t="shared" si="23"/>
        <v>0</v>
      </c>
    </row>
    <row r="665" spans="3:11" x14ac:dyDescent="0.3">
      <c r="C665" s="6" t="str">
        <f>slowniki!M463</f>
        <v>404-90105</v>
      </c>
      <c r="D665" s="16" t="str">
        <f>IF($B$5="synt",LEFT(VLOOKUP('Obroty 4'!C665,slowniki!M:N,2,FALSE),3),IF($B$5="I-P",LEFT(VLOOKUP('Obroty 4'!C665,slowniki!M:N,2,FALSE),6),IF($B$5="II-P",LEFT(VLOOKUP('Obroty 4'!C665,slowniki!M:N,2,FALSE),9),VLOOKUP('Obroty 4'!C665,slowniki!M:N,2,FALSE))))</f>
        <v>404</v>
      </c>
      <c r="E665" s="16" t="str">
        <f>VLOOKUP('Obroty 4'!C665,slowniki!M:N,2,FALSE)</f>
        <v>404-09-01-05</v>
      </c>
      <c r="F665" s="17">
        <f>SUMIFS(Dane!Q:Q,Dane!O:O,'Obroty 4'!C665,Dane!M:M,'Obroty 4'!$D$2)</f>
        <v>0</v>
      </c>
      <c r="G665" s="17">
        <f>SUMIFS(Dane!Q:Q,Dane!P:P,'Obroty 4'!C665,Dane!M:M,'Obroty 4'!$D$2)</f>
        <v>0</v>
      </c>
      <c r="H665" s="17">
        <f>SUMIFS(Dane!Q:Q,Dane!O:O,'Obroty 4'!C665)</f>
        <v>0</v>
      </c>
      <c r="I665" s="17">
        <f>SUMIFS(Dane!P:P,Dane!O:O,'Obroty 4'!C665)</f>
        <v>0</v>
      </c>
      <c r="J665" s="17">
        <f t="shared" si="22"/>
        <v>0</v>
      </c>
      <c r="K665" s="17">
        <f t="shared" si="23"/>
        <v>0</v>
      </c>
    </row>
    <row r="666" spans="3:11" x14ac:dyDescent="0.3">
      <c r="C666" s="6" t="str">
        <f>slowniki!M464</f>
        <v>404-90106</v>
      </c>
      <c r="D666" s="16" t="str">
        <f>IF($B$5="synt",LEFT(VLOOKUP('Obroty 4'!C666,slowniki!M:N,2,FALSE),3),IF($B$5="I-P",LEFT(VLOOKUP('Obroty 4'!C666,slowniki!M:N,2,FALSE),6),IF($B$5="II-P",LEFT(VLOOKUP('Obroty 4'!C666,slowniki!M:N,2,FALSE),9),VLOOKUP('Obroty 4'!C666,slowniki!M:N,2,FALSE))))</f>
        <v>404</v>
      </c>
      <c r="E666" s="16" t="str">
        <f>VLOOKUP('Obroty 4'!C666,slowniki!M:N,2,FALSE)</f>
        <v>404-09-01-06</v>
      </c>
      <c r="F666" s="17">
        <f>SUMIFS(Dane!Q:Q,Dane!O:O,'Obroty 4'!C666,Dane!M:M,'Obroty 4'!$D$2)</f>
        <v>0</v>
      </c>
      <c r="G666" s="17">
        <f>SUMIFS(Dane!Q:Q,Dane!P:P,'Obroty 4'!C666,Dane!M:M,'Obroty 4'!$D$2)</f>
        <v>0</v>
      </c>
      <c r="H666" s="17">
        <f>SUMIFS(Dane!Q:Q,Dane!O:O,'Obroty 4'!C666)</f>
        <v>0</v>
      </c>
      <c r="I666" s="17">
        <f>SUMIFS(Dane!P:P,Dane!O:O,'Obroty 4'!C666)</f>
        <v>0</v>
      </c>
      <c r="J666" s="17">
        <f t="shared" si="22"/>
        <v>0</v>
      </c>
      <c r="K666" s="17">
        <f t="shared" si="23"/>
        <v>0</v>
      </c>
    </row>
    <row r="667" spans="3:11" x14ac:dyDescent="0.3">
      <c r="C667" s="6" t="str">
        <f>slowniki!M465</f>
        <v>404-90107</v>
      </c>
      <c r="D667" s="16" t="str">
        <f>IF($B$5="synt",LEFT(VLOOKUP('Obroty 4'!C667,slowniki!M:N,2,FALSE),3),IF($B$5="I-P",LEFT(VLOOKUP('Obroty 4'!C667,slowniki!M:N,2,FALSE),6),IF($B$5="II-P",LEFT(VLOOKUP('Obroty 4'!C667,slowniki!M:N,2,FALSE),9),VLOOKUP('Obroty 4'!C667,slowniki!M:N,2,FALSE))))</f>
        <v>404</v>
      </c>
      <c r="E667" s="16" t="str">
        <f>VLOOKUP('Obroty 4'!C667,slowniki!M:N,2,FALSE)</f>
        <v>404-09-01-07</v>
      </c>
      <c r="F667" s="17">
        <f>SUMIFS(Dane!Q:Q,Dane!O:O,'Obroty 4'!C667,Dane!M:M,'Obroty 4'!$D$2)</f>
        <v>0</v>
      </c>
      <c r="G667" s="17">
        <f>SUMIFS(Dane!Q:Q,Dane!P:P,'Obroty 4'!C667,Dane!M:M,'Obroty 4'!$D$2)</f>
        <v>0</v>
      </c>
      <c r="H667" s="17">
        <f>SUMIFS(Dane!Q:Q,Dane!O:O,'Obroty 4'!C667)</f>
        <v>0</v>
      </c>
      <c r="I667" s="17">
        <f>SUMIFS(Dane!P:P,Dane!O:O,'Obroty 4'!C667)</f>
        <v>0</v>
      </c>
      <c r="J667" s="17">
        <f t="shared" si="22"/>
        <v>0</v>
      </c>
      <c r="K667" s="17">
        <f t="shared" si="23"/>
        <v>0</v>
      </c>
    </row>
    <row r="668" spans="3:11" x14ac:dyDescent="0.3">
      <c r="C668" s="6" t="str">
        <f>slowniki!M466</f>
        <v>404-90108</v>
      </c>
      <c r="D668" s="16" t="str">
        <f>IF($B$5="synt",LEFT(VLOOKUP('Obroty 4'!C668,slowniki!M:N,2,FALSE),3),IF($B$5="I-P",LEFT(VLOOKUP('Obroty 4'!C668,slowniki!M:N,2,FALSE),6),IF($B$5="II-P",LEFT(VLOOKUP('Obroty 4'!C668,slowniki!M:N,2,FALSE),9),VLOOKUP('Obroty 4'!C668,slowniki!M:N,2,FALSE))))</f>
        <v>404</v>
      </c>
      <c r="E668" s="16" t="str">
        <f>VLOOKUP('Obroty 4'!C668,slowniki!M:N,2,FALSE)</f>
        <v>404-09-01-08</v>
      </c>
      <c r="F668" s="17">
        <f>SUMIFS(Dane!Q:Q,Dane!O:O,'Obroty 4'!C668,Dane!M:M,'Obroty 4'!$D$2)</f>
        <v>0</v>
      </c>
      <c r="G668" s="17">
        <f>SUMIFS(Dane!Q:Q,Dane!P:P,'Obroty 4'!C668,Dane!M:M,'Obroty 4'!$D$2)</f>
        <v>0</v>
      </c>
      <c r="H668" s="17">
        <f>SUMIFS(Dane!Q:Q,Dane!O:O,'Obroty 4'!C668)</f>
        <v>0</v>
      </c>
      <c r="I668" s="17">
        <f>SUMIFS(Dane!P:P,Dane!O:O,'Obroty 4'!C668)</f>
        <v>0</v>
      </c>
      <c r="J668" s="17">
        <f t="shared" si="22"/>
        <v>0</v>
      </c>
      <c r="K668" s="17">
        <f t="shared" si="23"/>
        <v>0</v>
      </c>
    </row>
    <row r="669" spans="3:11" x14ac:dyDescent="0.3">
      <c r="C669" s="6" t="str">
        <f>slowniki!M467</f>
        <v>404-90109</v>
      </c>
      <c r="D669" s="16" t="str">
        <f>IF($B$5="synt",LEFT(VLOOKUP('Obroty 4'!C669,slowniki!M:N,2,FALSE),3),IF($B$5="I-P",LEFT(VLOOKUP('Obroty 4'!C669,slowniki!M:N,2,FALSE),6),IF($B$5="II-P",LEFT(VLOOKUP('Obroty 4'!C669,slowniki!M:N,2,FALSE),9),VLOOKUP('Obroty 4'!C669,slowniki!M:N,2,FALSE))))</f>
        <v>404</v>
      </c>
      <c r="E669" s="16" t="str">
        <f>VLOOKUP('Obroty 4'!C669,slowniki!M:N,2,FALSE)</f>
        <v>404-09-01-09</v>
      </c>
      <c r="F669" s="17">
        <f>SUMIFS(Dane!Q:Q,Dane!O:O,'Obroty 4'!C669,Dane!M:M,'Obroty 4'!$D$2)</f>
        <v>0</v>
      </c>
      <c r="G669" s="17">
        <f>SUMIFS(Dane!Q:Q,Dane!P:P,'Obroty 4'!C669,Dane!M:M,'Obroty 4'!$D$2)</f>
        <v>0</v>
      </c>
      <c r="H669" s="17">
        <f>SUMIFS(Dane!Q:Q,Dane!O:O,'Obroty 4'!C669)</f>
        <v>0</v>
      </c>
      <c r="I669" s="17">
        <f>SUMIFS(Dane!P:P,Dane!O:O,'Obroty 4'!C669)</f>
        <v>0</v>
      </c>
      <c r="J669" s="17">
        <f t="shared" si="22"/>
        <v>0</v>
      </c>
      <c r="K669" s="17">
        <f t="shared" si="23"/>
        <v>0</v>
      </c>
    </row>
    <row r="670" spans="3:11" x14ac:dyDescent="0.3">
      <c r="C670" s="6" t="str">
        <f>slowniki!M468</f>
        <v>404-90110</v>
      </c>
      <c r="D670" s="16" t="str">
        <f>IF($B$5="synt",LEFT(VLOOKUP('Obroty 4'!C670,slowniki!M:N,2,FALSE),3),IF($B$5="I-P",LEFT(VLOOKUP('Obroty 4'!C670,slowniki!M:N,2,FALSE),6),IF($B$5="II-P",LEFT(VLOOKUP('Obroty 4'!C670,slowniki!M:N,2,FALSE),9),VLOOKUP('Obroty 4'!C670,slowniki!M:N,2,FALSE))))</f>
        <v>404</v>
      </c>
      <c r="E670" s="16" t="str">
        <f>VLOOKUP('Obroty 4'!C670,slowniki!M:N,2,FALSE)</f>
        <v>404-09-01-10</v>
      </c>
      <c r="F670" s="17">
        <f>SUMIFS(Dane!Q:Q,Dane!O:O,'Obroty 4'!C670,Dane!M:M,'Obroty 4'!$D$2)</f>
        <v>0</v>
      </c>
      <c r="G670" s="17">
        <f>SUMIFS(Dane!Q:Q,Dane!P:P,'Obroty 4'!C670,Dane!M:M,'Obroty 4'!$D$2)</f>
        <v>0</v>
      </c>
      <c r="H670" s="17">
        <f>SUMIFS(Dane!Q:Q,Dane!O:O,'Obroty 4'!C670)</f>
        <v>0</v>
      </c>
      <c r="I670" s="17">
        <f>SUMIFS(Dane!P:P,Dane!O:O,'Obroty 4'!C670)</f>
        <v>0</v>
      </c>
      <c r="J670" s="17">
        <f t="shared" si="22"/>
        <v>0</v>
      </c>
      <c r="K670" s="17">
        <f t="shared" si="23"/>
        <v>0</v>
      </c>
    </row>
    <row r="671" spans="3:11" x14ac:dyDescent="0.3">
      <c r="C671" s="6" t="str">
        <f>slowniki!M469</f>
        <v>404-90111</v>
      </c>
      <c r="D671" s="16" t="str">
        <f>IF($B$5="synt",LEFT(VLOOKUP('Obroty 4'!C671,slowniki!M:N,2,FALSE),3),IF($B$5="I-P",LEFT(VLOOKUP('Obroty 4'!C671,slowniki!M:N,2,FALSE),6),IF($B$5="II-P",LEFT(VLOOKUP('Obroty 4'!C671,slowniki!M:N,2,FALSE),9),VLOOKUP('Obroty 4'!C671,slowniki!M:N,2,FALSE))))</f>
        <v>404</v>
      </c>
      <c r="E671" s="16" t="str">
        <f>VLOOKUP('Obroty 4'!C671,slowniki!M:N,2,FALSE)</f>
        <v>404-09-01-11</v>
      </c>
      <c r="F671" s="17">
        <f>SUMIFS(Dane!Q:Q,Dane!O:O,'Obroty 4'!C671,Dane!M:M,'Obroty 4'!$D$2)</f>
        <v>0</v>
      </c>
      <c r="G671" s="17">
        <f>SUMIFS(Dane!Q:Q,Dane!P:P,'Obroty 4'!C671,Dane!M:M,'Obroty 4'!$D$2)</f>
        <v>0</v>
      </c>
      <c r="H671" s="17">
        <f>SUMIFS(Dane!Q:Q,Dane!O:O,'Obroty 4'!C671)</f>
        <v>0</v>
      </c>
      <c r="I671" s="17">
        <f>SUMIFS(Dane!P:P,Dane!O:O,'Obroty 4'!C671)</f>
        <v>0</v>
      </c>
      <c r="J671" s="17">
        <f t="shared" si="22"/>
        <v>0</v>
      </c>
      <c r="K671" s="17">
        <f t="shared" si="23"/>
        <v>0</v>
      </c>
    </row>
    <row r="672" spans="3:11" x14ac:dyDescent="0.3">
      <c r="C672" s="6" t="str">
        <f>slowniki!M470</f>
        <v>404-90112</v>
      </c>
      <c r="D672" s="16" t="str">
        <f>IF($B$5="synt",LEFT(VLOOKUP('Obroty 4'!C672,slowniki!M:N,2,FALSE),3),IF($B$5="I-P",LEFT(VLOOKUP('Obroty 4'!C672,slowniki!M:N,2,FALSE),6),IF($B$5="II-P",LEFT(VLOOKUP('Obroty 4'!C672,slowniki!M:N,2,FALSE),9),VLOOKUP('Obroty 4'!C672,slowniki!M:N,2,FALSE))))</f>
        <v>404</v>
      </c>
      <c r="E672" s="16" t="str">
        <f>VLOOKUP('Obroty 4'!C672,slowniki!M:N,2,FALSE)</f>
        <v>404-09-01-12</v>
      </c>
      <c r="F672" s="17">
        <f>SUMIFS(Dane!Q:Q,Dane!O:O,'Obroty 4'!C672,Dane!M:M,'Obroty 4'!$D$2)</f>
        <v>0</v>
      </c>
      <c r="G672" s="17">
        <f>SUMIFS(Dane!Q:Q,Dane!P:P,'Obroty 4'!C672,Dane!M:M,'Obroty 4'!$D$2)</f>
        <v>0</v>
      </c>
      <c r="H672" s="17">
        <f>SUMIFS(Dane!Q:Q,Dane!O:O,'Obroty 4'!C672)</f>
        <v>0</v>
      </c>
      <c r="I672" s="17">
        <f>SUMIFS(Dane!P:P,Dane!O:O,'Obroty 4'!C672)</f>
        <v>0</v>
      </c>
      <c r="J672" s="17">
        <f t="shared" si="22"/>
        <v>0</v>
      </c>
      <c r="K672" s="17">
        <f t="shared" si="23"/>
        <v>0</v>
      </c>
    </row>
    <row r="673" spans="3:11" x14ac:dyDescent="0.3">
      <c r="C673" s="6" t="str">
        <f>slowniki!M471</f>
        <v>404-90113</v>
      </c>
      <c r="D673" s="16" t="str">
        <f>IF($B$5="synt",LEFT(VLOOKUP('Obroty 4'!C673,slowniki!M:N,2,FALSE),3),IF($B$5="I-P",LEFT(VLOOKUP('Obroty 4'!C673,slowniki!M:N,2,FALSE),6),IF($B$5="II-P",LEFT(VLOOKUP('Obroty 4'!C673,slowniki!M:N,2,FALSE),9),VLOOKUP('Obroty 4'!C673,slowniki!M:N,2,FALSE))))</f>
        <v>404</v>
      </c>
      <c r="E673" s="16" t="str">
        <f>VLOOKUP('Obroty 4'!C673,slowniki!M:N,2,FALSE)</f>
        <v>404-09-01-13</v>
      </c>
      <c r="F673" s="17">
        <f>SUMIFS(Dane!Q:Q,Dane!O:O,'Obroty 4'!C673,Dane!M:M,'Obroty 4'!$D$2)</f>
        <v>0</v>
      </c>
      <c r="G673" s="17">
        <f>SUMIFS(Dane!Q:Q,Dane!P:P,'Obroty 4'!C673,Dane!M:M,'Obroty 4'!$D$2)</f>
        <v>0</v>
      </c>
      <c r="H673" s="17">
        <f>SUMIFS(Dane!Q:Q,Dane!O:O,'Obroty 4'!C673)</f>
        <v>0</v>
      </c>
      <c r="I673" s="17">
        <f>SUMIFS(Dane!P:P,Dane!O:O,'Obroty 4'!C673)</f>
        <v>0</v>
      </c>
      <c r="J673" s="17">
        <f t="shared" si="22"/>
        <v>0</v>
      </c>
      <c r="K673" s="17">
        <f t="shared" si="23"/>
        <v>0</v>
      </c>
    </row>
    <row r="674" spans="3:11" x14ac:dyDescent="0.3">
      <c r="C674" s="6" t="str">
        <f>slowniki!M472</f>
        <v>404-90114</v>
      </c>
      <c r="D674" s="16" t="str">
        <f>IF($B$5="synt",LEFT(VLOOKUP('Obroty 4'!C674,slowniki!M:N,2,FALSE),3),IF($B$5="I-P",LEFT(VLOOKUP('Obroty 4'!C674,slowniki!M:N,2,FALSE),6),IF($B$5="II-P",LEFT(VLOOKUP('Obroty 4'!C674,slowniki!M:N,2,FALSE),9),VLOOKUP('Obroty 4'!C674,slowniki!M:N,2,FALSE))))</f>
        <v>404</v>
      </c>
      <c r="E674" s="16" t="str">
        <f>VLOOKUP('Obroty 4'!C674,slowniki!M:N,2,FALSE)</f>
        <v>404-09-01-14</v>
      </c>
      <c r="F674" s="17">
        <f>SUMIFS(Dane!Q:Q,Dane!O:O,'Obroty 4'!C674,Dane!M:M,'Obroty 4'!$D$2)</f>
        <v>0</v>
      </c>
      <c r="G674" s="17">
        <f>SUMIFS(Dane!Q:Q,Dane!P:P,'Obroty 4'!C674,Dane!M:M,'Obroty 4'!$D$2)</f>
        <v>0</v>
      </c>
      <c r="H674" s="17">
        <f>SUMIFS(Dane!Q:Q,Dane!O:O,'Obroty 4'!C674)</f>
        <v>0</v>
      </c>
      <c r="I674" s="17">
        <f>SUMIFS(Dane!P:P,Dane!O:O,'Obroty 4'!C674)</f>
        <v>0</v>
      </c>
      <c r="J674" s="17">
        <f t="shared" si="22"/>
        <v>0</v>
      </c>
      <c r="K674" s="17">
        <f t="shared" si="23"/>
        <v>0</v>
      </c>
    </row>
    <row r="675" spans="3:11" x14ac:dyDescent="0.3">
      <c r="C675" s="6" t="str">
        <f>slowniki!M473</f>
        <v>404-90115</v>
      </c>
      <c r="D675" s="16" t="str">
        <f>IF($B$5="synt",LEFT(VLOOKUP('Obroty 4'!C675,slowniki!M:N,2,FALSE),3),IF($B$5="I-P",LEFT(VLOOKUP('Obroty 4'!C675,slowniki!M:N,2,FALSE),6),IF($B$5="II-P",LEFT(VLOOKUP('Obroty 4'!C675,slowniki!M:N,2,FALSE),9),VLOOKUP('Obroty 4'!C675,slowniki!M:N,2,FALSE))))</f>
        <v>404</v>
      </c>
      <c r="E675" s="16" t="str">
        <f>VLOOKUP('Obroty 4'!C675,slowniki!M:N,2,FALSE)</f>
        <v>404-09-01-15</v>
      </c>
      <c r="F675" s="17">
        <f>SUMIFS(Dane!Q:Q,Dane!O:O,'Obroty 4'!C675,Dane!M:M,'Obroty 4'!$D$2)</f>
        <v>0</v>
      </c>
      <c r="G675" s="17">
        <f>SUMIFS(Dane!Q:Q,Dane!P:P,'Obroty 4'!C675,Dane!M:M,'Obroty 4'!$D$2)</f>
        <v>0</v>
      </c>
      <c r="H675" s="17">
        <f>SUMIFS(Dane!Q:Q,Dane!O:O,'Obroty 4'!C675)</f>
        <v>0</v>
      </c>
      <c r="I675" s="17">
        <f>SUMIFS(Dane!P:P,Dane!O:O,'Obroty 4'!C675)</f>
        <v>0</v>
      </c>
      <c r="J675" s="17">
        <f t="shared" si="22"/>
        <v>0</v>
      </c>
      <c r="K675" s="17">
        <f t="shared" si="23"/>
        <v>0</v>
      </c>
    </row>
    <row r="676" spans="3:11" x14ac:dyDescent="0.3">
      <c r="C676" s="6" t="str">
        <f>slowniki!M474</f>
        <v>404-90116</v>
      </c>
      <c r="D676" s="16" t="str">
        <f>IF($B$5="synt",LEFT(VLOOKUP('Obroty 4'!C676,slowniki!M:N,2,FALSE),3),IF($B$5="I-P",LEFT(VLOOKUP('Obroty 4'!C676,slowniki!M:N,2,FALSE),6),IF($B$5="II-P",LEFT(VLOOKUP('Obroty 4'!C676,slowniki!M:N,2,FALSE),9),VLOOKUP('Obroty 4'!C676,slowniki!M:N,2,FALSE))))</f>
        <v>404</v>
      </c>
      <c r="E676" s="16" t="str">
        <f>VLOOKUP('Obroty 4'!C676,slowniki!M:N,2,FALSE)</f>
        <v>404-09-01-16</v>
      </c>
      <c r="F676" s="17">
        <f>SUMIFS(Dane!Q:Q,Dane!O:O,'Obroty 4'!C676,Dane!M:M,'Obroty 4'!$D$2)</f>
        <v>0</v>
      </c>
      <c r="G676" s="17">
        <f>SUMIFS(Dane!Q:Q,Dane!P:P,'Obroty 4'!C676,Dane!M:M,'Obroty 4'!$D$2)</f>
        <v>0</v>
      </c>
      <c r="H676" s="17">
        <f>SUMIFS(Dane!Q:Q,Dane!O:O,'Obroty 4'!C676)</f>
        <v>0</v>
      </c>
      <c r="I676" s="17">
        <f>SUMIFS(Dane!P:P,Dane!O:O,'Obroty 4'!C676)</f>
        <v>0</v>
      </c>
      <c r="J676" s="17">
        <f t="shared" si="22"/>
        <v>0</v>
      </c>
      <c r="K676" s="17">
        <f t="shared" si="23"/>
        <v>0</v>
      </c>
    </row>
    <row r="677" spans="3:11" x14ac:dyDescent="0.3">
      <c r="C677" s="6" t="str">
        <f>slowniki!P3</f>
        <v>405-10101</v>
      </c>
      <c r="D677" s="16" t="str">
        <f>IF($B$5="synt",LEFT(VLOOKUP('Obroty 4'!C677,slowniki!P:Q,2,FALSE),3),IF($B$5="I-P",LEFT(VLOOKUP('Obroty 4'!C677,slowniki!P:Q,2,FALSE),6),IF($B$5="II-P",LEFT(VLOOKUP('Obroty 4'!C677,slowniki!P:Q,2,FALSE),9),VLOOKUP('Obroty 4'!C677,slowniki!P:Q,2,FALSE))))</f>
        <v>405</v>
      </c>
      <c r="E677" s="16" t="str">
        <f>VLOOKUP('Obroty 4'!C677,slowniki!P:Q,2,FALSE)</f>
        <v>405-01-01-01</v>
      </c>
      <c r="F677" s="17">
        <f>SUMIFS(Dane!Q:Q,Dane!O:O,'Obroty 4'!C677,Dane!M:M,'Obroty 4'!$D$2)</f>
        <v>0</v>
      </c>
      <c r="G677" s="17">
        <f>SUMIFS(Dane!Q:Q,Dane!P:P,'Obroty 4'!C677,Dane!M:M,'Obroty 4'!$D$2)</f>
        <v>0</v>
      </c>
      <c r="H677" s="17">
        <f>SUMIFS(Dane!Q:Q,Dane!O:O,'Obroty 4'!C677)</f>
        <v>0</v>
      </c>
      <c r="I677" s="17">
        <f>SUMIFS(Dane!P:P,Dane!O:O,'Obroty 4'!C677)</f>
        <v>0</v>
      </c>
      <c r="J677" s="17">
        <f t="shared" si="22"/>
        <v>0</v>
      </c>
      <c r="K677" s="17">
        <f t="shared" si="23"/>
        <v>0</v>
      </c>
    </row>
    <row r="678" spans="3:11" x14ac:dyDescent="0.3">
      <c r="C678" s="6" t="str">
        <f>slowniki!P4</f>
        <v>405-10102</v>
      </c>
      <c r="D678" s="16" t="str">
        <f>IF($B$5="synt",LEFT(VLOOKUP('Obroty 4'!C678,slowniki!P:Q,2,FALSE),3),IF($B$5="I-P",LEFT(VLOOKUP('Obroty 4'!C678,slowniki!P:Q,2,FALSE),6),IF($B$5="II-P",LEFT(VLOOKUP('Obroty 4'!C678,slowniki!P:Q,2,FALSE),9),VLOOKUP('Obroty 4'!C678,slowniki!P:Q,2,FALSE))))</f>
        <v>405</v>
      </c>
      <c r="E678" s="16" t="str">
        <f>VLOOKUP('Obroty 4'!C678,slowniki!P:Q,2,FALSE)</f>
        <v>405-01-01-02</v>
      </c>
      <c r="F678" s="17">
        <f>SUMIFS(Dane!Q:Q,Dane!O:O,'Obroty 4'!C678,Dane!M:M,'Obroty 4'!$D$2)</f>
        <v>0</v>
      </c>
      <c r="G678" s="17">
        <f>SUMIFS(Dane!Q:Q,Dane!P:P,'Obroty 4'!C678,Dane!M:M,'Obroty 4'!$D$2)</f>
        <v>0</v>
      </c>
      <c r="H678" s="17">
        <f>SUMIFS(Dane!Q:Q,Dane!O:O,'Obroty 4'!C678)</f>
        <v>0</v>
      </c>
      <c r="I678" s="17">
        <f>SUMIFS(Dane!P:P,Dane!O:O,'Obroty 4'!C678)</f>
        <v>0</v>
      </c>
      <c r="J678" s="17">
        <f t="shared" si="22"/>
        <v>0</v>
      </c>
      <c r="K678" s="17">
        <f t="shared" si="23"/>
        <v>0</v>
      </c>
    </row>
    <row r="679" spans="3:11" x14ac:dyDescent="0.3">
      <c r="C679" s="6" t="str">
        <f>slowniki!P5</f>
        <v>405-10103</v>
      </c>
      <c r="D679" s="16" t="str">
        <f>IF($B$5="synt",LEFT(VLOOKUP('Obroty 4'!C679,slowniki!P:Q,2,FALSE),3),IF($B$5="I-P",LEFT(VLOOKUP('Obroty 4'!C679,slowniki!P:Q,2,FALSE),6),IF($B$5="II-P",LEFT(VLOOKUP('Obroty 4'!C679,slowniki!P:Q,2,FALSE),9),VLOOKUP('Obroty 4'!C679,slowniki!P:Q,2,FALSE))))</f>
        <v>405</v>
      </c>
      <c r="E679" s="16" t="str">
        <f>VLOOKUP('Obroty 4'!C679,slowniki!P:Q,2,FALSE)</f>
        <v>405-01-01-03</v>
      </c>
      <c r="F679" s="17">
        <f>SUMIFS(Dane!Q:Q,Dane!O:O,'Obroty 4'!C679,Dane!M:M,'Obroty 4'!$D$2)</f>
        <v>0</v>
      </c>
      <c r="G679" s="17">
        <f>SUMIFS(Dane!Q:Q,Dane!P:P,'Obroty 4'!C679,Dane!M:M,'Obroty 4'!$D$2)</f>
        <v>0</v>
      </c>
      <c r="H679" s="17">
        <f>SUMIFS(Dane!Q:Q,Dane!O:O,'Obroty 4'!C679)</f>
        <v>0</v>
      </c>
      <c r="I679" s="17">
        <f>SUMIFS(Dane!P:P,Dane!O:O,'Obroty 4'!C679)</f>
        <v>0</v>
      </c>
      <c r="J679" s="17">
        <f t="shared" si="22"/>
        <v>0</v>
      </c>
      <c r="K679" s="17">
        <f t="shared" si="23"/>
        <v>0</v>
      </c>
    </row>
    <row r="680" spans="3:11" x14ac:dyDescent="0.3">
      <c r="C680" s="6" t="str">
        <f>slowniki!P6</f>
        <v>405-10104</v>
      </c>
      <c r="D680" s="16" t="str">
        <f>IF($B$5="synt",LEFT(VLOOKUP('Obroty 4'!C680,slowniki!P:Q,2,FALSE),3),IF($B$5="I-P",LEFT(VLOOKUP('Obroty 4'!C680,slowniki!P:Q,2,FALSE),6),IF($B$5="II-P",LEFT(VLOOKUP('Obroty 4'!C680,slowniki!P:Q,2,FALSE),9),VLOOKUP('Obroty 4'!C680,slowniki!P:Q,2,FALSE))))</f>
        <v>405</v>
      </c>
      <c r="E680" s="16" t="str">
        <f>VLOOKUP('Obroty 4'!C680,slowniki!P:Q,2,FALSE)</f>
        <v>405-01-01-04</v>
      </c>
      <c r="F680" s="17">
        <f>SUMIFS(Dane!Q:Q,Dane!O:O,'Obroty 4'!C680,Dane!M:M,'Obroty 4'!$D$2)</f>
        <v>0</v>
      </c>
      <c r="G680" s="17">
        <f>SUMIFS(Dane!Q:Q,Dane!P:P,'Obroty 4'!C680,Dane!M:M,'Obroty 4'!$D$2)</f>
        <v>0</v>
      </c>
      <c r="H680" s="17">
        <f>SUMIFS(Dane!Q:Q,Dane!O:O,'Obroty 4'!C680)</f>
        <v>0</v>
      </c>
      <c r="I680" s="17">
        <f>SUMIFS(Dane!P:P,Dane!O:O,'Obroty 4'!C680)</f>
        <v>0</v>
      </c>
      <c r="J680" s="17">
        <f t="shared" si="22"/>
        <v>0</v>
      </c>
      <c r="K680" s="17">
        <f t="shared" si="23"/>
        <v>0</v>
      </c>
    </row>
    <row r="681" spans="3:11" x14ac:dyDescent="0.3">
      <c r="C681" s="6" t="str">
        <f>slowniki!P7</f>
        <v>405-10105</v>
      </c>
      <c r="D681" s="16" t="str">
        <f>IF($B$5="synt",LEFT(VLOOKUP('Obroty 4'!C681,slowniki!P:Q,2,FALSE),3),IF($B$5="I-P",LEFT(VLOOKUP('Obroty 4'!C681,slowniki!P:Q,2,FALSE),6),IF($B$5="II-P",LEFT(VLOOKUP('Obroty 4'!C681,slowniki!P:Q,2,FALSE),9),VLOOKUP('Obroty 4'!C681,slowniki!P:Q,2,FALSE))))</f>
        <v>405</v>
      </c>
      <c r="E681" s="16" t="str">
        <f>VLOOKUP('Obroty 4'!C681,slowniki!P:Q,2,FALSE)</f>
        <v>405-01-01-05</v>
      </c>
      <c r="F681" s="17">
        <f>SUMIFS(Dane!Q:Q,Dane!O:O,'Obroty 4'!C681,Dane!M:M,'Obroty 4'!$D$2)</f>
        <v>0</v>
      </c>
      <c r="G681" s="17">
        <f>SUMIFS(Dane!Q:Q,Dane!P:P,'Obroty 4'!C681,Dane!M:M,'Obroty 4'!$D$2)</f>
        <v>0</v>
      </c>
      <c r="H681" s="17">
        <f>SUMIFS(Dane!Q:Q,Dane!O:O,'Obroty 4'!C681)</f>
        <v>0</v>
      </c>
      <c r="I681" s="17">
        <f>SUMIFS(Dane!P:P,Dane!O:O,'Obroty 4'!C681)</f>
        <v>0</v>
      </c>
      <c r="J681" s="17">
        <f t="shared" si="22"/>
        <v>0</v>
      </c>
      <c r="K681" s="17">
        <f t="shared" si="23"/>
        <v>0</v>
      </c>
    </row>
    <row r="682" spans="3:11" x14ac:dyDescent="0.3">
      <c r="C682" s="6" t="str">
        <f>slowniki!P8</f>
        <v>405-10106</v>
      </c>
      <c r="D682" s="16" t="str">
        <f>IF($B$5="synt",LEFT(VLOOKUP('Obroty 4'!C682,slowniki!P:Q,2,FALSE),3),IF($B$5="I-P",LEFT(VLOOKUP('Obroty 4'!C682,slowniki!P:Q,2,FALSE),6),IF($B$5="II-P",LEFT(VLOOKUP('Obroty 4'!C682,slowniki!P:Q,2,FALSE),9),VLOOKUP('Obroty 4'!C682,slowniki!P:Q,2,FALSE))))</f>
        <v>405</v>
      </c>
      <c r="E682" s="16" t="str">
        <f>VLOOKUP('Obroty 4'!C682,slowniki!P:Q,2,FALSE)</f>
        <v>405-01-01-06</v>
      </c>
      <c r="F682" s="17">
        <f>SUMIFS(Dane!Q:Q,Dane!O:O,'Obroty 4'!C682,Dane!M:M,'Obroty 4'!$D$2)</f>
        <v>0</v>
      </c>
      <c r="G682" s="17">
        <f>SUMIFS(Dane!Q:Q,Dane!P:P,'Obroty 4'!C682,Dane!M:M,'Obroty 4'!$D$2)</f>
        <v>0</v>
      </c>
      <c r="H682" s="17">
        <f>SUMIFS(Dane!Q:Q,Dane!O:O,'Obroty 4'!C682)</f>
        <v>0</v>
      </c>
      <c r="I682" s="17">
        <f>SUMIFS(Dane!P:P,Dane!O:O,'Obroty 4'!C682)</f>
        <v>0</v>
      </c>
      <c r="J682" s="17">
        <f t="shared" si="22"/>
        <v>0</v>
      </c>
      <c r="K682" s="17">
        <f t="shared" si="23"/>
        <v>0</v>
      </c>
    </row>
    <row r="683" spans="3:11" x14ac:dyDescent="0.3">
      <c r="C683" s="6" t="str">
        <f>slowniki!P9</f>
        <v>405-10107</v>
      </c>
      <c r="D683" s="16" t="str">
        <f>IF($B$5="synt",LEFT(VLOOKUP('Obroty 4'!C683,slowniki!P:Q,2,FALSE),3),IF($B$5="I-P",LEFT(VLOOKUP('Obroty 4'!C683,slowniki!P:Q,2,FALSE),6),IF($B$5="II-P",LEFT(VLOOKUP('Obroty 4'!C683,slowniki!P:Q,2,FALSE),9),VLOOKUP('Obroty 4'!C683,slowniki!P:Q,2,FALSE))))</f>
        <v>405</v>
      </c>
      <c r="E683" s="16" t="str">
        <f>VLOOKUP('Obroty 4'!C683,slowniki!P:Q,2,FALSE)</f>
        <v>405-01-01-07</v>
      </c>
      <c r="F683" s="17">
        <f>SUMIFS(Dane!Q:Q,Dane!O:O,'Obroty 4'!C683,Dane!M:M,'Obroty 4'!$D$2)</f>
        <v>0</v>
      </c>
      <c r="G683" s="17">
        <f>SUMIFS(Dane!Q:Q,Dane!P:P,'Obroty 4'!C683,Dane!M:M,'Obroty 4'!$D$2)</f>
        <v>0</v>
      </c>
      <c r="H683" s="17">
        <f>SUMIFS(Dane!Q:Q,Dane!O:O,'Obroty 4'!C683)</f>
        <v>0</v>
      </c>
      <c r="I683" s="17">
        <f>SUMIFS(Dane!P:P,Dane!O:O,'Obroty 4'!C683)</f>
        <v>0</v>
      </c>
      <c r="J683" s="17">
        <f t="shared" si="22"/>
        <v>0</v>
      </c>
      <c r="K683" s="17">
        <f t="shared" si="23"/>
        <v>0</v>
      </c>
    </row>
    <row r="684" spans="3:11" x14ac:dyDescent="0.3">
      <c r="C684" s="6" t="str">
        <f>slowniki!P10</f>
        <v>405-10108</v>
      </c>
      <c r="D684" s="16" t="str">
        <f>IF($B$5="synt",LEFT(VLOOKUP('Obroty 4'!C684,slowniki!P:Q,2,FALSE),3),IF($B$5="I-P",LEFT(VLOOKUP('Obroty 4'!C684,slowniki!P:Q,2,FALSE),6),IF($B$5="II-P",LEFT(VLOOKUP('Obroty 4'!C684,slowniki!P:Q,2,FALSE),9),VLOOKUP('Obroty 4'!C684,slowniki!P:Q,2,FALSE))))</f>
        <v>405</v>
      </c>
      <c r="E684" s="16" t="str">
        <f>VLOOKUP('Obroty 4'!C684,slowniki!P:Q,2,FALSE)</f>
        <v>405-01-01-08</v>
      </c>
      <c r="F684" s="17">
        <f>SUMIFS(Dane!Q:Q,Dane!O:O,'Obroty 4'!C684,Dane!M:M,'Obroty 4'!$D$2)</f>
        <v>0</v>
      </c>
      <c r="G684" s="17">
        <f>SUMIFS(Dane!Q:Q,Dane!P:P,'Obroty 4'!C684,Dane!M:M,'Obroty 4'!$D$2)</f>
        <v>0</v>
      </c>
      <c r="H684" s="17">
        <f>SUMIFS(Dane!Q:Q,Dane!O:O,'Obroty 4'!C684)</f>
        <v>0</v>
      </c>
      <c r="I684" s="17">
        <f>SUMIFS(Dane!P:P,Dane!O:O,'Obroty 4'!C684)</f>
        <v>0</v>
      </c>
      <c r="J684" s="17">
        <f t="shared" si="22"/>
        <v>0</v>
      </c>
      <c r="K684" s="17">
        <f t="shared" si="23"/>
        <v>0</v>
      </c>
    </row>
    <row r="685" spans="3:11" x14ac:dyDescent="0.3">
      <c r="C685" s="6" t="str">
        <f>slowniki!P11</f>
        <v>405-10109</v>
      </c>
      <c r="D685" s="16" t="str">
        <f>IF($B$5="synt",LEFT(VLOOKUP('Obroty 4'!C685,slowniki!P:Q,2,FALSE),3),IF($B$5="I-P",LEFT(VLOOKUP('Obroty 4'!C685,slowniki!P:Q,2,FALSE),6),IF($B$5="II-P",LEFT(VLOOKUP('Obroty 4'!C685,slowniki!P:Q,2,FALSE),9),VLOOKUP('Obroty 4'!C685,slowniki!P:Q,2,FALSE))))</f>
        <v>405</v>
      </c>
      <c r="E685" s="16" t="str">
        <f>VLOOKUP('Obroty 4'!C685,slowniki!P:Q,2,FALSE)</f>
        <v>405-01-01-09</v>
      </c>
      <c r="F685" s="17">
        <f>SUMIFS(Dane!Q:Q,Dane!O:O,'Obroty 4'!C685,Dane!M:M,'Obroty 4'!$D$2)</f>
        <v>0</v>
      </c>
      <c r="G685" s="17">
        <f>SUMIFS(Dane!Q:Q,Dane!P:P,'Obroty 4'!C685,Dane!M:M,'Obroty 4'!$D$2)</f>
        <v>0</v>
      </c>
      <c r="H685" s="17">
        <f>SUMIFS(Dane!Q:Q,Dane!O:O,'Obroty 4'!C685)</f>
        <v>0</v>
      </c>
      <c r="I685" s="17">
        <f>SUMIFS(Dane!P:P,Dane!O:O,'Obroty 4'!C685)</f>
        <v>0</v>
      </c>
      <c r="J685" s="17">
        <f t="shared" si="22"/>
        <v>0</v>
      </c>
      <c r="K685" s="17">
        <f t="shared" si="23"/>
        <v>0</v>
      </c>
    </row>
    <row r="686" spans="3:11" x14ac:dyDescent="0.3">
      <c r="C686" s="6" t="str">
        <f>slowniki!P12</f>
        <v>405-10110</v>
      </c>
      <c r="D686" s="16" t="str">
        <f>IF($B$5="synt",LEFT(VLOOKUP('Obroty 4'!C686,slowniki!P:Q,2,FALSE),3),IF($B$5="I-P",LEFT(VLOOKUP('Obroty 4'!C686,slowniki!P:Q,2,FALSE),6),IF($B$5="II-P",LEFT(VLOOKUP('Obroty 4'!C686,slowniki!P:Q,2,FALSE),9),VLOOKUP('Obroty 4'!C686,slowniki!P:Q,2,FALSE))))</f>
        <v>405</v>
      </c>
      <c r="E686" s="16" t="str">
        <f>VLOOKUP('Obroty 4'!C686,slowniki!P:Q,2,FALSE)</f>
        <v>405-01-01-10</v>
      </c>
      <c r="F686" s="17">
        <f>SUMIFS(Dane!Q:Q,Dane!O:O,'Obroty 4'!C686,Dane!M:M,'Obroty 4'!$D$2)</f>
        <v>0</v>
      </c>
      <c r="G686" s="17">
        <f>SUMIFS(Dane!Q:Q,Dane!P:P,'Obroty 4'!C686,Dane!M:M,'Obroty 4'!$D$2)</f>
        <v>0</v>
      </c>
      <c r="H686" s="17">
        <f>SUMIFS(Dane!Q:Q,Dane!O:O,'Obroty 4'!C686)</f>
        <v>0</v>
      </c>
      <c r="I686" s="17">
        <f>SUMIFS(Dane!P:P,Dane!O:O,'Obroty 4'!C686)</f>
        <v>0</v>
      </c>
      <c r="J686" s="17">
        <f t="shared" si="22"/>
        <v>0</v>
      </c>
      <c r="K686" s="17">
        <f t="shared" si="23"/>
        <v>0</v>
      </c>
    </row>
    <row r="687" spans="3:11" x14ac:dyDescent="0.3">
      <c r="C687" s="6" t="str">
        <f>slowniki!P13</f>
        <v>405-10111</v>
      </c>
      <c r="D687" s="16" t="str">
        <f>IF($B$5="synt",LEFT(VLOOKUP('Obroty 4'!C687,slowniki!P:Q,2,FALSE),3),IF($B$5="I-P",LEFT(VLOOKUP('Obroty 4'!C687,slowniki!P:Q,2,FALSE),6),IF($B$5="II-P",LEFT(VLOOKUP('Obroty 4'!C687,slowniki!P:Q,2,FALSE),9),VLOOKUP('Obroty 4'!C687,slowniki!P:Q,2,FALSE))))</f>
        <v>405</v>
      </c>
      <c r="E687" s="16" t="str">
        <f>VLOOKUP('Obroty 4'!C687,slowniki!P:Q,2,FALSE)</f>
        <v>405-01-01-11</v>
      </c>
      <c r="F687" s="17">
        <f>SUMIFS(Dane!Q:Q,Dane!O:O,'Obroty 4'!C687,Dane!M:M,'Obroty 4'!$D$2)</f>
        <v>0</v>
      </c>
      <c r="G687" s="17">
        <f>SUMIFS(Dane!Q:Q,Dane!P:P,'Obroty 4'!C687,Dane!M:M,'Obroty 4'!$D$2)</f>
        <v>0</v>
      </c>
      <c r="H687" s="17">
        <f>SUMIFS(Dane!Q:Q,Dane!O:O,'Obroty 4'!C687)</f>
        <v>0</v>
      </c>
      <c r="I687" s="17">
        <f>SUMIFS(Dane!P:P,Dane!O:O,'Obroty 4'!C687)</f>
        <v>0</v>
      </c>
      <c r="J687" s="17">
        <f t="shared" si="22"/>
        <v>0</v>
      </c>
      <c r="K687" s="17">
        <f t="shared" si="23"/>
        <v>0</v>
      </c>
    </row>
    <row r="688" spans="3:11" x14ac:dyDescent="0.3">
      <c r="C688" s="6" t="str">
        <f>slowniki!P14</f>
        <v>405-10112</v>
      </c>
      <c r="D688" s="16" t="str">
        <f>IF($B$5="synt",LEFT(VLOOKUP('Obroty 4'!C688,slowniki!P:Q,2,FALSE),3),IF($B$5="I-P",LEFT(VLOOKUP('Obroty 4'!C688,slowniki!P:Q,2,FALSE),6),IF($B$5="II-P",LEFT(VLOOKUP('Obroty 4'!C688,slowniki!P:Q,2,FALSE),9),VLOOKUP('Obroty 4'!C688,slowniki!P:Q,2,FALSE))))</f>
        <v>405</v>
      </c>
      <c r="E688" s="16" t="str">
        <f>VLOOKUP('Obroty 4'!C688,slowniki!P:Q,2,FALSE)</f>
        <v>405-01-01-12</v>
      </c>
      <c r="F688" s="17">
        <f>SUMIFS(Dane!Q:Q,Dane!O:O,'Obroty 4'!C688,Dane!M:M,'Obroty 4'!$D$2)</f>
        <v>0</v>
      </c>
      <c r="G688" s="17">
        <f>SUMIFS(Dane!Q:Q,Dane!P:P,'Obroty 4'!C688,Dane!M:M,'Obroty 4'!$D$2)</f>
        <v>0</v>
      </c>
      <c r="H688" s="17">
        <f>SUMIFS(Dane!Q:Q,Dane!O:O,'Obroty 4'!C688)</f>
        <v>0</v>
      </c>
      <c r="I688" s="17">
        <f>SUMIFS(Dane!P:P,Dane!O:O,'Obroty 4'!C688)</f>
        <v>0</v>
      </c>
      <c r="J688" s="17">
        <f t="shared" si="22"/>
        <v>0</v>
      </c>
      <c r="K688" s="17">
        <f t="shared" si="23"/>
        <v>0</v>
      </c>
    </row>
    <row r="689" spans="3:11" x14ac:dyDescent="0.3">
      <c r="C689" s="6" t="str">
        <f>slowniki!P15</f>
        <v>405-10113</v>
      </c>
      <c r="D689" s="16" t="str">
        <f>IF($B$5="synt",LEFT(VLOOKUP('Obroty 4'!C689,slowniki!P:Q,2,FALSE),3),IF($B$5="I-P",LEFT(VLOOKUP('Obroty 4'!C689,slowniki!P:Q,2,FALSE),6),IF($B$5="II-P",LEFT(VLOOKUP('Obroty 4'!C689,slowniki!P:Q,2,FALSE),9),VLOOKUP('Obroty 4'!C689,slowniki!P:Q,2,FALSE))))</f>
        <v>405</v>
      </c>
      <c r="E689" s="16" t="str">
        <f>VLOOKUP('Obroty 4'!C689,slowniki!P:Q,2,FALSE)</f>
        <v>405-01-01-13</v>
      </c>
      <c r="F689" s="17">
        <f>SUMIFS(Dane!Q:Q,Dane!O:O,'Obroty 4'!C689,Dane!M:M,'Obroty 4'!$D$2)</f>
        <v>0</v>
      </c>
      <c r="G689" s="17">
        <f>SUMIFS(Dane!Q:Q,Dane!P:P,'Obroty 4'!C689,Dane!M:M,'Obroty 4'!$D$2)</f>
        <v>0</v>
      </c>
      <c r="H689" s="17">
        <f>SUMIFS(Dane!Q:Q,Dane!O:O,'Obroty 4'!C689)</f>
        <v>0</v>
      </c>
      <c r="I689" s="17">
        <f>SUMIFS(Dane!P:P,Dane!O:O,'Obroty 4'!C689)</f>
        <v>0</v>
      </c>
      <c r="J689" s="17">
        <f t="shared" si="22"/>
        <v>0</v>
      </c>
      <c r="K689" s="17">
        <f t="shared" si="23"/>
        <v>0</v>
      </c>
    </row>
    <row r="690" spans="3:11" x14ac:dyDescent="0.3">
      <c r="C690" s="6" t="str">
        <f>slowniki!P16</f>
        <v>405-10114</v>
      </c>
      <c r="D690" s="16" t="str">
        <f>IF($B$5="synt",LEFT(VLOOKUP('Obroty 4'!C690,slowniki!P:Q,2,FALSE),3),IF($B$5="I-P",LEFT(VLOOKUP('Obroty 4'!C690,slowniki!P:Q,2,FALSE),6),IF($B$5="II-P",LEFT(VLOOKUP('Obroty 4'!C690,slowniki!P:Q,2,FALSE),9),VLOOKUP('Obroty 4'!C690,slowniki!P:Q,2,FALSE))))</f>
        <v>405</v>
      </c>
      <c r="E690" s="16" t="str">
        <f>VLOOKUP('Obroty 4'!C690,slowniki!P:Q,2,FALSE)</f>
        <v>405-01-01-14</v>
      </c>
      <c r="F690" s="17">
        <f>SUMIFS(Dane!Q:Q,Dane!O:O,'Obroty 4'!C690,Dane!M:M,'Obroty 4'!$D$2)</f>
        <v>0</v>
      </c>
      <c r="G690" s="17">
        <f>SUMIFS(Dane!Q:Q,Dane!P:P,'Obroty 4'!C690,Dane!M:M,'Obroty 4'!$D$2)</f>
        <v>0</v>
      </c>
      <c r="H690" s="17">
        <f>SUMIFS(Dane!Q:Q,Dane!O:O,'Obroty 4'!C690)</f>
        <v>0</v>
      </c>
      <c r="I690" s="17">
        <f>SUMIFS(Dane!P:P,Dane!O:O,'Obroty 4'!C690)</f>
        <v>0</v>
      </c>
      <c r="J690" s="17">
        <f t="shared" si="22"/>
        <v>0</v>
      </c>
      <c r="K690" s="17">
        <f t="shared" si="23"/>
        <v>0</v>
      </c>
    </row>
    <row r="691" spans="3:11" x14ac:dyDescent="0.3">
      <c r="C691" s="6" t="str">
        <f>slowniki!P17</f>
        <v>405-10115</v>
      </c>
      <c r="D691" s="16" t="str">
        <f>IF($B$5="synt",LEFT(VLOOKUP('Obroty 4'!C691,slowniki!P:Q,2,FALSE),3),IF($B$5="I-P",LEFT(VLOOKUP('Obroty 4'!C691,slowniki!P:Q,2,FALSE),6),IF($B$5="II-P",LEFT(VLOOKUP('Obroty 4'!C691,slowniki!P:Q,2,FALSE),9),VLOOKUP('Obroty 4'!C691,slowniki!P:Q,2,FALSE))))</f>
        <v>405</v>
      </c>
      <c r="E691" s="16" t="str">
        <f>VLOOKUP('Obroty 4'!C691,slowniki!P:Q,2,FALSE)</f>
        <v>405-01-01-15</v>
      </c>
      <c r="F691" s="17">
        <f>SUMIFS(Dane!Q:Q,Dane!O:O,'Obroty 4'!C691,Dane!M:M,'Obroty 4'!$D$2)</f>
        <v>0</v>
      </c>
      <c r="G691" s="17">
        <f>SUMIFS(Dane!Q:Q,Dane!P:P,'Obroty 4'!C691,Dane!M:M,'Obroty 4'!$D$2)</f>
        <v>0</v>
      </c>
      <c r="H691" s="17">
        <f>SUMIFS(Dane!Q:Q,Dane!O:O,'Obroty 4'!C691)</f>
        <v>0</v>
      </c>
      <c r="I691" s="17">
        <f>SUMIFS(Dane!P:P,Dane!O:O,'Obroty 4'!C691)</f>
        <v>0</v>
      </c>
      <c r="J691" s="17">
        <f t="shared" si="22"/>
        <v>0</v>
      </c>
      <c r="K691" s="17">
        <f t="shared" si="23"/>
        <v>0</v>
      </c>
    </row>
    <row r="692" spans="3:11" x14ac:dyDescent="0.3">
      <c r="C692" s="6" t="str">
        <f>slowniki!P18</f>
        <v>405-10116</v>
      </c>
      <c r="D692" s="16" t="str">
        <f>IF($B$5="synt",LEFT(VLOOKUP('Obroty 4'!C692,slowniki!P:Q,2,FALSE),3),IF($B$5="I-P",LEFT(VLOOKUP('Obroty 4'!C692,slowniki!P:Q,2,FALSE),6),IF($B$5="II-P",LEFT(VLOOKUP('Obroty 4'!C692,slowniki!P:Q,2,FALSE),9),VLOOKUP('Obroty 4'!C692,slowniki!P:Q,2,FALSE))))</f>
        <v>405</v>
      </c>
      <c r="E692" s="16" t="str">
        <f>VLOOKUP('Obroty 4'!C692,slowniki!P:Q,2,FALSE)</f>
        <v>405-01-01-16</v>
      </c>
      <c r="F692" s="17">
        <f>SUMIFS(Dane!Q:Q,Dane!O:O,'Obroty 4'!C692,Dane!M:M,'Obroty 4'!$D$2)</f>
        <v>0</v>
      </c>
      <c r="G692" s="17">
        <f>SUMIFS(Dane!Q:Q,Dane!P:P,'Obroty 4'!C692,Dane!M:M,'Obroty 4'!$D$2)</f>
        <v>0</v>
      </c>
      <c r="H692" s="17">
        <f>SUMIFS(Dane!Q:Q,Dane!O:O,'Obroty 4'!C692)</f>
        <v>0</v>
      </c>
      <c r="I692" s="17">
        <f>SUMIFS(Dane!P:P,Dane!O:O,'Obroty 4'!C692)</f>
        <v>0</v>
      </c>
      <c r="J692" s="17">
        <f t="shared" si="22"/>
        <v>0</v>
      </c>
      <c r="K692" s="17">
        <f t="shared" si="23"/>
        <v>0</v>
      </c>
    </row>
    <row r="693" spans="3:11" x14ac:dyDescent="0.3">
      <c r="C693" s="6" t="str">
        <f>slowniki!P19</f>
        <v>405-10201</v>
      </c>
      <c r="D693" s="16" t="str">
        <f>IF($B$5="synt",LEFT(VLOOKUP('Obroty 4'!C693,slowniki!P:Q,2,FALSE),3),IF($B$5="I-P",LEFT(VLOOKUP('Obroty 4'!C693,slowniki!P:Q,2,FALSE),6),IF($B$5="II-P",LEFT(VLOOKUP('Obroty 4'!C693,slowniki!P:Q,2,FALSE),9),VLOOKUP('Obroty 4'!C693,slowniki!P:Q,2,FALSE))))</f>
        <v>405</v>
      </c>
      <c r="E693" s="16" t="str">
        <f>VLOOKUP('Obroty 4'!C693,slowniki!P:Q,2,FALSE)</f>
        <v>405-01-02-01</v>
      </c>
      <c r="F693" s="17">
        <f>SUMIFS(Dane!Q:Q,Dane!O:O,'Obroty 4'!C693,Dane!M:M,'Obroty 4'!$D$2)</f>
        <v>0</v>
      </c>
      <c r="G693" s="17">
        <f>SUMIFS(Dane!Q:Q,Dane!P:P,'Obroty 4'!C693,Dane!M:M,'Obroty 4'!$D$2)</f>
        <v>0</v>
      </c>
      <c r="H693" s="17">
        <f>SUMIFS(Dane!Q:Q,Dane!O:O,'Obroty 4'!C693)</f>
        <v>0</v>
      </c>
      <c r="I693" s="17">
        <f>SUMIFS(Dane!P:P,Dane!O:O,'Obroty 4'!C693)</f>
        <v>0</v>
      </c>
      <c r="J693" s="17">
        <f t="shared" si="22"/>
        <v>0</v>
      </c>
      <c r="K693" s="17">
        <f t="shared" si="23"/>
        <v>0</v>
      </c>
    </row>
    <row r="694" spans="3:11" x14ac:dyDescent="0.3">
      <c r="C694" s="6" t="str">
        <f>slowniki!P20</f>
        <v>405-10202</v>
      </c>
      <c r="D694" s="16" t="str">
        <f>IF($B$5="synt",LEFT(VLOOKUP('Obroty 4'!C694,slowniki!P:Q,2,FALSE),3),IF($B$5="I-P",LEFT(VLOOKUP('Obroty 4'!C694,slowniki!P:Q,2,FALSE),6),IF($B$5="II-P",LEFT(VLOOKUP('Obroty 4'!C694,slowniki!P:Q,2,FALSE),9),VLOOKUP('Obroty 4'!C694,slowniki!P:Q,2,FALSE))))</f>
        <v>405</v>
      </c>
      <c r="E694" s="16" t="str">
        <f>VLOOKUP('Obroty 4'!C694,slowniki!P:Q,2,FALSE)</f>
        <v>405-01-02-02</v>
      </c>
      <c r="F694" s="17">
        <f>SUMIFS(Dane!Q:Q,Dane!O:O,'Obroty 4'!C694,Dane!M:M,'Obroty 4'!$D$2)</f>
        <v>0</v>
      </c>
      <c r="G694" s="17">
        <f>SUMIFS(Dane!Q:Q,Dane!P:P,'Obroty 4'!C694,Dane!M:M,'Obroty 4'!$D$2)</f>
        <v>0</v>
      </c>
      <c r="H694" s="17">
        <f>SUMIFS(Dane!Q:Q,Dane!O:O,'Obroty 4'!C694)</f>
        <v>0</v>
      </c>
      <c r="I694" s="17">
        <f>SUMIFS(Dane!P:P,Dane!O:O,'Obroty 4'!C694)</f>
        <v>0</v>
      </c>
      <c r="J694" s="17">
        <f t="shared" si="22"/>
        <v>0</v>
      </c>
      <c r="K694" s="17">
        <f t="shared" si="23"/>
        <v>0</v>
      </c>
    </row>
    <row r="695" spans="3:11" x14ac:dyDescent="0.3">
      <c r="C695" s="6" t="str">
        <f>slowniki!P21</f>
        <v>405-10203</v>
      </c>
      <c r="D695" s="16" t="str">
        <f>IF($B$5="synt",LEFT(VLOOKUP('Obroty 4'!C695,slowniki!P:Q,2,FALSE),3),IF($B$5="I-P",LEFT(VLOOKUP('Obroty 4'!C695,slowniki!P:Q,2,FALSE),6),IF($B$5="II-P",LEFT(VLOOKUP('Obroty 4'!C695,slowniki!P:Q,2,FALSE),9),VLOOKUP('Obroty 4'!C695,slowniki!P:Q,2,FALSE))))</f>
        <v>405</v>
      </c>
      <c r="E695" s="16" t="str">
        <f>VLOOKUP('Obroty 4'!C695,slowniki!P:Q,2,FALSE)</f>
        <v>405-01-02-03</v>
      </c>
      <c r="F695" s="17">
        <f>SUMIFS(Dane!Q:Q,Dane!O:O,'Obroty 4'!C695,Dane!M:M,'Obroty 4'!$D$2)</f>
        <v>0</v>
      </c>
      <c r="G695" s="17">
        <f>SUMIFS(Dane!Q:Q,Dane!P:P,'Obroty 4'!C695,Dane!M:M,'Obroty 4'!$D$2)</f>
        <v>0</v>
      </c>
      <c r="H695" s="17">
        <f>SUMIFS(Dane!Q:Q,Dane!O:O,'Obroty 4'!C695)</f>
        <v>0</v>
      </c>
      <c r="I695" s="17">
        <f>SUMIFS(Dane!P:P,Dane!O:O,'Obroty 4'!C695)</f>
        <v>0</v>
      </c>
      <c r="J695" s="17">
        <f t="shared" si="22"/>
        <v>0</v>
      </c>
      <c r="K695" s="17">
        <f t="shared" si="23"/>
        <v>0</v>
      </c>
    </row>
    <row r="696" spans="3:11" x14ac:dyDescent="0.3">
      <c r="C696" s="6" t="str">
        <f>slowniki!P22</f>
        <v>405-10204</v>
      </c>
      <c r="D696" s="16" t="str">
        <f>IF($B$5="synt",LEFT(VLOOKUP('Obroty 4'!C696,slowniki!P:Q,2,FALSE),3),IF($B$5="I-P",LEFT(VLOOKUP('Obroty 4'!C696,slowniki!P:Q,2,FALSE),6),IF($B$5="II-P",LEFT(VLOOKUP('Obroty 4'!C696,slowniki!P:Q,2,FALSE),9),VLOOKUP('Obroty 4'!C696,slowniki!P:Q,2,FALSE))))</f>
        <v>405</v>
      </c>
      <c r="E696" s="16" t="str">
        <f>VLOOKUP('Obroty 4'!C696,slowniki!P:Q,2,FALSE)</f>
        <v>405-01-02-04</v>
      </c>
      <c r="F696" s="17">
        <f>SUMIFS(Dane!Q:Q,Dane!O:O,'Obroty 4'!C696,Dane!M:M,'Obroty 4'!$D$2)</f>
        <v>0</v>
      </c>
      <c r="G696" s="17">
        <f>SUMIFS(Dane!Q:Q,Dane!P:P,'Obroty 4'!C696,Dane!M:M,'Obroty 4'!$D$2)</f>
        <v>0</v>
      </c>
      <c r="H696" s="17">
        <f>SUMIFS(Dane!Q:Q,Dane!O:O,'Obroty 4'!C696)</f>
        <v>0</v>
      </c>
      <c r="I696" s="17">
        <f>SUMIFS(Dane!P:P,Dane!O:O,'Obroty 4'!C696)</f>
        <v>0</v>
      </c>
      <c r="J696" s="17">
        <f t="shared" si="22"/>
        <v>0</v>
      </c>
      <c r="K696" s="17">
        <f t="shared" si="23"/>
        <v>0</v>
      </c>
    </row>
    <row r="697" spans="3:11" x14ac:dyDescent="0.3">
      <c r="C697" s="6" t="str">
        <f>slowniki!P23</f>
        <v>405-10205</v>
      </c>
      <c r="D697" s="16" t="str">
        <f>IF($B$5="synt",LEFT(VLOOKUP('Obroty 4'!C697,slowniki!P:Q,2,FALSE),3),IF($B$5="I-P",LEFT(VLOOKUP('Obroty 4'!C697,slowniki!P:Q,2,FALSE),6),IF($B$5="II-P",LEFT(VLOOKUP('Obroty 4'!C697,slowniki!P:Q,2,FALSE),9),VLOOKUP('Obroty 4'!C697,slowniki!P:Q,2,FALSE))))</f>
        <v>405</v>
      </c>
      <c r="E697" s="16" t="str">
        <f>VLOOKUP('Obroty 4'!C697,slowniki!P:Q,2,FALSE)</f>
        <v>405-01-02-05</v>
      </c>
      <c r="F697" s="17">
        <f>SUMIFS(Dane!Q:Q,Dane!O:O,'Obroty 4'!C697,Dane!M:M,'Obroty 4'!$D$2)</f>
        <v>0</v>
      </c>
      <c r="G697" s="17">
        <f>SUMIFS(Dane!Q:Q,Dane!P:P,'Obroty 4'!C697,Dane!M:M,'Obroty 4'!$D$2)</f>
        <v>0</v>
      </c>
      <c r="H697" s="17">
        <f>SUMIFS(Dane!Q:Q,Dane!O:O,'Obroty 4'!C697)</f>
        <v>0</v>
      </c>
      <c r="I697" s="17">
        <f>SUMIFS(Dane!P:P,Dane!O:O,'Obroty 4'!C697)</f>
        <v>0</v>
      </c>
      <c r="J697" s="17">
        <f t="shared" si="22"/>
        <v>0</v>
      </c>
      <c r="K697" s="17">
        <f t="shared" si="23"/>
        <v>0</v>
      </c>
    </row>
    <row r="698" spans="3:11" x14ac:dyDescent="0.3">
      <c r="C698" s="6" t="str">
        <f>slowniki!P24</f>
        <v>405-10206</v>
      </c>
      <c r="D698" s="16" t="str">
        <f>IF($B$5="synt",LEFT(VLOOKUP('Obroty 4'!C698,slowniki!P:Q,2,FALSE),3),IF($B$5="I-P",LEFT(VLOOKUP('Obroty 4'!C698,slowniki!P:Q,2,FALSE),6),IF($B$5="II-P",LEFT(VLOOKUP('Obroty 4'!C698,slowniki!P:Q,2,FALSE),9),VLOOKUP('Obroty 4'!C698,slowniki!P:Q,2,FALSE))))</f>
        <v>405</v>
      </c>
      <c r="E698" s="16" t="str">
        <f>VLOOKUP('Obroty 4'!C698,slowniki!P:Q,2,FALSE)</f>
        <v>405-01-02-06</v>
      </c>
      <c r="F698" s="17">
        <f>SUMIFS(Dane!Q:Q,Dane!O:O,'Obroty 4'!C698,Dane!M:M,'Obroty 4'!$D$2)</f>
        <v>0</v>
      </c>
      <c r="G698" s="17">
        <f>SUMIFS(Dane!Q:Q,Dane!P:P,'Obroty 4'!C698,Dane!M:M,'Obroty 4'!$D$2)</f>
        <v>0</v>
      </c>
      <c r="H698" s="17">
        <f>SUMIFS(Dane!Q:Q,Dane!O:O,'Obroty 4'!C698)</f>
        <v>0</v>
      </c>
      <c r="I698" s="17">
        <f>SUMIFS(Dane!P:P,Dane!O:O,'Obroty 4'!C698)</f>
        <v>0</v>
      </c>
      <c r="J698" s="17">
        <f t="shared" si="22"/>
        <v>0</v>
      </c>
      <c r="K698" s="17">
        <f t="shared" si="23"/>
        <v>0</v>
      </c>
    </row>
    <row r="699" spans="3:11" x14ac:dyDescent="0.3">
      <c r="C699" s="6" t="str">
        <f>slowniki!P25</f>
        <v>405-10207</v>
      </c>
      <c r="D699" s="16" t="str">
        <f>IF($B$5="synt",LEFT(VLOOKUP('Obroty 4'!C699,slowniki!P:Q,2,FALSE),3),IF($B$5="I-P",LEFT(VLOOKUP('Obroty 4'!C699,slowniki!P:Q,2,FALSE),6),IF($B$5="II-P",LEFT(VLOOKUP('Obroty 4'!C699,slowniki!P:Q,2,FALSE),9),VLOOKUP('Obroty 4'!C699,slowniki!P:Q,2,FALSE))))</f>
        <v>405</v>
      </c>
      <c r="E699" s="16" t="str">
        <f>VLOOKUP('Obroty 4'!C699,slowniki!P:Q,2,FALSE)</f>
        <v>405-01-02-07</v>
      </c>
      <c r="F699" s="17">
        <f>SUMIFS(Dane!Q:Q,Dane!O:O,'Obroty 4'!C699,Dane!M:M,'Obroty 4'!$D$2)</f>
        <v>0</v>
      </c>
      <c r="G699" s="17">
        <f>SUMIFS(Dane!Q:Q,Dane!P:P,'Obroty 4'!C699,Dane!M:M,'Obroty 4'!$D$2)</f>
        <v>0</v>
      </c>
      <c r="H699" s="17">
        <f>SUMIFS(Dane!Q:Q,Dane!O:O,'Obroty 4'!C699)</f>
        <v>0</v>
      </c>
      <c r="I699" s="17">
        <f>SUMIFS(Dane!P:P,Dane!O:O,'Obroty 4'!C699)</f>
        <v>0</v>
      </c>
      <c r="J699" s="17">
        <f t="shared" si="22"/>
        <v>0</v>
      </c>
      <c r="K699" s="17">
        <f t="shared" si="23"/>
        <v>0</v>
      </c>
    </row>
    <row r="700" spans="3:11" x14ac:dyDescent="0.3">
      <c r="C700" s="6" t="str">
        <f>slowniki!P26</f>
        <v>405-10208</v>
      </c>
      <c r="D700" s="16" t="str">
        <f>IF($B$5="synt",LEFT(VLOOKUP('Obroty 4'!C700,slowniki!P:Q,2,FALSE),3),IF($B$5="I-P",LEFT(VLOOKUP('Obroty 4'!C700,slowniki!P:Q,2,FALSE),6),IF($B$5="II-P",LEFT(VLOOKUP('Obroty 4'!C700,slowniki!P:Q,2,FALSE),9),VLOOKUP('Obroty 4'!C700,slowniki!P:Q,2,FALSE))))</f>
        <v>405</v>
      </c>
      <c r="E700" s="16" t="str">
        <f>VLOOKUP('Obroty 4'!C700,slowniki!P:Q,2,FALSE)</f>
        <v>405-01-02-08</v>
      </c>
      <c r="F700" s="17">
        <f>SUMIFS(Dane!Q:Q,Dane!O:O,'Obroty 4'!C700,Dane!M:M,'Obroty 4'!$D$2)</f>
        <v>0</v>
      </c>
      <c r="G700" s="17">
        <f>SUMIFS(Dane!Q:Q,Dane!P:P,'Obroty 4'!C700,Dane!M:M,'Obroty 4'!$D$2)</f>
        <v>0</v>
      </c>
      <c r="H700" s="17">
        <f>SUMIFS(Dane!Q:Q,Dane!O:O,'Obroty 4'!C700)</f>
        <v>0</v>
      </c>
      <c r="I700" s="17">
        <f>SUMIFS(Dane!P:P,Dane!O:O,'Obroty 4'!C700)</f>
        <v>0</v>
      </c>
      <c r="J700" s="17">
        <f t="shared" si="22"/>
        <v>0</v>
      </c>
      <c r="K700" s="17">
        <f t="shared" si="23"/>
        <v>0</v>
      </c>
    </row>
    <row r="701" spans="3:11" x14ac:dyDescent="0.3">
      <c r="C701" s="6" t="str">
        <f>slowniki!P27</f>
        <v>405-10209</v>
      </c>
      <c r="D701" s="16" t="str">
        <f>IF($B$5="synt",LEFT(VLOOKUP('Obroty 4'!C701,slowniki!P:Q,2,FALSE),3),IF($B$5="I-P",LEFT(VLOOKUP('Obroty 4'!C701,slowniki!P:Q,2,FALSE),6),IF($B$5="II-P",LEFT(VLOOKUP('Obroty 4'!C701,slowniki!P:Q,2,FALSE),9),VLOOKUP('Obroty 4'!C701,slowniki!P:Q,2,FALSE))))</f>
        <v>405</v>
      </c>
      <c r="E701" s="16" t="str">
        <f>VLOOKUP('Obroty 4'!C701,slowniki!P:Q,2,FALSE)</f>
        <v>405-01-02-09</v>
      </c>
      <c r="F701" s="17">
        <f>SUMIFS(Dane!Q:Q,Dane!O:O,'Obroty 4'!C701,Dane!M:M,'Obroty 4'!$D$2)</f>
        <v>0</v>
      </c>
      <c r="G701" s="17">
        <f>SUMIFS(Dane!Q:Q,Dane!P:P,'Obroty 4'!C701,Dane!M:M,'Obroty 4'!$D$2)</f>
        <v>0</v>
      </c>
      <c r="H701" s="17">
        <f>SUMIFS(Dane!Q:Q,Dane!O:O,'Obroty 4'!C701)</f>
        <v>0</v>
      </c>
      <c r="I701" s="17">
        <f>SUMIFS(Dane!P:P,Dane!O:O,'Obroty 4'!C701)</f>
        <v>0</v>
      </c>
      <c r="J701" s="17">
        <f t="shared" si="22"/>
        <v>0</v>
      </c>
      <c r="K701" s="17">
        <f t="shared" si="23"/>
        <v>0</v>
      </c>
    </row>
    <row r="702" spans="3:11" x14ac:dyDescent="0.3">
      <c r="C702" s="6" t="str">
        <f>slowniki!P28</f>
        <v>405-10210</v>
      </c>
      <c r="D702" s="16" t="str">
        <f>IF($B$5="synt",LEFT(VLOOKUP('Obroty 4'!C702,slowniki!P:Q,2,FALSE),3),IF($B$5="I-P",LEFT(VLOOKUP('Obroty 4'!C702,slowniki!P:Q,2,FALSE),6),IF($B$5="II-P",LEFT(VLOOKUP('Obroty 4'!C702,slowniki!P:Q,2,FALSE),9),VLOOKUP('Obroty 4'!C702,slowniki!P:Q,2,FALSE))))</f>
        <v>405</v>
      </c>
      <c r="E702" s="16" t="str">
        <f>VLOOKUP('Obroty 4'!C702,slowniki!P:Q,2,FALSE)</f>
        <v>405-01-02-10</v>
      </c>
      <c r="F702" s="17">
        <f>SUMIFS(Dane!Q:Q,Dane!O:O,'Obroty 4'!C702,Dane!M:M,'Obroty 4'!$D$2)</f>
        <v>0</v>
      </c>
      <c r="G702" s="17">
        <f>SUMIFS(Dane!Q:Q,Dane!P:P,'Obroty 4'!C702,Dane!M:M,'Obroty 4'!$D$2)</f>
        <v>0</v>
      </c>
      <c r="H702" s="17">
        <f>SUMIFS(Dane!Q:Q,Dane!O:O,'Obroty 4'!C702)</f>
        <v>0</v>
      </c>
      <c r="I702" s="17">
        <f>SUMIFS(Dane!P:P,Dane!O:O,'Obroty 4'!C702)</f>
        <v>0</v>
      </c>
      <c r="J702" s="17">
        <f t="shared" si="22"/>
        <v>0</v>
      </c>
      <c r="K702" s="17">
        <f t="shared" si="23"/>
        <v>0</v>
      </c>
    </row>
    <row r="703" spans="3:11" x14ac:dyDescent="0.3">
      <c r="C703" s="6" t="str">
        <f>slowniki!P29</f>
        <v>405-10211</v>
      </c>
      <c r="D703" s="16" t="str">
        <f>IF($B$5="synt",LEFT(VLOOKUP('Obroty 4'!C703,slowniki!P:Q,2,FALSE),3),IF($B$5="I-P",LEFT(VLOOKUP('Obroty 4'!C703,slowniki!P:Q,2,FALSE),6),IF($B$5="II-P",LEFT(VLOOKUP('Obroty 4'!C703,slowniki!P:Q,2,FALSE),9),VLOOKUP('Obroty 4'!C703,slowniki!P:Q,2,FALSE))))</f>
        <v>405</v>
      </c>
      <c r="E703" s="16" t="str">
        <f>VLOOKUP('Obroty 4'!C703,slowniki!P:Q,2,FALSE)</f>
        <v>405-01-02-11</v>
      </c>
      <c r="F703" s="17">
        <f>SUMIFS(Dane!Q:Q,Dane!O:O,'Obroty 4'!C703,Dane!M:M,'Obroty 4'!$D$2)</f>
        <v>0</v>
      </c>
      <c r="G703" s="17">
        <f>SUMIFS(Dane!Q:Q,Dane!P:P,'Obroty 4'!C703,Dane!M:M,'Obroty 4'!$D$2)</f>
        <v>0</v>
      </c>
      <c r="H703" s="17">
        <f>SUMIFS(Dane!Q:Q,Dane!O:O,'Obroty 4'!C703)</f>
        <v>0</v>
      </c>
      <c r="I703" s="17">
        <f>SUMIFS(Dane!P:P,Dane!O:O,'Obroty 4'!C703)</f>
        <v>0</v>
      </c>
      <c r="J703" s="17">
        <f t="shared" si="22"/>
        <v>0</v>
      </c>
      <c r="K703" s="17">
        <f t="shared" si="23"/>
        <v>0</v>
      </c>
    </row>
    <row r="704" spans="3:11" x14ac:dyDescent="0.3">
      <c r="C704" s="6" t="str">
        <f>slowniki!P30</f>
        <v>405-10212</v>
      </c>
      <c r="D704" s="16" t="str">
        <f>IF($B$5="synt",LEFT(VLOOKUP('Obroty 4'!C704,slowniki!P:Q,2,FALSE),3),IF($B$5="I-P",LEFT(VLOOKUP('Obroty 4'!C704,slowniki!P:Q,2,FALSE),6),IF($B$5="II-P",LEFT(VLOOKUP('Obroty 4'!C704,slowniki!P:Q,2,FALSE),9),VLOOKUP('Obroty 4'!C704,slowniki!P:Q,2,FALSE))))</f>
        <v>405</v>
      </c>
      <c r="E704" s="16" t="str">
        <f>VLOOKUP('Obroty 4'!C704,slowniki!P:Q,2,FALSE)</f>
        <v>405-01-02-12</v>
      </c>
      <c r="F704" s="17">
        <f>SUMIFS(Dane!Q:Q,Dane!O:O,'Obroty 4'!C704,Dane!M:M,'Obroty 4'!$D$2)</f>
        <v>0</v>
      </c>
      <c r="G704" s="17">
        <f>SUMIFS(Dane!Q:Q,Dane!P:P,'Obroty 4'!C704,Dane!M:M,'Obroty 4'!$D$2)</f>
        <v>0</v>
      </c>
      <c r="H704" s="17">
        <f>SUMIFS(Dane!Q:Q,Dane!O:O,'Obroty 4'!C704)</f>
        <v>0</v>
      </c>
      <c r="I704" s="17">
        <f>SUMIFS(Dane!P:P,Dane!O:O,'Obroty 4'!C704)</f>
        <v>0</v>
      </c>
      <c r="J704" s="17">
        <f t="shared" si="22"/>
        <v>0</v>
      </c>
      <c r="K704" s="17">
        <f t="shared" si="23"/>
        <v>0</v>
      </c>
    </row>
    <row r="705" spans="3:11" x14ac:dyDescent="0.3">
      <c r="C705" s="6" t="str">
        <f>slowniki!P31</f>
        <v>405-10213</v>
      </c>
      <c r="D705" s="16" t="str">
        <f>IF($B$5="synt",LEFT(VLOOKUP('Obroty 4'!C705,slowniki!P:Q,2,FALSE),3),IF($B$5="I-P",LEFT(VLOOKUP('Obroty 4'!C705,slowniki!P:Q,2,FALSE),6),IF($B$5="II-P",LEFT(VLOOKUP('Obroty 4'!C705,slowniki!P:Q,2,FALSE),9),VLOOKUP('Obroty 4'!C705,slowniki!P:Q,2,FALSE))))</f>
        <v>405</v>
      </c>
      <c r="E705" s="16" t="str">
        <f>VLOOKUP('Obroty 4'!C705,slowniki!P:Q,2,FALSE)</f>
        <v>405-01-02-13</v>
      </c>
      <c r="F705" s="17">
        <f>SUMIFS(Dane!Q:Q,Dane!O:O,'Obroty 4'!C705,Dane!M:M,'Obroty 4'!$D$2)</f>
        <v>0</v>
      </c>
      <c r="G705" s="17">
        <f>SUMIFS(Dane!Q:Q,Dane!P:P,'Obroty 4'!C705,Dane!M:M,'Obroty 4'!$D$2)</f>
        <v>0</v>
      </c>
      <c r="H705" s="17">
        <f>SUMIFS(Dane!Q:Q,Dane!O:O,'Obroty 4'!C705)</f>
        <v>0</v>
      </c>
      <c r="I705" s="17">
        <f>SUMIFS(Dane!P:P,Dane!O:O,'Obroty 4'!C705)</f>
        <v>0</v>
      </c>
      <c r="J705" s="17">
        <f t="shared" si="22"/>
        <v>0</v>
      </c>
      <c r="K705" s="17">
        <f t="shared" si="23"/>
        <v>0</v>
      </c>
    </row>
    <row r="706" spans="3:11" x14ac:dyDescent="0.3">
      <c r="C706" s="6" t="str">
        <f>slowniki!P32</f>
        <v>405-10214</v>
      </c>
      <c r="D706" s="16" t="str">
        <f>IF($B$5="synt",LEFT(VLOOKUP('Obroty 4'!C706,slowniki!P:Q,2,FALSE),3),IF($B$5="I-P",LEFT(VLOOKUP('Obroty 4'!C706,slowniki!P:Q,2,FALSE),6),IF($B$5="II-P",LEFT(VLOOKUP('Obroty 4'!C706,slowniki!P:Q,2,FALSE),9),VLOOKUP('Obroty 4'!C706,slowniki!P:Q,2,FALSE))))</f>
        <v>405</v>
      </c>
      <c r="E706" s="16" t="str">
        <f>VLOOKUP('Obroty 4'!C706,slowniki!P:Q,2,FALSE)</f>
        <v>405-01-02-14</v>
      </c>
      <c r="F706" s="17">
        <f>SUMIFS(Dane!Q:Q,Dane!O:O,'Obroty 4'!C706,Dane!M:M,'Obroty 4'!$D$2)</f>
        <v>0</v>
      </c>
      <c r="G706" s="17">
        <f>SUMIFS(Dane!Q:Q,Dane!P:P,'Obroty 4'!C706,Dane!M:M,'Obroty 4'!$D$2)</f>
        <v>0</v>
      </c>
      <c r="H706" s="17">
        <f>SUMIFS(Dane!Q:Q,Dane!O:O,'Obroty 4'!C706)</f>
        <v>0</v>
      </c>
      <c r="I706" s="17">
        <f>SUMIFS(Dane!P:P,Dane!O:O,'Obroty 4'!C706)</f>
        <v>0</v>
      </c>
      <c r="J706" s="17">
        <f t="shared" si="22"/>
        <v>0</v>
      </c>
      <c r="K706" s="17">
        <f t="shared" si="23"/>
        <v>0</v>
      </c>
    </row>
    <row r="707" spans="3:11" x14ac:dyDescent="0.3">
      <c r="C707" s="6" t="str">
        <f>slowniki!P33</f>
        <v>405-10215</v>
      </c>
      <c r="D707" s="16" t="str">
        <f>IF($B$5="synt",LEFT(VLOOKUP('Obroty 4'!C707,slowniki!P:Q,2,FALSE),3),IF($B$5="I-P",LEFT(VLOOKUP('Obroty 4'!C707,slowniki!P:Q,2,FALSE),6),IF($B$5="II-P",LEFT(VLOOKUP('Obroty 4'!C707,slowniki!P:Q,2,FALSE),9),VLOOKUP('Obroty 4'!C707,slowniki!P:Q,2,FALSE))))</f>
        <v>405</v>
      </c>
      <c r="E707" s="16" t="str">
        <f>VLOOKUP('Obroty 4'!C707,slowniki!P:Q,2,FALSE)</f>
        <v>405-01-02-15</v>
      </c>
      <c r="F707" s="17">
        <f>SUMIFS(Dane!Q:Q,Dane!O:O,'Obroty 4'!C707,Dane!M:M,'Obroty 4'!$D$2)</f>
        <v>0</v>
      </c>
      <c r="G707" s="17">
        <f>SUMIFS(Dane!Q:Q,Dane!P:P,'Obroty 4'!C707,Dane!M:M,'Obroty 4'!$D$2)</f>
        <v>0</v>
      </c>
      <c r="H707" s="17">
        <f>SUMIFS(Dane!Q:Q,Dane!O:O,'Obroty 4'!C707)</f>
        <v>0</v>
      </c>
      <c r="I707" s="17">
        <f>SUMIFS(Dane!P:P,Dane!O:O,'Obroty 4'!C707)</f>
        <v>0</v>
      </c>
      <c r="J707" s="17">
        <f t="shared" si="22"/>
        <v>0</v>
      </c>
      <c r="K707" s="17">
        <f t="shared" si="23"/>
        <v>0</v>
      </c>
    </row>
    <row r="708" spans="3:11" x14ac:dyDescent="0.3">
      <c r="C708" s="6" t="str">
        <f>slowniki!P34</f>
        <v>405-10216</v>
      </c>
      <c r="D708" s="16" t="str">
        <f>IF($B$5="synt",LEFT(VLOOKUP('Obroty 4'!C708,slowniki!P:Q,2,FALSE),3),IF($B$5="I-P",LEFT(VLOOKUP('Obroty 4'!C708,slowniki!P:Q,2,FALSE),6),IF($B$5="II-P",LEFT(VLOOKUP('Obroty 4'!C708,slowniki!P:Q,2,FALSE),9),VLOOKUP('Obroty 4'!C708,slowniki!P:Q,2,FALSE))))</f>
        <v>405</v>
      </c>
      <c r="E708" s="16" t="str">
        <f>VLOOKUP('Obroty 4'!C708,slowniki!P:Q,2,FALSE)</f>
        <v>405-01-02-16</v>
      </c>
      <c r="F708" s="17">
        <f>SUMIFS(Dane!Q:Q,Dane!O:O,'Obroty 4'!C708,Dane!M:M,'Obroty 4'!$D$2)</f>
        <v>0</v>
      </c>
      <c r="G708" s="17">
        <f>SUMIFS(Dane!Q:Q,Dane!P:P,'Obroty 4'!C708,Dane!M:M,'Obroty 4'!$D$2)</f>
        <v>0</v>
      </c>
      <c r="H708" s="17">
        <f>SUMIFS(Dane!Q:Q,Dane!O:O,'Obroty 4'!C708)</f>
        <v>0</v>
      </c>
      <c r="I708" s="17">
        <f>SUMIFS(Dane!P:P,Dane!O:O,'Obroty 4'!C708)</f>
        <v>0</v>
      </c>
      <c r="J708" s="17">
        <f t="shared" si="22"/>
        <v>0</v>
      </c>
      <c r="K708" s="17">
        <f t="shared" si="23"/>
        <v>0</v>
      </c>
    </row>
    <row r="709" spans="3:11" x14ac:dyDescent="0.3">
      <c r="C709" s="6" t="str">
        <f>slowniki!P35</f>
        <v>405-10301</v>
      </c>
      <c r="D709" s="16" t="str">
        <f>IF($B$5="synt",LEFT(VLOOKUP('Obroty 4'!C709,slowniki!P:Q,2,FALSE),3),IF($B$5="I-P",LEFT(VLOOKUP('Obroty 4'!C709,slowniki!P:Q,2,FALSE),6),IF($B$5="II-P",LEFT(VLOOKUP('Obroty 4'!C709,slowniki!P:Q,2,FALSE),9),VLOOKUP('Obroty 4'!C709,slowniki!P:Q,2,FALSE))))</f>
        <v>405</v>
      </c>
      <c r="E709" s="16" t="str">
        <f>VLOOKUP('Obroty 4'!C709,slowniki!P:Q,2,FALSE)</f>
        <v>405-01-03-01</v>
      </c>
      <c r="F709" s="17">
        <f>SUMIFS(Dane!Q:Q,Dane!O:O,'Obroty 4'!C709,Dane!M:M,'Obroty 4'!$D$2)</f>
        <v>0</v>
      </c>
      <c r="G709" s="17">
        <f>SUMIFS(Dane!Q:Q,Dane!P:P,'Obroty 4'!C709,Dane!M:M,'Obroty 4'!$D$2)</f>
        <v>0</v>
      </c>
      <c r="H709" s="17">
        <f>SUMIFS(Dane!Q:Q,Dane!O:O,'Obroty 4'!C709)</f>
        <v>0</v>
      </c>
      <c r="I709" s="17">
        <f>SUMIFS(Dane!P:P,Dane!O:O,'Obroty 4'!C709)</f>
        <v>0</v>
      </c>
      <c r="J709" s="17">
        <f t="shared" si="22"/>
        <v>0</v>
      </c>
      <c r="K709" s="17">
        <f t="shared" si="23"/>
        <v>0</v>
      </c>
    </row>
    <row r="710" spans="3:11" x14ac:dyDescent="0.3">
      <c r="C710" s="6" t="str">
        <f>slowniki!P36</f>
        <v>405-10302</v>
      </c>
      <c r="D710" s="16" t="str">
        <f>IF($B$5="synt",LEFT(VLOOKUP('Obroty 4'!C710,slowniki!P:Q,2,FALSE),3),IF($B$5="I-P",LEFT(VLOOKUP('Obroty 4'!C710,slowniki!P:Q,2,FALSE),6),IF($B$5="II-P",LEFT(VLOOKUP('Obroty 4'!C710,slowniki!P:Q,2,FALSE),9),VLOOKUP('Obroty 4'!C710,slowniki!P:Q,2,FALSE))))</f>
        <v>405</v>
      </c>
      <c r="E710" s="16" t="str">
        <f>VLOOKUP('Obroty 4'!C710,slowniki!P:Q,2,FALSE)</f>
        <v>405-01-03-02</v>
      </c>
      <c r="F710" s="17">
        <f>SUMIFS(Dane!Q:Q,Dane!O:O,'Obroty 4'!C710,Dane!M:M,'Obroty 4'!$D$2)</f>
        <v>0</v>
      </c>
      <c r="G710" s="17">
        <f>SUMIFS(Dane!Q:Q,Dane!P:P,'Obroty 4'!C710,Dane!M:M,'Obroty 4'!$D$2)</f>
        <v>0</v>
      </c>
      <c r="H710" s="17">
        <f>SUMIFS(Dane!Q:Q,Dane!O:O,'Obroty 4'!C710)</f>
        <v>0</v>
      </c>
      <c r="I710" s="17">
        <f>SUMIFS(Dane!P:P,Dane!O:O,'Obroty 4'!C710)</f>
        <v>0</v>
      </c>
      <c r="J710" s="17">
        <f t="shared" si="22"/>
        <v>0</v>
      </c>
      <c r="K710" s="17">
        <f t="shared" si="23"/>
        <v>0</v>
      </c>
    </row>
    <row r="711" spans="3:11" x14ac:dyDescent="0.3">
      <c r="C711" s="6" t="str">
        <f>slowniki!P37</f>
        <v>405-10303</v>
      </c>
      <c r="D711" s="16" t="str">
        <f>IF($B$5="synt",LEFT(VLOOKUP('Obroty 4'!C711,slowniki!P:Q,2,FALSE),3),IF($B$5="I-P",LEFT(VLOOKUP('Obroty 4'!C711,slowniki!P:Q,2,FALSE),6),IF($B$5="II-P",LEFT(VLOOKUP('Obroty 4'!C711,slowniki!P:Q,2,FALSE),9),VLOOKUP('Obroty 4'!C711,slowniki!P:Q,2,FALSE))))</f>
        <v>405</v>
      </c>
      <c r="E711" s="16" t="str">
        <f>VLOOKUP('Obroty 4'!C711,slowniki!P:Q,2,FALSE)</f>
        <v>405-01-03-03</v>
      </c>
      <c r="F711" s="17">
        <f>SUMIFS(Dane!Q:Q,Dane!O:O,'Obroty 4'!C711,Dane!M:M,'Obroty 4'!$D$2)</f>
        <v>0</v>
      </c>
      <c r="G711" s="17">
        <f>SUMIFS(Dane!Q:Q,Dane!P:P,'Obroty 4'!C711,Dane!M:M,'Obroty 4'!$D$2)</f>
        <v>0</v>
      </c>
      <c r="H711" s="17">
        <f>SUMIFS(Dane!Q:Q,Dane!O:O,'Obroty 4'!C711)</f>
        <v>0</v>
      </c>
      <c r="I711" s="17">
        <f>SUMIFS(Dane!P:P,Dane!O:O,'Obroty 4'!C711)</f>
        <v>0</v>
      </c>
      <c r="J711" s="17">
        <f t="shared" ref="J711:J774" si="24">IF(H711&gt;I711,H711-I711,0)</f>
        <v>0</v>
      </c>
      <c r="K711" s="17">
        <f t="shared" ref="K711:K774" si="25">IF(I711&gt;H711,I711-H711,0)</f>
        <v>0</v>
      </c>
    </row>
    <row r="712" spans="3:11" x14ac:dyDescent="0.3">
      <c r="C712" s="6" t="str">
        <f>slowniki!P38</f>
        <v>405-10304</v>
      </c>
      <c r="D712" s="16" t="str">
        <f>IF($B$5="synt",LEFT(VLOOKUP('Obroty 4'!C712,slowniki!P:Q,2,FALSE),3),IF($B$5="I-P",LEFT(VLOOKUP('Obroty 4'!C712,slowniki!P:Q,2,FALSE),6),IF($B$5="II-P",LEFT(VLOOKUP('Obroty 4'!C712,slowniki!P:Q,2,FALSE),9),VLOOKUP('Obroty 4'!C712,slowniki!P:Q,2,FALSE))))</f>
        <v>405</v>
      </c>
      <c r="E712" s="16" t="str">
        <f>VLOOKUP('Obroty 4'!C712,slowniki!P:Q,2,FALSE)</f>
        <v>405-01-03-04</v>
      </c>
      <c r="F712" s="17">
        <f>SUMIFS(Dane!Q:Q,Dane!O:O,'Obroty 4'!C712,Dane!M:M,'Obroty 4'!$D$2)</f>
        <v>0</v>
      </c>
      <c r="G712" s="17">
        <f>SUMIFS(Dane!Q:Q,Dane!P:P,'Obroty 4'!C712,Dane!M:M,'Obroty 4'!$D$2)</f>
        <v>0</v>
      </c>
      <c r="H712" s="17">
        <f>SUMIFS(Dane!Q:Q,Dane!O:O,'Obroty 4'!C712)</f>
        <v>0</v>
      </c>
      <c r="I712" s="17">
        <f>SUMIFS(Dane!P:P,Dane!O:O,'Obroty 4'!C712)</f>
        <v>0</v>
      </c>
      <c r="J712" s="17">
        <f t="shared" si="24"/>
        <v>0</v>
      </c>
      <c r="K712" s="17">
        <f t="shared" si="25"/>
        <v>0</v>
      </c>
    </row>
    <row r="713" spans="3:11" x14ac:dyDescent="0.3">
      <c r="C713" s="6" t="str">
        <f>slowniki!P39</f>
        <v>405-10305</v>
      </c>
      <c r="D713" s="16" t="str">
        <f>IF($B$5="synt",LEFT(VLOOKUP('Obroty 4'!C713,slowniki!P:Q,2,FALSE),3),IF($B$5="I-P",LEFT(VLOOKUP('Obroty 4'!C713,slowniki!P:Q,2,FALSE),6),IF($B$5="II-P",LEFT(VLOOKUP('Obroty 4'!C713,slowniki!P:Q,2,FALSE),9),VLOOKUP('Obroty 4'!C713,slowniki!P:Q,2,FALSE))))</f>
        <v>405</v>
      </c>
      <c r="E713" s="16" t="str">
        <f>VLOOKUP('Obroty 4'!C713,slowniki!P:Q,2,FALSE)</f>
        <v>405-01-03-05</v>
      </c>
      <c r="F713" s="17">
        <f>SUMIFS(Dane!Q:Q,Dane!O:O,'Obroty 4'!C713,Dane!M:M,'Obroty 4'!$D$2)</f>
        <v>0</v>
      </c>
      <c r="G713" s="17">
        <f>SUMIFS(Dane!Q:Q,Dane!P:P,'Obroty 4'!C713,Dane!M:M,'Obroty 4'!$D$2)</f>
        <v>0</v>
      </c>
      <c r="H713" s="17">
        <f>SUMIFS(Dane!Q:Q,Dane!O:O,'Obroty 4'!C713)</f>
        <v>0</v>
      </c>
      <c r="I713" s="17">
        <f>SUMIFS(Dane!P:P,Dane!O:O,'Obroty 4'!C713)</f>
        <v>0</v>
      </c>
      <c r="J713" s="17">
        <f t="shared" si="24"/>
        <v>0</v>
      </c>
      <c r="K713" s="17">
        <f t="shared" si="25"/>
        <v>0</v>
      </c>
    </row>
    <row r="714" spans="3:11" x14ac:dyDescent="0.3">
      <c r="C714" s="6" t="str">
        <f>slowniki!P40</f>
        <v>405-10306</v>
      </c>
      <c r="D714" s="16" t="str">
        <f>IF($B$5="synt",LEFT(VLOOKUP('Obroty 4'!C714,slowniki!P:Q,2,FALSE),3),IF($B$5="I-P",LEFT(VLOOKUP('Obroty 4'!C714,slowniki!P:Q,2,FALSE),6),IF($B$5="II-P",LEFT(VLOOKUP('Obroty 4'!C714,slowniki!P:Q,2,FALSE),9),VLOOKUP('Obroty 4'!C714,slowniki!P:Q,2,FALSE))))</f>
        <v>405</v>
      </c>
      <c r="E714" s="16" t="str">
        <f>VLOOKUP('Obroty 4'!C714,slowniki!P:Q,2,FALSE)</f>
        <v>405-01-03-06</v>
      </c>
      <c r="F714" s="17">
        <f>SUMIFS(Dane!Q:Q,Dane!O:O,'Obroty 4'!C714,Dane!M:M,'Obroty 4'!$D$2)</f>
        <v>0</v>
      </c>
      <c r="G714" s="17">
        <f>SUMIFS(Dane!Q:Q,Dane!P:P,'Obroty 4'!C714,Dane!M:M,'Obroty 4'!$D$2)</f>
        <v>0</v>
      </c>
      <c r="H714" s="17">
        <f>SUMIFS(Dane!Q:Q,Dane!O:O,'Obroty 4'!C714)</f>
        <v>0</v>
      </c>
      <c r="I714" s="17">
        <f>SUMIFS(Dane!P:P,Dane!O:O,'Obroty 4'!C714)</f>
        <v>0</v>
      </c>
      <c r="J714" s="17">
        <f t="shared" si="24"/>
        <v>0</v>
      </c>
      <c r="K714" s="17">
        <f t="shared" si="25"/>
        <v>0</v>
      </c>
    </row>
    <row r="715" spans="3:11" x14ac:dyDescent="0.3">
      <c r="C715" s="6" t="str">
        <f>slowniki!P41</f>
        <v>405-10307</v>
      </c>
      <c r="D715" s="16" t="str">
        <f>IF($B$5="synt",LEFT(VLOOKUP('Obroty 4'!C715,slowniki!P:Q,2,FALSE),3),IF($B$5="I-P",LEFT(VLOOKUP('Obroty 4'!C715,slowniki!P:Q,2,FALSE),6),IF($B$5="II-P",LEFT(VLOOKUP('Obroty 4'!C715,slowniki!P:Q,2,FALSE),9),VLOOKUP('Obroty 4'!C715,slowniki!P:Q,2,FALSE))))</f>
        <v>405</v>
      </c>
      <c r="E715" s="16" t="str">
        <f>VLOOKUP('Obroty 4'!C715,slowniki!P:Q,2,FALSE)</f>
        <v>405-01-03-07</v>
      </c>
      <c r="F715" s="17">
        <f>SUMIFS(Dane!Q:Q,Dane!O:O,'Obroty 4'!C715,Dane!M:M,'Obroty 4'!$D$2)</f>
        <v>0</v>
      </c>
      <c r="G715" s="17">
        <f>SUMIFS(Dane!Q:Q,Dane!P:P,'Obroty 4'!C715,Dane!M:M,'Obroty 4'!$D$2)</f>
        <v>0</v>
      </c>
      <c r="H715" s="17">
        <f>SUMIFS(Dane!Q:Q,Dane!O:O,'Obroty 4'!C715)</f>
        <v>0</v>
      </c>
      <c r="I715" s="17">
        <f>SUMIFS(Dane!P:P,Dane!O:O,'Obroty 4'!C715)</f>
        <v>0</v>
      </c>
      <c r="J715" s="17">
        <f t="shared" si="24"/>
        <v>0</v>
      </c>
      <c r="K715" s="17">
        <f t="shared" si="25"/>
        <v>0</v>
      </c>
    </row>
    <row r="716" spans="3:11" x14ac:dyDescent="0.3">
      <c r="C716" s="6" t="str">
        <f>slowniki!P42</f>
        <v>405-10308</v>
      </c>
      <c r="D716" s="16" t="str">
        <f>IF($B$5="synt",LEFT(VLOOKUP('Obroty 4'!C716,slowniki!P:Q,2,FALSE),3),IF($B$5="I-P",LEFT(VLOOKUP('Obroty 4'!C716,slowniki!P:Q,2,FALSE),6),IF($B$5="II-P",LEFT(VLOOKUP('Obroty 4'!C716,slowniki!P:Q,2,FALSE),9),VLOOKUP('Obroty 4'!C716,slowniki!P:Q,2,FALSE))))</f>
        <v>405</v>
      </c>
      <c r="E716" s="16" t="str">
        <f>VLOOKUP('Obroty 4'!C716,slowniki!P:Q,2,FALSE)</f>
        <v>405-01-03-08</v>
      </c>
      <c r="F716" s="17">
        <f>SUMIFS(Dane!Q:Q,Dane!O:O,'Obroty 4'!C716,Dane!M:M,'Obroty 4'!$D$2)</f>
        <v>0</v>
      </c>
      <c r="G716" s="17">
        <f>SUMIFS(Dane!Q:Q,Dane!P:P,'Obroty 4'!C716,Dane!M:M,'Obroty 4'!$D$2)</f>
        <v>0</v>
      </c>
      <c r="H716" s="17">
        <f>SUMIFS(Dane!Q:Q,Dane!O:O,'Obroty 4'!C716)</f>
        <v>0</v>
      </c>
      <c r="I716" s="17">
        <f>SUMIFS(Dane!P:P,Dane!O:O,'Obroty 4'!C716)</f>
        <v>0</v>
      </c>
      <c r="J716" s="17">
        <f t="shared" si="24"/>
        <v>0</v>
      </c>
      <c r="K716" s="17">
        <f t="shared" si="25"/>
        <v>0</v>
      </c>
    </row>
    <row r="717" spans="3:11" x14ac:dyDescent="0.3">
      <c r="C717" s="6" t="str">
        <f>slowniki!P43</f>
        <v>405-10309</v>
      </c>
      <c r="D717" s="16" t="str">
        <f>IF($B$5="synt",LEFT(VLOOKUP('Obroty 4'!C717,slowniki!P:Q,2,FALSE),3),IF($B$5="I-P",LEFT(VLOOKUP('Obroty 4'!C717,slowniki!P:Q,2,FALSE),6),IF($B$5="II-P",LEFT(VLOOKUP('Obroty 4'!C717,slowniki!P:Q,2,FALSE),9),VLOOKUP('Obroty 4'!C717,slowniki!P:Q,2,FALSE))))</f>
        <v>405</v>
      </c>
      <c r="E717" s="16" t="str">
        <f>VLOOKUP('Obroty 4'!C717,slowniki!P:Q,2,FALSE)</f>
        <v>405-01-03-09</v>
      </c>
      <c r="F717" s="17">
        <f>SUMIFS(Dane!Q:Q,Dane!O:O,'Obroty 4'!C717,Dane!M:M,'Obroty 4'!$D$2)</f>
        <v>0</v>
      </c>
      <c r="G717" s="17">
        <f>SUMIFS(Dane!Q:Q,Dane!P:P,'Obroty 4'!C717,Dane!M:M,'Obroty 4'!$D$2)</f>
        <v>0</v>
      </c>
      <c r="H717" s="17">
        <f>SUMIFS(Dane!Q:Q,Dane!O:O,'Obroty 4'!C717)</f>
        <v>0</v>
      </c>
      <c r="I717" s="17">
        <f>SUMIFS(Dane!P:P,Dane!O:O,'Obroty 4'!C717)</f>
        <v>0</v>
      </c>
      <c r="J717" s="17">
        <f t="shared" si="24"/>
        <v>0</v>
      </c>
      <c r="K717" s="17">
        <f t="shared" si="25"/>
        <v>0</v>
      </c>
    </row>
    <row r="718" spans="3:11" x14ac:dyDescent="0.3">
      <c r="C718" s="6" t="str">
        <f>slowniki!P44</f>
        <v>405-10310</v>
      </c>
      <c r="D718" s="16" t="str">
        <f>IF($B$5="synt",LEFT(VLOOKUP('Obroty 4'!C718,slowniki!P:Q,2,FALSE),3),IF($B$5="I-P",LEFT(VLOOKUP('Obroty 4'!C718,slowniki!P:Q,2,FALSE),6),IF($B$5="II-P",LEFT(VLOOKUP('Obroty 4'!C718,slowniki!P:Q,2,FALSE),9),VLOOKUP('Obroty 4'!C718,slowniki!P:Q,2,FALSE))))</f>
        <v>405</v>
      </c>
      <c r="E718" s="16" t="str">
        <f>VLOOKUP('Obroty 4'!C718,slowniki!P:Q,2,FALSE)</f>
        <v>405-01-03-10</v>
      </c>
      <c r="F718" s="17">
        <f>SUMIFS(Dane!Q:Q,Dane!O:O,'Obroty 4'!C718,Dane!M:M,'Obroty 4'!$D$2)</f>
        <v>0</v>
      </c>
      <c r="G718" s="17">
        <f>SUMIFS(Dane!Q:Q,Dane!P:P,'Obroty 4'!C718,Dane!M:M,'Obroty 4'!$D$2)</f>
        <v>0</v>
      </c>
      <c r="H718" s="17">
        <f>SUMIFS(Dane!Q:Q,Dane!O:O,'Obroty 4'!C718)</f>
        <v>0</v>
      </c>
      <c r="I718" s="17">
        <f>SUMIFS(Dane!P:P,Dane!O:O,'Obroty 4'!C718)</f>
        <v>0</v>
      </c>
      <c r="J718" s="17">
        <f t="shared" si="24"/>
        <v>0</v>
      </c>
      <c r="K718" s="17">
        <f t="shared" si="25"/>
        <v>0</v>
      </c>
    </row>
    <row r="719" spans="3:11" x14ac:dyDescent="0.3">
      <c r="C719" s="6" t="str">
        <f>slowniki!P45</f>
        <v>405-10311</v>
      </c>
      <c r="D719" s="16" t="str">
        <f>IF($B$5="synt",LEFT(VLOOKUP('Obroty 4'!C719,slowniki!P:Q,2,FALSE),3),IF($B$5="I-P",LEFT(VLOOKUP('Obroty 4'!C719,slowniki!P:Q,2,FALSE),6),IF($B$5="II-P",LEFT(VLOOKUP('Obroty 4'!C719,slowniki!P:Q,2,FALSE),9),VLOOKUP('Obroty 4'!C719,slowniki!P:Q,2,FALSE))))</f>
        <v>405</v>
      </c>
      <c r="E719" s="16" t="str">
        <f>VLOOKUP('Obroty 4'!C719,slowniki!P:Q,2,FALSE)</f>
        <v>405-01-03-11</v>
      </c>
      <c r="F719" s="17">
        <f>SUMIFS(Dane!Q:Q,Dane!O:O,'Obroty 4'!C719,Dane!M:M,'Obroty 4'!$D$2)</f>
        <v>0</v>
      </c>
      <c r="G719" s="17">
        <f>SUMIFS(Dane!Q:Q,Dane!P:P,'Obroty 4'!C719,Dane!M:M,'Obroty 4'!$D$2)</f>
        <v>0</v>
      </c>
      <c r="H719" s="17">
        <f>SUMIFS(Dane!Q:Q,Dane!O:O,'Obroty 4'!C719)</f>
        <v>0</v>
      </c>
      <c r="I719" s="17">
        <f>SUMIFS(Dane!P:P,Dane!O:O,'Obroty 4'!C719)</f>
        <v>0</v>
      </c>
      <c r="J719" s="17">
        <f t="shared" si="24"/>
        <v>0</v>
      </c>
      <c r="K719" s="17">
        <f t="shared" si="25"/>
        <v>0</v>
      </c>
    </row>
    <row r="720" spans="3:11" x14ac:dyDescent="0.3">
      <c r="C720" s="6" t="str">
        <f>slowniki!P46</f>
        <v>405-10312</v>
      </c>
      <c r="D720" s="16" t="str">
        <f>IF($B$5="synt",LEFT(VLOOKUP('Obroty 4'!C720,slowniki!P:Q,2,FALSE),3),IF($B$5="I-P",LEFT(VLOOKUP('Obroty 4'!C720,slowniki!P:Q,2,FALSE),6),IF($B$5="II-P",LEFT(VLOOKUP('Obroty 4'!C720,slowniki!P:Q,2,FALSE),9),VLOOKUP('Obroty 4'!C720,slowniki!P:Q,2,FALSE))))</f>
        <v>405</v>
      </c>
      <c r="E720" s="16" t="str">
        <f>VLOOKUP('Obroty 4'!C720,slowniki!P:Q,2,FALSE)</f>
        <v>405-01-03-12</v>
      </c>
      <c r="F720" s="17">
        <f>SUMIFS(Dane!Q:Q,Dane!O:O,'Obroty 4'!C720,Dane!M:M,'Obroty 4'!$D$2)</f>
        <v>0</v>
      </c>
      <c r="G720" s="17">
        <f>SUMIFS(Dane!Q:Q,Dane!P:P,'Obroty 4'!C720,Dane!M:M,'Obroty 4'!$D$2)</f>
        <v>0</v>
      </c>
      <c r="H720" s="17">
        <f>SUMIFS(Dane!Q:Q,Dane!O:O,'Obroty 4'!C720)</f>
        <v>0</v>
      </c>
      <c r="I720" s="17">
        <f>SUMIFS(Dane!P:P,Dane!O:O,'Obroty 4'!C720)</f>
        <v>0</v>
      </c>
      <c r="J720" s="17">
        <f t="shared" si="24"/>
        <v>0</v>
      </c>
      <c r="K720" s="17">
        <f t="shared" si="25"/>
        <v>0</v>
      </c>
    </row>
    <row r="721" spans="3:11" x14ac:dyDescent="0.3">
      <c r="C721" s="6" t="str">
        <f>slowniki!P47</f>
        <v>405-10313</v>
      </c>
      <c r="D721" s="16" t="str">
        <f>IF($B$5="synt",LEFT(VLOOKUP('Obroty 4'!C721,slowniki!P:Q,2,FALSE),3),IF($B$5="I-P",LEFT(VLOOKUP('Obroty 4'!C721,slowniki!P:Q,2,FALSE),6),IF($B$5="II-P",LEFT(VLOOKUP('Obroty 4'!C721,slowniki!P:Q,2,FALSE),9),VLOOKUP('Obroty 4'!C721,slowniki!P:Q,2,FALSE))))</f>
        <v>405</v>
      </c>
      <c r="E721" s="16" t="str">
        <f>VLOOKUP('Obroty 4'!C721,slowniki!P:Q,2,FALSE)</f>
        <v>405-01-03-13</v>
      </c>
      <c r="F721" s="17">
        <f>SUMIFS(Dane!Q:Q,Dane!O:O,'Obroty 4'!C721,Dane!M:M,'Obroty 4'!$D$2)</f>
        <v>0</v>
      </c>
      <c r="G721" s="17">
        <f>SUMIFS(Dane!Q:Q,Dane!P:P,'Obroty 4'!C721,Dane!M:M,'Obroty 4'!$D$2)</f>
        <v>0</v>
      </c>
      <c r="H721" s="17">
        <f>SUMIFS(Dane!Q:Q,Dane!O:O,'Obroty 4'!C721)</f>
        <v>0</v>
      </c>
      <c r="I721" s="17">
        <f>SUMIFS(Dane!P:P,Dane!O:O,'Obroty 4'!C721)</f>
        <v>0</v>
      </c>
      <c r="J721" s="17">
        <f t="shared" si="24"/>
        <v>0</v>
      </c>
      <c r="K721" s="17">
        <f t="shared" si="25"/>
        <v>0</v>
      </c>
    </row>
    <row r="722" spans="3:11" x14ac:dyDescent="0.3">
      <c r="C722" s="6" t="str">
        <f>slowniki!P48</f>
        <v>405-10314</v>
      </c>
      <c r="D722" s="16" t="str">
        <f>IF($B$5="synt",LEFT(VLOOKUP('Obroty 4'!C722,slowniki!P:Q,2,FALSE),3),IF($B$5="I-P",LEFT(VLOOKUP('Obroty 4'!C722,slowniki!P:Q,2,FALSE),6),IF($B$5="II-P",LEFT(VLOOKUP('Obroty 4'!C722,slowniki!P:Q,2,FALSE),9),VLOOKUP('Obroty 4'!C722,slowniki!P:Q,2,FALSE))))</f>
        <v>405</v>
      </c>
      <c r="E722" s="16" t="str">
        <f>VLOOKUP('Obroty 4'!C722,slowniki!P:Q,2,FALSE)</f>
        <v>405-01-03-14</v>
      </c>
      <c r="F722" s="17">
        <f>SUMIFS(Dane!Q:Q,Dane!O:O,'Obroty 4'!C722,Dane!M:M,'Obroty 4'!$D$2)</f>
        <v>0</v>
      </c>
      <c r="G722" s="17">
        <f>SUMIFS(Dane!Q:Q,Dane!P:P,'Obroty 4'!C722,Dane!M:M,'Obroty 4'!$D$2)</f>
        <v>0</v>
      </c>
      <c r="H722" s="17">
        <f>SUMIFS(Dane!Q:Q,Dane!O:O,'Obroty 4'!C722)</f>
        <v>0</v>
      </c>
      <c r="I722" s="17">
        <f>SUMIFS(Dane!P:P,Dane!O:O,'Obroty 4'!C722)</f>
        <v>0</v>
      </c>
      <c r="J722" s="17">
        <f t="shared" si="24"/>
        <v>0</v>
      </c>
      <c r="K722" s="17">
        <f t="shared" si="25"/>
        <v>0</v>
      </c>
    </row>
    <row r="723" spans="3:11" x14ac:dyDescent="0.3">
      <c r="C723" s="6" t="str">
        <f>slowniki!P49</f>
        <v>405-10315</v>
      </c>
      <c r="D723" s="16" t="str">
        <f>IF($B$5="synt",LEFT(VLOOKUP('Obroty 4'!C723,slowniki!P:Q,2,FALSE),3),IF($B$5="I-P",LEFT(VLOOKUP('Obroty 4'!C723,slowniki!P:Q,2,FALSE),6),IF($B$5="II-P",LEFT(VLOOKUP('Obroty 4'!C723,slowniki!P:Q,2,FALSE),9),VLOOKUP('Obroty 4'!C723,slowniki!P:Q,2,FALSE))))</f>
        <v>405</v>
      </c>
      <c r="E723" s="16" t="str">
        <f>VLOOKUP('Obroty 4'!C723,slowniki!P:Q,2,FALSE)</f>
        <v>405-01-03-15</v>
      </c>
      <c r="F723" s="17">
        <f>SUMIFS(Dane!Q:Q,Dane!O:O,'Obroty 4'!C723,Dane!M:M,'Obroty 4'!$D$2)</f>
        <v>0</v>
      </c>
      <c r="G723" s="17">
        <f>SUMIFS(Dane!Q:Q,Dane!P:P,'Obroty 4'!C723,Dane!M:M,'Obroty 4'!$D$2)</f>
        <v>0</v>
      </c>
      <c r="H723" s="17">
        <f>SUMIFS(Dane!Q:Q,Dane!O:O,'Obroty 4'!C723)</f>
        <v>0</v>
      </c>
      <c r="I723" s="17">
        <f>SUMIFS(Dane!P:P,Dane!O:O,'Obroty 4'!C723)</f>
        <v>0</v>
      </c>
      <c r="J723" s="17">
        <f t="shared" si="24"/>
        <v>0</v>
      </c>
      <c r="K723" s="17">
        <f t="shared" si="25"/>
        <v>0</v>
      </c>
    </row>
    <row r="724" spans="3:11" x14ac:dyDescent="0.3">
      <c r="C724" s="6" t="str">
        <f>slowniki!P50</f>
        <v>405-10316</v>
      </c>
      <c r="D724" s="16" t="str">
        <f>IF($B$5="synt",LEFT(VLOOKUP('Obroty 4'!C724,slowniki!P:Q,2,FALSE),3),IF($B$5="I-P",LEFT(VLOOKUP('Obroty 4'!C724,slowniki!P:Q,2,FALSE),6),IF($B$5="II-P",LEFT(VLOOKUP('Obroty 4'!C724,slowniki!P:Q,2,FALSE),9),VLOOKUP('Obroty 4'!C724,slowniki!P:Q,2,FALSE))))</f>
        <v>405</v>
      </c>
      <c r="E724" s="16" t="str">
        <f>VLOOKUP('Obroty 4'!C724,slowniki!P:Q,2,FALSE)</f>
        <v>405-01-03-16</v>
      </c>
      <c r="F724" s="17">
        <f>SUMIFS(Dane!Q:Q,Dane!O:O,'Obroty 4'!C724,Dane!M:M,'Obroty 4'!$D$2)</f>
        <v>0</v>
      </c>
      <c r="G724" s="17">
        <f>SUMIFS(Dane!Q:Q,Dane!P:P,'Obroty 4'!C724,Dane!M:M,'Obroty 4'!$D$2)</f>
        <v>0</v>
      </c>
      <c r="H724" s="17">
        <f>SUMIFS(Dane!Q:Q,Dane!O:O,'Obroty 4'!C724)</f>
        <v>0</v>
      </c>
      <c r="I724" s="17">
        <f>SUMIFS(Dane!P:P,Dane!O:O,'Obroty 4'!C724)</f>
        <v>0</v>
      </c>
      <c r="J724" s="17">
        <f t="shared" si="24"/>
        <v>0</v>
      </c>
      <c r="K724" s="17">
        <f t="shared" si="25"/>
        <v>0</v>
      </c>
    </row>
    <row r="725" spans="3:11" x14ac:dyDescent="0.3">
      <c r="C725" s="6" t="str">
        <f>slowniki!P51</f>
        <v>405-10401</v>
      </c>
      <c r="D725" s="16" t="str">
        <f>IF($B$5="synt",LEFT(VLOOKUP('Obroty 4'!C725,slowniki!P:Q,2,FALSE),3),IF($B$5="I-P",LEFT(VLOOKUP('Obroty 4'!C725,slowniki!P:Q,2,FALSE),6),IF($B$5="II-P",LEFT(VLOOKUP('Obroty 4'!C725,slowniki!P:Q,2,FALSE),9),VLOOKUP('Obroty 4'!C725,slowniki!P:Q,2,FALSE))))</f>
        <v>405</v>
      </c>
      <c r="E725" s="16" t="str">
        <f>VLOOKUP('Obroty 4'!C725,slowniki!P:Q,2,FALSE)</f>
        <v>405-01-04-01</v>
      </c>
      <c r="F725" s="17">
        <f>SUMIFS(Dane!Q:Q,Dane!O:O,'Obroty 4'!C725,Dane!M:M,'Obroty 4'!$D$2)</f>
        <v>0</v>
      </c>
      <c r="G725" s="17">
        <f>SUMIFS(Dane!Q:Q,Dane!P:P,'Obroty 4'!C725,Dane!M:M,'Obroty 4'!$D$2)</f>
        <v>0</v>
      </c>
      <c r="H725" s="17">
        <f>SUMIFS(Dane!Q:Q,Dane!O:O,'Obroty 4'!C725)</f>
        <v>0</v>
      </c>
      <c r="I725" s="17">
        <f>SUMIFS(Dane!P:P,Dane!O:O,'Obroty 4'!C725)</f>
        <v>0</v>
      </c>
      <c r="J725" s="17">
        <f t="shared" si="24"/>
        <v>0</v>
      </c>
      <c r="K725" s="17">
        <f t="shared" si="25"/>
        <v>0</v>
      </c>
    </row>
    <row r="726" spans="3:11" x14ac:dyDescent="0.3">
      <c r="C726" s="6" t="str">
        <f>slowniki!P52</f>
        <v>405-10402</v>
      </c>
      <c r="D726" s="16" t="str">
        <f>IF($B$5="synt",LEFT(VLOOKUP('Obroty 4'!C726,slowniki!P:Q,2,FALSE),3),IF($B$5="I-P",LEFT(VLOOKUP('Obroty 4'!C726,slowniki!P:Q,2,FALSE),6),IF($B$5="II-P",LEFT(VLOOKUP('Obroty 4'!C726,slowniki!P:Q,2,FALSE),9),VLOOKUP('Obroty 4'!C726,slowniki!P:Q,2,FALSE))))</f>
        <v>405</v>
      </c>
      <c r="E726" s="16" t="str">
        <f>VLOOKUP('Obroty 4'!C726,slowniki!P:Q,2,FALSE)</f>
        <v>405-01-04-02</v>
      </c>
      <c r="F726" s="17">
        <f>SUMIFS(Dane!Q:Q,Dane!O:O,'Obroty 4'!C726,Dane!M:M,'Obroty 4'!$D$2)</f>
        <v>0</v>
      </c>
      <c r="G726" s="17">
        <f>SUMIFS(Dane!Q:Q,Dane!P:P,'Obroty 4'!C726,Dane!M:M,'Obroty 4'!$D$2)</f>
        <v>0</v>
      </c>
      <c r="H726" s="17">
        <f>SUMIFS(Dane!Q:Q,Dane!O:O,'Obroty 4'!C726)</f>
        <v>0</v>
      </c>
      <c r="I726" s="17">
        <f>SUMIFS(Dane!P:P,Dane!O:O,'Obroty 4'!C726)</f>
        <v>0</v>
      </c>
      <c r="J726" s="17">
        <f t="shared" si="24"/>
        <v>0</v>
      </c>
      <c r="K726" s="17">
        <f t="shared" si="25"/>
        <v>0</v>
      </c>
    </row>
    <row r="727" spans="3:11" x14ac:dyDescent="0.3">
      <c r="C727" s="6" t="str">
        <f>slowniki!P53</f>
        <v>405-10403</v>
      </c>
      <c r="D727" s="16" t="str">
        <f>IF($B$5="synt",LEFT(VLOOKUP('Obroty 4'!C727,slowniki!P:Q,2,FALSE),3),IF($B$5="I-P",LEFT(VLOOKUP('Obroty 4'!C727,slowniki!P:Q,2,FALSE),6),IF($B$5="II-P",LEFT(VLOOKUP('Obroty 4'!C727,slowniki!P:Q,2,FALSE),9),VLOOKUP('Obroty 4'!C727,slowniki!P:Q,2,FALSE))))</f>
        <v>405</v>
      </c>
      <c r="E727" s="16" t="str">
        <f>VLOOKUP('Obroty 4'!C727,slowniki!P:Q,2,FALSE)</f>
        <v>405-01-04-03</v>
      </c>
      <c r="F727" s="17">
        <f>SUMIFS(Dane!Q:Q,Dane!O:O,'Obroty 4'!C727,Dane!M:M,'Obroty 4'!$D$2)</f>
        <v>0</v>
      </c>
      <c r="G727" s="17">
        <f>SUMIFS(Dane!Q:Q,Dane!P:P,'Obroty 4'!C727,Dane!M:M,'Obroty 4'!$D$2)</f>
        <v>0</v>
      </c>
      <c r="H727" s="17">
        <f>SUMIFS(Dane!Q:Q,Dane!O:O,'Obroty 4'!C727)</f>
        <v>0</v>
      </c>
      <c r="I727" s="17">
        <f>SUMIFS(Dane!P:P,Dane!O:O,'Obroty 4'!C727)</f>
        <v>0</v>
      </c>
      <c r="J727" s="17">
        <f t="shared" si="24"/>
        <v>0</v>
      </c>
      <c r="K727" s="17">
        <f t="shared" si="25"/>
        <v>0</v>
      </c>
    </row>
    <row r="728" spans="3:11" x14ac:dyDescent="0.3">
      <c r="C728" s="6" t="str">
        <f>slowniki!P54</f>
        <v>405-10404</v>
      </c>
      <c r="D728" s="16" t="str">
        <f>IF($B$5="synt",LEFT(VLOOKUP('Obroty 4'!C728,slowniki!P:Q,2,FALSE),3),IF($B$5="I-P",LEFT(VLOOKUP('Obroty 4'!C728,slowniki!P:Q,2,FALSE),6),IF($B$5="II-P",LEFT(VLOOKUP('Obroty 4'!C728,slowniki!P:Q,2,FALSE),9),VLOOKUP('Obroty 4'!C728,slowniki!P:Q,2,FALSE))))</f>
        <v>405</v>
      </c>
      <c r="E728" s="16" t="str">
        <f>VLOOKUP('Obroty 4'!C728,slowniki!P:Q,2,FALSE)</f>
        <v>405-01-04-04</v>
      </c>
      <c r="F728" s="17">
        <f>SUMIFS(Dane!Q:Q,Dane!O:O,'Obroty 4'!C728,Dane!M:M,'Obroty 4'!$D$2)</f>
        <v>0</v>
      </c>
      <c r="G728" s="17">
        <f>SUMIFS(Dane!Q:Q,Dane!P:P,'Obroty 4'!C728,Dane!M:M,'Obroty 4'!$D$2)</f>
        <v>0</v>
      </c>
      <c r="H728" s="17">
        <f>SUMIFS(Dane!Q:Q,Dane!O:O,'Obroty 4'!C728)</f>
        <v>0</v>
      </c>
      <c r="I728" s="17">
        <f>SUMIFS(Dane!P:P,Dane!O:O,'Obroty 4'!C728)</f>
        <v>0</v>
      </c>
      <c r="J728" s="17">
        <f t="shared" si="24"/>
        <v>0</v>
      </c>
      <c r="K728" s="17">
        <f t="shared" si="25"/>
        <v>0</v>
      </c>
    </row>
    <row r="729" spans="3:11" x14ac:dyDescent="0.3">
      <c r="C729" s="6" t="str">
        <f>slowniki!P55</f>
        <v>405-10405</v>
      </c>
      <c r="D729" s="16" t="str">
        <f>IF($B$5="synt",LEFT(VLOOKUP('Obroty 4'!C729,slowniki!P:Q,2,FALSE),3),IF($B$5="I-P",LEFT(VLOOKUP('Obroty 4'!C729,slowniki!P:Q,2,FALSE),6),IF($B$5="II-P",LEFT(VLOOKUP('Obroty 4'!C729,slowniki!P:Q,2,FALSE),9),VLOOKUP('Obroty 4'!C729,slowniki!P:Q,2,FALSE))))</f>
        <v>405</v>
      </c>
      <c r="E729" s="16" t="str">
        <f>VLOOKUP('Obroty 4'!C729,slowniki!P:Q,2,FALSE)</f>
        <v>405-01-04-05</v>
      </c>
      <c r="F729" s="17">
        <f>SUMIFS(Dane!Q:Q,Dane!O:O,'Obroty 4'!C729,Dane!M:M,'Obroty 4'!$D$2)</f>
        <v>0</v>
      </c>
      <c r="G729" s="17">
        <f>SUMIFS(Dane!Q:Q,Dane!P:P,'Obroty 4'!C729,Dane!M:M,'Obroty 4'!$D$2)</f>
        <v>0</v>
      </c>
      <c r="H729" s="17">
        <f>SUMIFS(Dane!Q:Q,Dane!O:O,'Obroty 4'!C729)</f>
        <v>0</v>
      </c>
      <c r="I729" s="17">
        <f>SUMIFS(Dane!P:P,Dane!O:O,'Obroty 4'!C729)</f>
        <v>0</v>
      </c>
      <c r="J729" s="17">
        <f t="shared" si="24"/>
        <v>0</v>
      </c>
      <c r="K729" s="17">
        <f t="shared" si="25"/>
        <v>0</v>
      </c>
    </row>
    <row r="730" spans="3:11" x14ac:dyDescent="0.3">
      <c r="C730" s="6" t="str">
        <f>slowniki!P56</f>
        <v>405-10406</v>
      </c>
      <c r="D730" s="16" t="str">
        <f>IF($B$5="synt",LEFT(VLOOKUP('Obroty 4'!C730,slowniki!P:Q,2,FALSE),3),IF($B$5="I-P",LEFT(VLOOKUP('Obroty 4'!C730,slowniki!P:Q,2,FALSE),6),IF($B$5="II-P",LEFT(VLOOKUP('Obroty 4'!C730,slowniki!P:Q,2,FALSE),9),VLOOKUP('Obroty 4'!C730,slowniki!P:Q,2,FALSE))))</f>
        <v>405</v>
      </c>
      <c r="E730" s="16" t="str">
        <f>VLOOKUP('Obroty 4'!C730,slowniki!P:Q,2,FALSE)</f>
        <v>405-01-04-06</v>
      </c>
      <c r="F730" s="17">
        <f>SUMIFS(Dane!Q:Q,Dane!O:O,'Obroty 4'!C730,Dane!M:M,'Obroty 4'!$D$2)</f>
        <v>0</v>
      </c>
      <c r="G730" s="17">
        <f>SUMIFS(Dane!Q:Q,Dane!P:P,'Obroty 4'!C730,Dane!M:M,'Obroty 4'!$D$2)</f>
        <v>0</v>
      </c>
      <c r="H730" s="17">
        <f>SUMIFS(Dane!Q:Q,Dane!O:O,'Obroty 4'!C730)</f>
        <v>0</v>
      </c>
      <c r="I730" s="17">
        <f>SUMIFS(Dane!P:P,Dane!O:O,'Obroty 4'!C730)</f>
        <v>0</v>
      </c>
      <c r="J730" s="17">
        <f t="shared" si="24"/>
        <v>0</v>
      </c>
      <c r="K730" s="17">
        <f t="shared" si="25"/>
        <v>0</v>
      </c>
    </row>
    <row r="731" spans="3:11" x14ac:dyDescent="0.3">
      <c r="C731" s="6" t="str">
        <f>slowniki!P57</f>
        <v>405-10407</v>
      </c>
      <c r="D731" s="16" t="str">
        <f>IF($B$5="synt",LEFT(VLOOKUP('Obroty 4'!C731,slowniki!P:Q,2,FALSE),3),IF($B$5="I-P",LEFT(VLOOKUP('Obroty 4'!C731,slowniki!P:Q,2,FALSE),6),IF($B$5="II-P",LEFT(VLOOKUP('Obroty 4'!C731,slowniki!P:Q,2,FALSE),9),VLOOKUP('Obroty 4'!C731,slowniki!P:Q,2,FALSE))))</f>
        <v>405</v>
      </c>
      <c r="E731" s="16" t="str">
        <f>VLOOKUP('Obroty 4'!C731,slowniki!P:Q,2,FALSE)</f>
        <v>405-01-04-07</v>
      </c>
      <c r="F731" s="17">
        <f>SUMIFS(Dane!Q:Q,Dane!O:O,'Obroty 4'!C731,Dane!M:M,'Obroty 4'!$D$2)</f>
        <v>0</v>
      </c>
      <c r="G731" s="17">
        <f>SUMIFS(Dane!Q:Q,Dane!P:P,'Obroty 4'!C731,Dane!M:M,'Obroty 4'!$D$2)</f>
        <v>0</v>
      </c>
      <c r="H731" s="17">
        <f>SUMIFS(Dane!Q:Q,Dane!O:O,'Obroty 4'!C731)</f>
        <v>0</v>
      </c>
      <c r="I731" s="17">
        <f>SUMIFS(Dane!P:P,Dane!O:O,'Obroty 4'!C731)</f>
        <v>0</v>
      </c>
      <c r="J731" s="17">
        <f t="shared" si="24"/>
        <v>0</v>
      </c>
      <c r="K731" s="17">
        <f t="shared" si="25"/>
        <v>0</v>
      </c>
    </row>
    <row r="732" spans="3:11" x14ac:dyDescent="0.3">
      <c r="C732" s="6" t="str">
        <f>slowniki!P58</f>
        <v>405-10408</v>
      </c>
      <c r="D732" s="16" t="str">
        <f>IF($B$5="synt",LEFT(VLOOKUP('Obroty 4'!C732,slowniki!P:Q,2,FALSE),3),IF($B$5="I-P",LEFT(VLOOKUP('Obroty 4'!C732,slowniki!P:Q,2,FALSE),6),IF($B$5="II-P",LEFT(VLOOKUP('Obroty 4'!C732,slowniki!P:Q,2,FALSE),9),VLOOKUP('Obroty 4'!C732,slowniki!P:Q,2,FALSE))))</f>
        <v>405</v>
      </c>
      <c r="E732" s="16" t="str">
        <f>VLOOKUP('Obroty 4'!C732,slowniki!P:Q,2,FALSE)</f>
        <v>405-01-04-08</v>
      </c>
      <c r="F732" s="17">
        <f>SUMIFS(Dane!Q:Q,Dane!O:O,'Obroty 4'!C732,Dane!M:M,'Obroty 4'!$D$2)</f>
        <v>0</v>
      </c>
      <c r="G732" s="17">
        <f>SUMIFS(Dane!Q:Q,Dane!P:P,'Obroty 4'!C732,Dane!M:M,'Obroty 4'!$D$2)</f>
        <v>0</v>
      </c>
      <c r="H732" s="17">
        <f>SUMIFS(Dane!Q:Q,Dane!O:O,'Obroty 4'!C732)</f>
        <v>0</v>
      </c>
      <c r="I732" s="17">
        <f>SUMIFS(Dane!P:P,Dane!O:O,'Obroty 4'!C732)</f>
        <v>0</v>
      </c>
      <c r="J732" s="17">
        <f t="shared" si="24"/>
        <v>0</v>
      </c>
      <c r="K732" s="17">
        <f t="shared" si="25"/>
        <v>0</v>
      </c>
    </row>
    <row r="733" spans="3:11" x14ac:dyDescent="0.3">
      <c r="C733" s="6" t="str">
        <f>slowniki!P59</f>
        <v>405-10409</v>
      </c>
      <c r="D733" s="16" t="str">
        <f>IF($B$5="synt",LEFT(VLOOKUP('Obroty 4'!C733,slowniki!P:Q,2,FALSE),3),IF($B$5="I-P",LEFT(VLOOKUP('Obroty 4'!C733,slowniki!P:Q,2,FALSE),6),IF($B$5="II-P",LEFT(VLOOKUP('Obroty 4'!C733,slowniki!P:Q,2,FALSE),9),VLOOKUP('Obroty 4'!C733,slowniki!P:Q,2,FALSE))))</f>
        <v>405</v>
      </c>
      <c r="E733" s="16" t="str">
        <f>VLOOKUP('Obroty 4'!C733,slowniki!P:Q,2,FALSE)</f>
        <v>405-01-04-09</v>
      </c>
      <c r="F733" s="17">
        <f>SUMIFS(Dane!Q:Q,Dane!O:O,'Obroty 4'!C733,Dane!M:M,'Obroty 4'!$D$2)</f>
        <v>0</v>
      </c>
      <c r="G733" s="17">
        <f>SUMIFS(Dane!Q:Q,Dane!P:P,'Obroty 4'!C733,Dane!M:M,'Obroty 4'!$D$2)</f>
        <v>0</v>
      </c>
      <c r="H733" s="17">
        <f>SUMIFS(Dane!Q:Q,Dane!O:O,'Obroty 4'!C733)</f>
        <v>0</v>
      </c>
      <c r="I733" s="17">
        <f>SUMIFS(Dane!P:P,Dane!O:O,'Obroty 4'!C733)</f>
        <v>0</v>
      </c>
      <c r="J733" s="17">
        <f t="shared" si="24"/>
        <v>0</v>
      </c>
      <c r="K733" s="17">
        <f t="shared" si="25"/>
        <v>0</v>
      </c>
    </row>
    <row r="734" spans="3:11" x14ac:dyDescent="0.3">
      <c r="C734" s="6" t="str">
        <f>slowniki!P60</f>
        <v>405-10410</v>
      </c>
      <c r="D734" s="16" t="str">
        <f>IF($B$5="synt",LEFT(VLOOKUP('Obroty 4'!C734,slowniki!P:Q,2,FALSE),3),IF($B$5="I-P",LEFT(VLOOKUP('Obroty 4'!C734,slowniki!P:Q,2,FALSE),6),IF($B$5="II-P",LEFT(VLOOKUP('Obroty 4'!C734,slowniki!P:Q,2,FALSE),9),VLOOKUP('Obroty 4'!C734,slowniki!P:Q,2,FALSE))))</f>
        <v>405</v>
      </c>
      <c r="E734" s="16" t="str">
        <f>VLOOKUP('Obroty 4'!C734,slowniki!P:Q,2,FALSE)</f>
        <v>405-01-04-10</v>
      </c>
      <c r="F734" s="17">
        <f>SUMIFS(Dane!Q:Q,Dane!O:O,'Obroty 4'!C734,Dane!M:M,'Obroty 4'!$D$2)</f>
        <v>0</v>
      </c>
      <c r="G734" s="17">
        <f>SUMIFS(Dane!Q:Q,Dane!P:P,'Obroty 4'!C734,Dane!M:M,'Obroty 4'!$D$2)</f>
        <v>0</v>
      </c>
      <c r="H734" s="17">
        <f>SUMIFS(Dane!Q:Q,Dane!O:O,'Obroty 4'!C734)</f>
        <v>0</v>
      </c>
      <c r="I734" s="17">
        <f>SUMIFS(Dane!P:P,Dane!O:O,'Obroty 4'!C734)</f>
        <v>0</v>
      </c>
      <c r="J734" s="17">
        <f t="shared" si="24"/>
        <v>0</v>
      </c>
      <c r="K734" s="17">
        <f t="shared" si="25"/>
        <v>0</v>
      </c>
    </row>
    <row r="735" spans="3:11" x14ac:dyDescent="0.3">
      <c r="C735" s="6" t="str">
        <f>slowniki!P61</f>
        <v>405-10411</v>
      </c>
      <c r="D735" s="16" t="str">
        <f>IF($B$5="synt",LEFT(VLOOKUP('Obroty 4'!C735,slowniki!P:Q,2,FALSE),3),IF($B$5="I-P",LEFT(VLOOKUP('Obroty 4'!C735,slowniki!P:Q,2,FALSE),6),IF($B$5="II-P",LEFT(VLOOKUP('Obroty 4'!C735,slowniki!P:Q,2,FALSE),9),VLOOKUP('Obroty 4'!C735,slowniki!P:Q,2,FALSE))))</f>
        <v>405</v>
      </c>
      <c r="E735" s="16" t="str">
        <f>VLOOKUP('Obroty 4'!C735,slowniki!P:Q,2,FALSE)</f>
        <v>405-01-04-11</v>
      </c>
      <c r="F735" s="17">
        <f>SUMIFS(Dane!Q:Q,Dane!O:O,'Obroty 4'!C735,Dane!M:M,'Obroty 4'!$D$2)</f>
        <v>0</v>
      </c>
      <c r="G735" s="17">
        <f>SUMIFS(Dane!Q:Q,Dane!P:P,'Obroty 4'!C735,Dane!M:M,'Obroty 4'!$D$2)</f>
        <v>0</v>
      </c>
      <c r="H735" s="17">
        <f>SUMIFS(Dane!Q:Q,Dane!O:O,'Obroty 4'!C735)</f>
        <v>0</v>
      </c>
      <c r="I735" s="17">
        <f>SUMIFS(Dane!P:P,Dane!O:O,'Obroty 4'!C735)</f>
        <v>0</v>
      </c>
      <c r="J735" s="17">
        <f t="shared" si="24"/>
        <v>0</v>
      </c>
      <c r="K735" s="17">
        <f t="shared" si="25"/>
        <v>0</v>
      </c>
    </row>
    <row r="736" spans="3:11" x14ac:dyDescent="0.3">
      <c r="C736" s="6" t="str">
        <f>slowniki!P62</f>
        <v>405-10412</v>
      </c>
      <c r="D736" s="16" t="str">
        <f>IF($B$5="synt",LEFT(VLOOKUP('Obroty 4'!C736,slowniki!P:Q,2,FALSE),3),IF($B$5="I-P",LEFT(VLOOKUP('Obroty 4'!C736,slowniki!P:Q,2,FALSE),6),IF($B$5="II-P",LEFT(VLOOKUP('Obroty 4'!C736,slowniki!P:Q,2,FALSE),9),VLOOKUP('Obroty 4'!C736,slowniki!P:Q,2,FALSE))))</f>
        <v>405</v>
      </c>
      <c r="E736" s="16" t="str">
        <f>VLOOKUP('Obroty 4'!C736,slowniki!P:Q,2,FALSE)</f>
        <v>405-01-04-12</v>
      </c>
      <c r="F736" s="17">
        <f>SUMIFS(Dane!Q:Q,Dane!O:O,'Obroty 4'!C736,Dane!M:M,'Obroty 4'!$D$2)</f>
        <v>0</v>
      </c>
      <c r="G736" s="17">
        <f>SUMIFS(Dane!Q:Q,Dane!P:P,'Obroty 4'!C736,Dane!M:M,'Obroty 4'!$D$2)</f>
        <v>0</v>
      </c>
      <c r="H736" s="17">
        <f>SUMIFS(Dane!Q:Q,Dane!O:O,'Obroty 4'!C736)</f>
        <v>0</v>
      </c>
      <c r="I736" s="17">
        <f>SUMIFS(Dane!P:P,Dane!O:O,'Obroty 4'!C736)</f>
        <v>0</v>
      </c>
      <c r="J736" s="17">
        <f t="shared" si="24"/>
        <v>0</v>
      </c>
      <c r="K736" s="17">
        <f t="shared" si="25"/>
        <v>0</v>
      </c>
    </row>
    <row r="737" spans="3:11" x14ac:dyDescent="0.3">
      <c r="C737" s="6" t="str">
        <f>slowniki!P63</f>
        <v>405-10413</v>
      </c>
      <c r="D737" s="16" t="str">
        <f>IF($B$5="synt",LEFT(VLOOKUP('Obroty 4'!C737,slowniki!P:Q,2,FALSE),3),IF($B$5="I-P",LEFT(VLOOKUP('Obroty 4'!C737,slowniki!P:Q,2,FALSE),6),IF($B$5="II-P",LEFT(VLOOKUP('Obroty 4'!C737,slowniki!P:Q,2,FALSE),9),VLOOKUP('Obroty 4'!C737,slowniki!P:Q,2,FALSE))))</f>
        <v>405</v>
      </c>
      <c r="E737" s="16" t="str">
        <f>VLOOKUP('Obroty 4'!C737,slowniki!P:Q,2,FALSE)</f>
        <v>405-01-04-13</v>
      </c>
      <c r="F737" s="17">
        <f>SUMIFS(Dane!Q:Q,Dane!O:O,'Obroty 4'!C737,Dane!M:M,'Obroty 4'!$D$2)</f>
        <v>0</v>
      </c>
      <c r="G737" s="17">
        <f>SUMIFS(Dane!Q:Q,Dane!P:P,'Obroty 4'!C737,Dane!M:M,'Obroty 4'!$D$2)</f>
        <v>0</v>
      </c>
      <c r="H737" s="17">
        <f>SUMIFS(Dane!Q:Q,Dane!O:O,'Obroty 4'!C737)</f>
        <v>0</v>
      </c>
      <c r="I737" s="17">
        <f>SUMIFS(Dane!P:P,Dane!O:O,'Obroty 4'!C737)</f>
        <v>0</v>
      </c>
      <c r="J737" s="17">
        <f t="shared" si="24"/>
        <v>0</v>
      </c>
      <c r="K737" s="17">
        <f t="shared" si="25"/>
        <v>0</v>
      </c>
    </row>
    <row r="738" spans="3:11" x14ac:dyDescent="0.3">
      <c r="C738" s="6" t="str">
        <f>slowniki!P64</f>
        <v>405-10414</v>
      </c>
      <c r="D738" s="16" t="str">
        <f>IF($B$5="synt",LEFT(VLOOKUP('Obroty 4'!C738,slowniki!P:Q,2,FALSE),3),IF($B$5="I-P",LEFT(VLOOKUP('Obroty 4'!C738,slowniki!P:Q,2,FALSE),6),IF($B$5="II-P",LEFT(VLOOKUP('Obroty 4'!C738,slowniki!P:Q,2,FALSE),9),VLOOKUP('Obroty 4'!C738,slowniki!P:Q,2,FALSE))))</f>
        <v>405</v>
      </c>
      <c r="E738" s="16" t="str">
        <f>VLOOKUP('Obroty 4'!C738,slowniki!P:Q,2,FALSE)</f>
        <v>405-01-04-14</v>
      </c>
      <c r="F738" s="17">
        <f>SUMIFS(Dane!Q:Q,Dane!O:O,'Obroty 4'!C738,Dane!M:M,'Obroty 4'!$D$2)</f>
        <v>0</v>
      </c>
      <c r="G738" s="17">
        <f>SUMIFS(Dane!Q:Q,Dane!P:P,'Obroty 4'!C738,Dane!M:M,'Obroty 4'!$D$2)</f>
        <v>0</v>
      </c>
      <c r="H738" s="17">
        <f>SUMIFS(Dane!Q:Q,Dane!O:O,'Obroty 4'!C738)</f>
        <v>0</v>
      </c>
      <c r="I738" s="17">
        <f>SUMIFS(Dane!P:P,Dane!O:O,'Obroty 4'!C738)</f>
        <v>0</v>
      </c>
      <c r="J738" s="17">
        <f t="shared" si="24"/>
        <v>0</v>
      </c>
      <c r="K738" s="17">
        <f t="shared" si="25"/>
        <v>0</v>
      </c>
    </row>
    <row r="739" spans="3:11" x14ac:dyDescent="0.3">
      <c r="C739" s="6" t="str">
        <f>slowniki!P65</f>
        <v>405-10415</v>
      </c>
      <c r="D739" s="16" t="str">
        <f>IF($B$5="synt",LEFT(VLOOKUP('Obroty 4'!C739,slowniki!P:Q,2,FALSE),3),IF($B$5="I-P",LEFT(VLOOKUP('Obroty 4'!C739,slowniki!P:Q,2,FALSE),6),IF($B$5="II-P",LEFT(VLOOKUP('Obroty 4'!C739,slowniki!P:Q,2,FALSE),9),VLOOKUP('Obroty 4'!C739,slowniki!P:Q,2,FALSE))))</f>
        <v>405</v>
      </c>
      <c r="E739" s="16" t="str">
        <f>VLOOKUP('Obroty 4'!C739,slowniki!P:Q,2,FALSE)</f>
        <v>405-01-04-15</v>
      </c>
      <c r="F739" s="17">
        <f>SUMIFS(Dane!Q:Q,Dane!O:O,'Obroty 4'!C739,Dane!M:M,'Obroty 4'!$D$2)</f>
        <v>0</v>
      </c>
      <c r="G739" s="17">
        <f>SUMIFS(Dane!Q:Q,Dane!P:P,'Obroty 4'!C739,Dane!M:M,'Obroty 4'!$D$2)</f>
        <v>0</v>
      </c>
      <c r="H739" s="17">
        <f>SUMIFS(Dane!Q:Q,Dane!O:O,'Obroty 4'!C739)</f>
        <v>0</v>
      </c>
      <c r="I739" s="17">
        <f>SUMIFS(Dane!P:P,Dane!O:O,'Obroty 4'!C739)</f>
        <v>0</v>
      </c>
      <c r="J739" s="17">
        <f t="shared" si="24"/>
        <v>0</v>
      </c>
      <c r="K739" s="17">
        <f t="shared" si="25"/>
        <v>0</v>
      </c>
    </row>
    <row r="740" spans="3:11" x14ac:dyDescent="0.3">
      <c r="C740" s="6" t="str">
        <f>slowniki!P66</f>
        <v>405-10416</v>
      </c>
      <c r="D740" s="16" t="str">
        <f>IF($B$5="synt",LEFT(VLOOKUP('Obroty 4'!C740,slowniki!P:Q,2,FALSE),3),IF($B$5="I-P",LEFT(VLOOKUP('Obroty 4'!C740,slowniki!P:Q,2,FALSE),6),IF($B$5="II-P",LEFT(VLOOKUP('Obroty 4'!C740,slowniki!P:Q,2,FALSE),9),VLOOKUP('Obroty 4'!C740,slowniki!P:Q,2,FALSE))))</f>
        <v>405</v>
      </c>
      <c r="E740" s="16" t="str">
        <f>VLOOKUP('Obroty 4'!C740,slowniki!P:Q,2,FALSE)</f>
        <v>405-01-04-16</v>
      </c>
      <c r="F740" s="17">
        <f>SUMIFS(Dane!Q:Q,Dane!O:O,'Obroty 4'!C740,Dane!M:M,'Obroty 4'!$D$2)</f>
        <v>0</v>
      </c>
      <c r="G740" s="17">
        <f>SUMIFS(Dane!Q:Q,Dane!P:P,'Obroty 4'!C740,Dane!M:M,'Obroty 4'!$D$2)</f>
        <v>0</v>
      </c>
      <c r="H740" s="17">
        <f>SUMIFS(Dane!Q:Q,Dane!O:O,'Obroty 4'!C740)</f>
        <v>0</v>
      </c>
      <c r="I740" s="17">
        <f>SUMIFS(Dane!P:P,Dane!O:O,'Obroty 4'!C740)</f>
        <v>0</v>
      </c>
      <c r="J740" s="17">
        <f t="shared" si="24"/>
        <v>0</v>
      </c>
      <c r="K740" s="17">
        <f t="shared" si="25"/>
        <v>0</v>
      </c>
    </row>
    <row r="741" spans="3:11" x14ac:dyDescent="0.3">
      <c r="C741" s="6" t="str">
        <f>slowniki!P67</f>
        <v>405-10501</v>
      </c>
      <c r="D741" s="16" t="str">
        <f>IF($B$5="synt",LEFT(VLOOKUP('Obroty 4'!C741,slowniki!P:Q,2,FALSE),3),IF($B$5="I-P",LEFT(VLOOKUP('Obroty 4'!C741,slowniki!P:Q,2,FALSE),6),IF($B$5="II-P",LEFT(VLOOKUP('Obroty 4'!C741,slowniki!P:Q,2,FALSE),9),VLOOKUP('Obroty 4'!C741,slowniki!P:Q,2,FALSE))))</f>
        <v>405</v>
      </c>
      <c r="E741" s="16" t="str">
        <f>VLOOKUP('Obroty 4'!C741,slowniki!P:Q,2,FALSE)</f>
        <v>405-01-05-01</v>
      </c>
      <c r="F741" s="17">
        <f>SUMIFS(Dane!Q:Q,Dane!O:O,'Obroty 4'!C741,Dane!M:M,'Obroty 4'!$D$2)</f>
        <v>0</v>
      </c>
      <c r="G741" s="17">
        <f>SUMIFS(Dane!Q:Q,Dane!P:P,'Obroty 4'!C741,Dane!M:M,'Obroty 4'!$D$2)</f>
        <v>0</v>
      </c>
      <c r="H741" s="17">
        <f>SUMIFS(Dane!Q:Q,Dane!O:O,'Obroty 4'!C741)</f>
        <v>0</v>
      </c>
      <c r="I741" s="17">
        <f>SUMIFS(Dane!P:P,Dane!O:O,'Obroty 4'!C741)</f>
        <v>0</v>
      </c>
      <c r="J741" s="17">
        <f t="shared" si="24"/>
        <v>0</v>
      </c>
      <c r="K741" s="17">
        <f t="shared" si="25"/>
        <v>0</v>
      </c>
    </row>
    <row r="742" spans="3:11" x14ac:dyDescent="0.3">
      <c r="C742" s="6" t="str">
        <f>slowniki!P68</f>
        <v>405-10502</v>
      </c>
      <c r="D742" s="16" t="str">
        <f>IF($B$5="synt",LEFT(VLOOKUP('Obroty 4'!C742,slowniki!P:Q,2,FALSE),3),IF($B$5="I-P",LEFT(VLOOKUP('Obroty 4'!C742,slowniki!P:Q,2,FALSE),6),IF($B$5="II-P",LEFT(VLOOKUP('Obroty 4'!C742,slowniki!P:Q,2,FALSE),9),VLOOKUP('Obroty 4'!C742,slowniki!P:Q,2,FALSE))))</f>
        <v>405</v>
      </c>
      <c r="E742" s="16" t="str">
        <f>VLOOKUP('Obroty 4'!C742,slowniki!P:Q,2,FALSE)</f>
        <v>405-01-05-02</v>
      </c>
      <c r="F742" s="17">
        <f>SUMIFS(Dane!Q:Q,Dane!O:O,'Obroty 4'!C742,Dane!M:M,'Obroty 4'!$D$2)</f>
        <v>0</v>
      </c>
      <c r="G742" s="17">
        <f>SUMIFS(Dane!Q:Q,Dane!P:P,'Obroty 4'!C742,Dane!M:M,'Obroty 4'!$D$2)</f>
        <v>0</v>
      </c>
      <c r="H742" s="17">
        <f>SUMIFS(Dane!Q:Q,Dane!O:O,'Obroty 4'!C742)</f>
        <v>0</v>
      </c>
      <c r="I742" s="17">
        <f>SUMIFS(Dane!P:P,Dane!O:O,'Obroty 4'!C742)</f>
        <v>0</v>
      </c>
      <c r="J742" s="17">
        <f t="shared" si="24"/>
        <v>0</v>
      </c>
      <c r="K742" s="17">
        <f t="shared" si="25"/>
        <v>0</v>
      </c>
    </row>
    <row r="743" spans="3:11" x14ac:dyDescent="0.3">
      <c r="C743" s="6" t="str">
        <f>slowniki!P69</f>
        <v>405-10503</v>
      </c>
      <c r="D743" s="16" t="str">
        <f>IF($B$5="synt",LEFT(VLOOKUP('Obroty 4'!C743,slowniki!P:Q,2,FALSE),3),IF($B$5="I-P",LEFT(VLOOKUP('Obroty 4'!C743,slowniki!P:Q,2,FALSE),6),IF($B$5="II-P",LEFT(VLOOKUP('Obroty 4'!C743,slowniki!P:Q,2,FALSE),9),VLOOKUP('Obroty 4'!C743,slowniki!P:Q,2,FALSE))))</f>
        <v>405</v>
      </c>
      <c r="E743" s="16" t="str">
        <f>VLOOKUP('Obroty 4'!C743,slowniki!P:Q,2,FALSE)</f>
        <v>405-01-05-03</v>
      </c>
      <c r="F743" s="17">
        <f>SUMIFS(Dane!Q:Q,Dane!O:O,'Obroty 4'!C743,Dane!M:M,'Obroty 4'!$D$2)</f>
        <v>0</v>
      </c>
      <c r="G743" s="17">
        <f>SUMIFS(Dane!Q:Q,Dane!P:P,'Obroty 4'!C743,Dane!M:M,'Obroty 4'!$D$2)</f>
        <v>0</v>
      </c>
      <c r="H743" s="17">
        <f>SUMIFS(Dane!Q:Q,Dane!O:O,'Obroty 4'!C743)</f>
        <v>0</v>
      </c>
      <c r="I743" s="17">
        <f>SUMIFS(Dane!P:P,Dane!O:O,'Obroty 4'!C743)</f>
        <v>0</v>
      </c>
      <c r="J743" s="17">
        <f t="shared" si="24"/>
        <v>0</v>
      </c>
      <c r="K743" s="17">
        <f t="shared" si="25"/>
        <v>0</v>
      </c>
    </row>
    <row r="744" spans="3:11" x14ac:dyDescent="0.3">
      <c r="C744" s="6" t="str">
        <f>slowniki!P70</f>
        <v>405-10504</v>
      </c>
      <c r="D744" s="16" t="str">
        <f>IF($B$5="synt",LEFT(VLOOKUP('Obroty 4'!C744,slowniki!P:Q,2,FALSE),3),IF($B$5="I-P",LEFT(VLOOKUP('Obroty 4'!C744,slowniki!P:Q,2,FALSE),6),IF($B$5="II-P",LEFT(VLOOKUP('Obroty 4'!C744,slowniki!P:Q,2,FALSE),9),VLOOKUP('Obroty 4'!C744,slowniki!P:Q,2,FALSE))))</f>
        <v>405</v>
      </c>
      <c r="E744" s="16" t="str">
        <f>VLOOKUP('Obroty 4'!C744,slowniki!P:Q,2,FALSE)</f>
        <v>405-01-05-04</v>
      </c>
      <c r="F744" s="17">
        <f>SUMIFS(Dane!Q:Q,Dane!O:O,'Obroty 4'!C744,Dane!M:M,'Obroty 4'!$D$2)</f>
        <v>0</v>
      </c>
      <c r="G744" s="17">
        <f>SUMIFS(Dane!Q:Q,Dane!P:P,'Obroty 4'!C744,Dane!M:M,'Obroty 4'!$D$2)</f>
        <v>0</v>
      </c>
      <c r="H744" s="17">
        <f>SUMIFS(Dane!Q:Q,Dane!O:O,'Obroty 4'!C744)</f>
        <v>0</v>
      </c>
      <c r="I744" s="17">
        <f>SUMIFS(Dane!P:P,Dane!O:O,'Obroty 4'!C744)</f>
        <v>0</v>
      </c>
      <c r="J744" s="17">
        <f t="shared" si="24"/>
        <v>0</v>
      </c>
      <c r="K744" s="17">
        <f t="shared" si="25"/>
        <v>0</v>
      </c>
    </row>
    <row r="745" spans="3:11" x14ac:dyDescent="0.3">
      <c r="C745" s="6" t="str">
        <f>slowniki!P71</f>
        <v>405-10505</v>
      </c>
      <c r="D745" s="16" t="str">
        <f>IF($B$5="synt",LEFT(VLOOKUP('Obroty 4'!C745,slowniki!P:Q,2,FALSE),3),IF($B$5="I-P",LEFT(VLOOKUP('Obroty 4'!C745,slowniki!P:Q,2,FALSE),6),IF($B$5="II-P",LEFT(VLOOKUP('Obroty 4'!C745,slowniki!P:Q,2,FALSE),9),VLOOKUP('Obroty 4'!C745,slowniki!P:Q,2,FALSE))))</f>
        <v>405</v>
      </c>
      <c r="E745" s="16" t="str">
        <f>VLOOKUP('Obroty 4'!C745,slowniki!P:Q,2,FALSE)</f>
        <v>405-01-05-05</v>
      </c>
      <c r="F745" s="17">
        <f>SUMIFS(Dane!Q:Q,Dane!O:O,'Obroty 4'!C745,Dane!M:M,'Obroty 4'!$D$2)</f>
        <v>0</v>
      </c>
      <c r="G745" s="17">
        <f>SUMIFS(Dane!Q:Q,Dane!P:P,'Obroty 4'!C745,Dane!M:M,'Obroty 4'!$D$2)</f>
        <v>0</v>
      </c>
      <c r="H745" s="17">
        <f>SUMIFS(Dane!Q:Q,Dane!O:O,'Obroty 4'!C745)</f>
        <v>0</v>
      </c>
      <c r="I745" s="17">
        <f>SUMIFS(Dane!P:P,Dane!O:O,'Obroty 4'!C745)</f>
        <v>0</v>
      </c>
      <c r="J745" s="17">
        <f t="shared" si="24"/>
        <v>0</v>
      </c>
      <c r="K745" s="17">
        <f t="shared" si="25"/>
        <v>0</v>
      </c>
    </row>
    <row r="746" spans="3:11" x14ac:dyDescent="0.3">
      <c r="C746" s="6" t="str">
        <f>slowniki!P72</f>
        <v>405-10506</v>
      </c>
      <c r="D746" s="16" t="str">
        <f>IF($B$5="synt",LEFT(VLOOKUP('Obroty 4'!C746,slowniki!P:Q,2,FALSE),3),IF($B$5="I-P",LEFT(VLOOKUP('Obroty 4'!C746,slowniki!P:Q,2,FALSE),6),IF($B$5="II-P",LEFT(VLOOKUP('Obroty 4'!C746,slowniki!P:Q,2,FALSE),9),VLOOKUP('Obroty 4'!C746,slowniki!P:Q,2,FALSE))))</f>
        <v>405</v>
      </c>
      <c r="E746" s="16" t="str">
        <f>VLOOKUP('Obroty 4'!C746,slowniki!P:Q,2,FALSE)</f>
        <v>405-01-05-06</v>
      </c>
      <c r="F746" s="17">
        <f>SUMIFS(Dane!Q:Q,Dane!O:O,'Obroty 4'!C746,Dane!M:M,'Obroty 4'!$D$2)</f>
        <v>0</v>
      </c>
      <c r="G746" s="17">
        <f>SUMIFS(Dane!Q:Q,Dane!P:P,'Obroty 4'!C746,Dane!M:M,'Obroty 4'!$D$2)</f>
        <v>0</v>
      </c>
      <c r="H746" s="17">
        <f>SUMIFS(Dane!Q:Q,Dane!O:O,'Obroty 4'!C746)</f>
        <v>0</v>
      </c>
      <c r="I746" s="17">
        <f>SUMIFS(Dane!P:P,Dane!O:O,'Obroty 4'!C746)</f>
        <v>0</v>
      </c>
      <c r="J746" s="17">
        <f t="shared" si="24"/>
        <v>0</v>
      </c>
      <c r="K746" s="17">
        <f t="shared" si="25"/>
        <v>0</v>
      </c>
    </row>
    <row r="747" spans="3:11" x14ac:dyDescent="0.3">
      <c r="C747" s="6" t="str">
        <f>slowniki!P73</f>
        <v>405-10507</v>
      </c>
      <c r="D747" s="16" t="str">
        <f>IF($B$5="synt",LEFT(VLOOKUP('Obroty 4'!C747,slowniki!P:Q,2,FALSE),3),IF($B$5="I-P",LEFT(VLOOKUP('Obroty 4'!C747,slowniki!P:Q,2,FALSE),6),IF($B$5="II-P",LEFT(VLOOKUP('Obroty 4'!C747,slowniki!P:Q,2,FALSE),9),VLOOKUP('Obroty 4'!C747,slowniki!P:Q,2,FALSE))))</f>
        <v>405</v>
      </c>
      <c r="E747" s="16" t="str">
        <f>VLOOKUP('Obroty 4'!C747,slowniki!P:Q,2,FALSE)</f>
        <v>405-01-05-07</v>
      </c>
      <c r="F747" s="17">
        <f>SUMIFS(Dane!Q:Q,Dane!O:O,'Obroty 4'!C747,Dane!M:M,'Obroty 4'!$D$2)</f>
        <v>0</v>
      </c>
      <c r="G747" s="17">
        <f>SUMIFS(Dane!Q:Q,Dane!P:P,'Obroty 4'!C747,Dane!M:M,'Obroty 4'!$D$2)</f>
        <v>0</v>
      </c>
      <c r="H747" s="17">
        <f>SUMIFS(Dane!Q:Q,Dane!O:O,'Obroty 4'!C747)</f>
        <v>0</v>
      </c>
      <c r="I747" s="17">
        <f>SUMIFS(Dane!P:P,Dane!O:O,'Obroty 4'!C747)</f>
        <v>0</v>
      </c>
      <c r="J747" s="17">
        <f t="shared" si="24"/>
        <v>0</v>
      </c>
      <c r="K747" s="17">
        <f t="shared" si="25"/>
        <v>0</v>
      </c>
    </row>
    <row r="748" spans="3:11" x14ac:dyDescent="0.3">
      <c r="C748" s="6" t="str">
        <f>slowniki!P74</f>
        <v>405-10508</v>
      </c>
      <c r="D748" s="16" t="str">
        <f>IF($B$5="synt",LEFT(VLOOKUP('Obroty 4'!C748,slowniki!P:Q,2,FALSE),3),IF($B$5="I-P",LEFT(VLOOKUP('Obroty 4'!C748,slowniki!P:Q,2,FALSE),6),IF($B$5="II-P",LEFT(VLOOKUP('Obroty 4'!C748,slowniki!P:Q,2,FALSE),9),VLOOKUP('Obroty 4'!C748,slowniki!P:Q,2,FALSE))))</f>
        <v>405</v>
      </c>
      <c r="E748" s="16" t="str">
        <f>VLOOKUP('Obroty 4'!C748,slowniki!P:Q,2,FALSE)</f>
        <v>405-01-05-08</v>
      </c>
      <c r="F748" s="17">
        <f>SUMIFS(Dane!Q:Q,Dane!O:O,'Obroty 4'!C748,Dane!M:M,'Obroty 4'!$D$2)</f>
        <v>0</v>
      </c>
      <c r="G748" s="17">
        <f>SUMIFS(Dane!Q:Q,Dane!P:P,'Obroty 4'!C748,Dane!M:M,'Obroty 4'!$D$2)</f>
        <v>0</v>
      </c>
      <c r="H748" s="17">
        <f>SUMIFS(Dane!Q:Q,Dane!O:O,'Obroty 4'!C748)</f>
        <v>0</v>
      </c>
      <c r="I748" s="17">
        <f>SUMIFS(Dane!P:P,Dane!O:O,'Obroty 4'!C748)</f>
        <v>0</v>
      </c>
      <c r="J748" s="17">
        <f t="shared" si="24"/>
        <v>0</v>
      </c>
      <c r="K748" s="17">
        <f t="shared" si="25"/>
        <v>0</v>
      </c>
    </row>
    <row r="749" spans="3:11" x14ac:dyDescent="0.3">
      <c r="C749" s="6" t="str">
        <f>slowniki!P75</f>
        <v>405-10509</v>
      </c>
      <c r="D749" s="16" t="str">
        <f>IF($B$5="synt",LEFT(VLOOKUP('Obroty 4'!C749,slowniki!P:Q,2,FALSE),3),IF($B$5="I-P",LEFT(VLOOKUP('Obroty 4'!C749,slowniki!P:Q,2,FALSE),6),IF($B$5="II-P",LEFT(VLOOKUP('Obroty 4'!C749,slowniki!P:Q,2,FALSE),9),VLOOKUP('Obroty 4'!C749,slowniki!P:Q,2,FALSE))))</f>
        <v>405</v>
      </c>
      <c r="E749" s="16" t="str">
        <f>VLOOKUP('Obroty 4'!C749,slowniki!P:Q,2,FALSE)</f>
        <v>405-01-05-09</v>
      </c>
      <c r="F749" s="17">
        <f>SUMIFS(Dane!Q:Q,Dane!O:O,'Obroty 4'!C749,Dane!M:M,'Obroty 4'!$D$2)</f>
        <v>0</v>
      </c>
      <c r="G749" s="17">
        <f>SUMIFS(Dane!Q:Q,Dane!P:P,'Obroty 4'!C749,Dane!M:M,'Obroty 4'!$D$2)</f>
        <v>0</v>
      </c>
      <c r="H749" s="17">
        <f>SUMIFS(Dane!Q:Q,Dane!O:O,'Obroty 4'!C749)</f>
        <v>0</v>
      </c>
      <c r="I749" s="17">
        <f>SUMIFS(Dane!P:P,Dane!O:O,'Obroty 4'!C749)</f>
        <v>0</v>
      </c>
      <c r="J749" s="17">
        <f t="shared" si="24"/>
        <v>0</v>
      </c>
      <c r="K749" s="17">
        <f t="shared" si="25"/>
        <v>0</v>
      </c>
    </row>
    <row r="750" spans="3:11" x14ac:dyDescent="0.3">
      <c r="C750" s="6" t="str">
        <f>slowniki!P76</f>
        <v>405-10510</v>
      </c>
      <c r="D750" s="16" t="str">
        <f>IF($B$5="synt",LEFT(VLOOKUP('Obroty 4'!C750,slowniki!P:Q,2,FALSE),3),IF($B$5="I-P",LEFT(VLOOKUP('Obroty 4'!C750,slowniki!P:Q,2,FALSE),6),IF($B$5="II-P",LEFT(VLOOKUP('Obroty 4'!C750,slowniki!P:Q,2,FALSE),9),VLOOKUP('Obroty 4'!C750,slowniki!P:Q,2,FALSE))))</f>
        <v>405</v>
      </c>
      <c r="E750" s="16" t="str">
        <f>VLOOKUP('Obroty 4'!C750,slowniki!P:Q,2,FALSE)</f>
        <v>405-01-05-10</v>
      </c>
      <c r="F750" s="17">
        <f>SUMIFS(Dane!Q:Q,Dane!O:O,'Obroty 4'!C750,Dane!M:M,'Obroty 4'!$D$2)</f>
        <v>0</v>
      </c>
      <c r="G750" s="17">
        <f>SUMIFS(Dane!Q:Q,Dane!P:P,'Obroty 4'!C750,Dane!M:M,'Obroty 4'!$D$2)</f>
        <v>0</v>
      </c>
      <c r="H750" s="17">
        <f>SUMIFS(Dane!Q:Q,Dane!O:O,'Obroty 4'!C750)</f>
        <v>0</v>
      </c>
      <c r="I750" s="17">
        <f>SUMIFS(Dane!P:P,Dane!O:O,'Obroty 4'!C750)</f>
        <v>0</v>
      </c>
      <c r="J750" s="17">
        <f t="shared" si="24"/>
        <v>0</v>
      </c>
      <c r="K750" s="17">
        <f t="shared" si="25"/>
        <v>0</v>
      </c>
    </row>
    <row r="751" spans="3:11" x14ac:dyDescent="0.3">
      <c r="C751" s="6" t="str">
        <f>slowniki!P77</f>
        <v>405-10511</v>
      </c>
      <c r="D751" s="16" t="str">
        <f>IF($B$5="synt",LEFT(VLOOKUP('Obroty 4'!C751,slowniki!P:Q,2,FALSE),3),IF($B$5="I-P",LEFT(VLOOKUP('Obroty 4'!C751,slowniki!P:Q,2,FALSE),6),IF($B$5="II-P",LEFT(VLOOKUP('Obroty 4'!C751,slowniki!P:Q,2,FALSE),9),VLOOKUP('Obroty 4'!C751,slowniki!P:Q,2,FALSE))))</f>
        <v>405</v>
      </c>
      <c r="E751" s="16" t="str">
        <f>VLOOKUP('Obroty 4'!C751,slowniki!P:Q,2,FALSE)</f>
        <v>405-01-05-11</v>
      </c>
      <c r="F751" s="17">
        <f>SUMIFS(Dane!Q:Q,Dane!O:O,'Obroty 4'!C751,Dane!M:M,'Obroty 4'!$D$2)</f>
        <v>0</v>
      </c>
      <c r="G751" s="17">
        <f>SUMIFS(Dane!Q:Q,Dane!P:P,'Obroty 4'!C751,Dane!M:M,'Obroty 4'!$D$2)</f>
        <v>0</v>
      </c>
      <c r="H751" s="17">
        <f>SUMIFS(Dane!Q:Q,Dane!O:O,'Obroty 4'!C751)</f>
        <v>0</v>
      </c>
      <c r="I751" s="17">
        <f>SUMIFS(Dane!P:P,Dane!O:O,'Obroty 4'!C751)</f>
        <v>0</v>
      </c>
      <c r="J751" s="17">
        <f t="shared" si="24"/>
        <v>0</v>
      </c>
      <c r="K751" s="17">
        <f t="shared" si="25"/>
        <v>0</v>
      </c>
    </row>
    <row r="752" spans="3:11" x14ac:dyDescent="0.3">
      <c r="C752" s="6" t="str">
        <f>slowniki!P78</f>
        <v>405-10512</v>
      </c>
      <c r="D752" s="16" t="str">
        <f>IF($B$5="synt",LEFT(VLOOKUP('Obroty 4'!C752,slowniki!P:Q,2,FALSE),3),IF($B$5="I-P",LEFT(VLOOKUP('Obroty 4'!C752,slowniki!P:Q,2,FALSE),6),IF($B$5="II-P",LEFT(VLOOKUP('Obroty 4'!C752,slowniki!P:Q,2,FALSE),9),VLOOKUP('Obroty 4'!C752,slowniki!P:Q,2,FALSE))))</f>
        <v>405</v>
      </c>
      <c r="E752" s="16" t="str">
        <f>VLOOKUP('Obroty 4'!C752,slowniki!P:Q,2,FALSE)</f>
        <v>405-01-05-12</v>
      </c>
      <c r="F752" s="17">
        <f>SUMIFS(Dane!Q:Q,Dane!O:O,'Obroty 4'!C752,Dane!M:M,'Obroty 4'!$D$2)</f>
        <v>0</v>
      </c>
      <c r="G752" s="17">
        <f>SUMIFS(Dane!Q:Q,Dane!P:P,'Obroty 4'!C752,Dane!M:M,'Obroty 4'!$D$2)</f>
        <v>0</v>
      </c>
      <c r="H752" s="17">
        <f>SUMIFS(Dane!Q:Q,Dane!O:O,'Obroty 4'!C752)</f>
        <v>0</v>
      </c>
      <c r="I752" s="17">
        <f>SUMIFS(Dane!P:P,Dane!O:O,'Obroty 4'!C752)</f>
        <v>0</v>
      </c>
      <c r="J752" s="17">
        <f t="shared" si="24"/>
        <v>0</v>
      </c>
      <c r="K752" s="17">
        <f t="shared" si="25"/>
        <v>0</v>
      </c>
    </row>
    <row r="753" spans="3:11" x14ac:dyDescent="0.3">
      <c r="C753" s="6" t="str">
        <f>slowniki!P79</f>
        <v>405-10513</v>
      </c>
      <c r="D753" s="16" t="str">
        <f>IF($B$5="synt",LEFT(VLOOKUP('Obroty 4'!C753,slowniki!P:Q,2,FALSE),3),IF($B$5="I-P",LEFT(VLOOKUP('Obroty 4'!C753,slowniki!P:Q,2,FALSE),6),IF($B$5="II-P",LEFT(VLOOKUP('Obroty 4'!C753,slowniki!P:Q,2,FALSE),9),VLOOKUP('Obroty 4'!C753,slowniki!P:Q,2,FALSE))))</f>
        <v>405</v>
      </c>
      <c r="E753" s="16" t="str">
        <f>VLOOKUP('Obroty 4'!C753,slowniki!P:Q,2,FALSE)</f>
        <v>405-01-05-13</v>
      </c>
      <c r="F753" s="17">
        <f>SUMIFS(Dane!Q:Q,Dane!O:O,'Obroty 4'!C753,Dane!M:M,'Obroty 4'!$D$2)</f>
        <v>0</v>
      </c>
      <c r="G753" s="17">
        <f>SUMIFS(Dane!Q:Q,Dane!P:P,'Obroty 4'!C753,Dane!M:M,'Obroty 4'!$D$2)</f>
        <v>0</v>
      </c>
      <c r="H753" s="17">
        <f>SUMIFS(Dane!Q:Q,Dane!O:O,'Obroty 4'!C753)</f>
        <v>0</v>
      </c>
      <c r="I753" s="17">
        <f>SUMIFS(Dane!P:P,Dane!O:O,'Obroty 4'!C753)</f>
        <v>0</v>
      </c>
      <c r="J753" s="17">
        <f t="shared" si="24"/>
        <v>0</v>
      </c>
      <c r="K753" s="17">
        <f t="shared" si="25"/>
        <v>0</v>
      </c>
    </row>
    <row r="754" spans="3:11" x14ac:dyDescent="0.3">
      <c r="C754" s="6" t="str">
        <f>slowniki!P80</f>
        <v>405-10514</v>
      </c>
      <c r="D754" s="16" t="str">
        <f>IF($B$5="synt",LEFT(VLOOKUP('Obroty 4'!C754,slowniki!P:Q,2,FALSE),3),IF($B$5="I-P",LEFT(VLOOKUP('Obroty 4'!C754,slowniki!P:Q,2,FALSE),6),IF($B$5="II-P",LEFT(VLOOKUP('Obroty 4'!C754,slowniki!P:Q,2,FALSE),9),VLOOKUP('Obroty 4'!C754,slowniki!P:Q,2,FALSE))))</f>
        <v>405</v>
      </c>
      <c r="E754" s="16" t="str">
        <f>VLOOKUP('Obroty 4'!C754,slowniki!P:Q,2,FALSE)</f>
        <v>405-01-05-14</v>
      </c>
      <c r="F754" s="17">
        <f>SUMIFS(Dane!Q:Q,Dane!O:O,'Obroty 4'!C754,Dane!M:M,'Obroty 4'!$D$2)</f>
        <v>0</v>
      </c>
      <c r="G754" s="17">
        <f>SUMIFS(Dane!Q:Q,Dane!P:P,'Obroty 4'!C754,Dane!M:M,'Obroty 4'!$D$2)</f>
        <v>0</v>
      </c>
      <c r="H754" s="17">
        <f>SUMIFS(Dane!Q:Q,Dane!O:O,'Obroty 4'!C754)</f>
        <v>0</v>
      </c>
      <c r="I754" s="17">
        <f>SUMIFS(Dane!P:P,Dane!O:O,'Obroty 4'!C754)</f>
        <v>0</v>
      </c>
      <c r="J754" s="17">
        <f t="shared" si="24"/>
        <v>0</v>
      </c>
      <c r="K754" s="17">
        <f t="shared" si="25"/>
        <v>0</v>
      </c>
    </row>
    <row r="755" spans="3:11" x14ac:dyDescent="0.3">
      <c r="C755" s="6" t="str">
        <f>slowniki!P81</f>
        <v>405-10515</v>
      </c>
      <c r="D755" s="16" t="str">
        <f>IF($B$5="synt",LEFT(VLOOKUP('Obroty 4'!C755,slowniki!P:Q,2,FALSE),3),IF($B$5="I-P",LEFT(VLOOKUP('Obroty 4'!C755,slowniki!P:Q,2,FALSE),6),IF($B$5="II-P",LEFT(VLOOKUP('Obroty 4'!C755,slowniki!P:Q,2,FALSE),9),VLOOKUP('Obroty 4'!C755,slowniki!P:Q,2,FALSE))))</f>
        <v>405</v>
      </c>
      <c r="E755" s="16" t="str">
        <f>VLOOKUP('Obroty 4'!C755,slowniki!P:Q,2,FALSE)</f>
        <v>405-01-05-15</v>
      </c>
      <c r="F755" s="17">
        <f>SUMIFS(Dane!Q:Q,Dane!O:O,'Obroty 4'!C755,Dane!M:M,'Obroty 4'!$D$2)</f>
        <v>0</v>
      </c>
      <c r="G755" s="17">
        <f>SUMIFS(Dane!Q:Q,Dane!P:P,'Obroty 4'!C755,Dane!M:M,'Obroty 4'!$D$2)</f>
        <v>0</v>
      </c>
      <c r="H755" s="17">
        <f>SUMIFS(Dane!Q:Q,Dane!O:O,'Obroty 4'!C755)</f>
        <v>0</v>
      </c>
      <c r="I755" s="17">
        <f>SUMIFS(Dane!P:P,Dane!O:O,'Obroty 4'!C755)</f>
        <v>0</v>
      </c>
      <c r="J755" s="17">
        <f t="shared" si="24"/>
        <v>0</v>
      </c>
      <c r="K755" s="17">
        <f t="shared" si="25"/>
        <v>0</v>
      </c>
    </row>
    <row r="756" spans="3:11" x14ac:dyDescent="0.3">
      <c r="C756" s="6" t="str">
        <f>slowniki!P82</f>
        <v>405-10516</v>
      </c>
      <c r="D756" s="16" t="str">
        <f>IF($B$5="synt",LEFT(VLOOKUP('Obroty 4'!C756,slowniki!P:Q,2,FALSE),3),IF($B$5="I-P",LEFT(VLOOKUP('Obroty 4'!C756,slowniki!P:Q,2,FALSE),6),IF($B$5="II-P",LEFT(VLOOKUP('Obroty 4'!C756,slowniki!P:Q,2,FALSE),9),VLOOKUP('Obroty 4'!C756,slowniki!P:Q,2,FALSE))))</f>
        <v>405</v>
      </c>
      <c r="E756" s="16" t="str">
        <f>VLOOKUP('Obroty 4'!C756,slowniki!P:Q,2,FALSE)</f>
        <v>405-01-05-16</v>
      </c>
      <c r="F756" s="17">
        <f>SUMIFS(Dane!Q:Q,Dane!O:O,'Obroty 4'!C756,Dane!M:M,'Obroty 4'!$D$2)</f>
        <v>0</v>
      </c>
      <c r="G756" s="17">
        <f>SUMIFS(Dane!Q:Q,Dane!P:P,'Obroty 4'!C756,Dane!M:M,'Obroty 4'!$D$2)</f>
        <v>0</v>
      </c>
      <c r="H756" s="17">
        <f>SUMIFS(Dane!Q:Q,Dane!O:O,'Obroty 4'!C756)</f>
        <v>0</v>
      </c>
      <c r="I756" s="17">
        <f>SUMIFS(Dane!P:P,Dane!O:O,'Obroty 4'!C756)</f>
        <v>0</v>
      </c>
      <c r="J756" s="17">
        <f t="shared" si="24"/>
        <v>0</v>
      </c>
      <c r="K756" s="17">
        <f t="shared" si="25"/>
        <v>0</v>
      </c>
    </row>
    <row r="757" spans="3:11" x14ac:dyDescent="0.3">
      <c r="C757" s="6" t="str">
        <f>slowniki!P83</f>
        <v>405-10601</v>
      </c>
      <c r="D757" s="16" t="str">
        <f>IF($B$5="synt",LEFT(VLOOKUP('Obroty 4'!C757,slowniki!P:Q,2,FALSE),3),IF($B$5="I-P",LEFT(VLOOKUP('Obroty 4'!C757,slowniki!P:Q,2,FALSE),6),IF($B$5="II-P",LEFT(VLOOKUP('Obroty 4'!C757,slowniki!P:Q,2,FALSE),9),VLOOKUP('Obroty 4'!C757,slowniki!P:Q,2,FALSE))))</f>
        <v>405</v>
      </c>
      <c r="E757" s="16" t="str">
        <f>VLOOKUP('Obroty 4'!C757,slowniki!P:Q,2,FALSE)</f>
        <v>405-01-06-01</v>
      </c>
      <c r="F757" s="17">
        <f>SUMIFS(Dane!Q:Q,Dane!O:O,'Obroty 4'!C757,Dane!M:M,'Obroty 4'!$D$2)</f>
        <v>0</v>
      </c>
      <c r="G757" s="17">
        <f>SUMIFS(Dane!Q:Q,Dane!P:P,'Obroty 4'!C757,Dane!M:M,'Obroty 4'!$D$2)</f>
        <v>0</v>
      </c>
      <c r="H757" s="17">
        <f>SUMIFS(Dane!Q:Q,Dane!O:O,'Obroty 4'!C757)</f>
        <v>0</v>
      </c>
      <c r="I757" s="17">
        <f>SUMIFS(Dane!P:P,Dane!O:O,'Obroty 4'!C757)</f>
        <v>0</v>
      </c>
      <c r="J757" s="17">
        <f t="shared" si="24"/>
        <v>0</v>
      </c>
      <c r="K757" s="17">
        <f t="shared" si="25"/>
        <v>0</v>
      </c>
    </row>
    <row r="758" spans="3:11" x14ac:dyDescent="0.3">
      <c r="C758" s="6" t="str">
        <f>slowniki!P84</f>
        <v>405-10602</v>
      </c>
      <c r="D758" s="16" t="str">
        <f>IF($B$5="synt",LEFT(VLOOKUP('Obroty 4'!C758,slowniki!P:Q,2,FALSE),3),IF($B$5="I-P",LEFT(VLOOKUP('Obroty 4'!C758,slowniki!P:Q,2,FALSE),6),IF($B$5="II-P",LEFT(VLOOKUP('Obroty 4'!C758,slowniki!P:Q,2,FALSE),9),VLOOKUP('Obroty 4'!C758,slowniki!P:Q,2,FALSE))))</f>
        <v>405</v>
      </c>
      <c r="E758" s="16" t="str">
        <f>VLOOKUP('Obroty 4'!C758,slowniki!P:Q,2,FALSE)</f>
        <v>405-01-06-02</v>
      </c>
      <c r="F758" s="17">
        <f>SUMIFS(Dane!Q:Q,Dane!O:O,'Obroty 4'!C758,Dane!M:M,'Obroty 4'!$D$2)</f>
        <v>0</v>
      </c>
      <c r="G758" s="17">
        <f>SUMIFS(Dane!Q:Q,Dane!P:P,'Obroty 4'!C758,Dane!M:M,'Obroty 4'!$D$2)</f>
        <v>0</v>
      </c>
      <c r="H758" s="17">
        <f>SUMIFS(Dane!Q:Q,Dane!O:O,'Obroty 4'!C758)</f>
        <v>0</v>
      </c>
      <c r="I758" s="17">
        <f>SUMIFS(Dane!P:P,Dane!O:O,'Obroty 4'!C758)</f>
        <v>0</v>
      </c>
      <c r="J758" s="17">
        <f t="shared" si="24"/>
        <v>0</v>
      </c>
      <c r="K758" s="17">
        <f t="shared" si="25"/>
        <v>0</v>
      </c>
    </row>
    <row r="759" spans="3:11" x14ac:dyDescent="0.3">
      <c r="C759" s="6" t="str">
        <f>slowniki!P85</f>
        <v>405-10603</v>
      </c>
      <c r="D759" s="16" t="str">
        <f>IF($B$5="synt",LEFT(VLOOKUP('Obroty 4'!C759,slowniki!P:Q,2,FALSE),3),IF($B$5="I-P",LEFT(VLOOKUP('Obroty 4'!C759,slowniki!P:Q,2,FALSE),6),IF($B$5="II-P",LEFT(VLOOKUP('Obroty 4'!C759,slowniki!P:Q,2,FALSE),9),VLOOKUP('Obroty 4'!C759,slowniki!P:Q,2,FALSE))))</f>
        <v>405</v>
      </c>
      <c r="E759" s="16" t="str">
        <f>VLOOKUP('Obroty 4'!C759,slowniki!P:Q,2,FALSE)</f>
        <v>405-01-06-03</v>
      </c>
      <c r="F759" s="17">
        <f>SUMIFS(Dane!Q:Q,Dane!O:O,'Obroty 4'!C759,Dane!M:M,'Obroty 4'!$D$2)</f>
        <v>0</v>
      </c>
      <c r="G759" s="17">
        <f>SUMIFS(Dane!Q:Q,Dane!P:P,'Obroty 4'!C759,Dane!M:M,'Obroty 4'!$D$2)</f>
        <v>0</v>
      </c>
      <c r="H759" s="17">
        <f>SUMIFS(Dane!Q:Q,Dane!O:O,'Obroty 4'!C759)</f>
        <v>0</v>
      </c>
      <c r="I759" s="17">
        <f>SUMIFS(Dane!P:P,Dane!O:O,'Obroty 4'!C759)</f>
        <v>0</v>
      </c>
      <c r="J759" s="17">
        <f t="shared" si="24"/>
        <v>0</v>
      </c>
      <c r="K759" s="17">
        <f t="shared" si="25"/>
        <v>0</v>
      </c>
    </row>
    <row r="760" spans="3:11" x14ac:dyDescent="0.3">
      <c r="C760" s="6" t="str">
        <f>slowniki!P86</f>
        <v>405-10604</v>
      </c>
      <c r="D760" s="16" t="str">
        <f>IF($B$5="synt",LEFT(VLOOKUP('Obroty 4'!C760,slowniki!P:Q,2,FALSE),3),IF($B$5="I-P",LEFT(VLOOKUP('Obroty 4'!C760,slowniki!P:Q,2,FALSE),6),IF($B$5="II-P",LEFT(VLOOKUP('Obroty 4'!C760,slowniki!P:Q,2,FALSE),9),VLOOKUP('Obroty 4'!C760,slowniki!P:Q,2,FALSE))))</f>
        <v>405</v>
      </c>
      <c r="E760" s="16" t="str">
        <f>VLOOKUP('Obroty 4'!C760,slowniki!P:Q,2,FALSE)</f>
        <v>405-01-06-04</v>
      </c>
      <c r="F760" s="17">
        <f>SUMIFS(Dane!Q:Q,Dane!O:O,'Obroty 4'!C760,Dane!M:M,'Obroty 4'!$D$2)</f>
        <v>0</v>
      </c>
      <c r="G760" s="17">
        <f>SUMIFS(Dane!Q:Q,Dane!P:P,'Obroty 4'!C760,Dane!M:M,'Obroty 4'!$D$2)</f>
        <v>0</v>
      </c>
      <c r="H760" s="17">
        <f>SUMIFS(Dane!Q:Q,Dane!O:O,'Obroty 4'!C760)</f>
        <v>0</v>
      </c>
      <c r="I760" s="17">
        <f>SUMIFS(Dane!P:P,Dane!O:O,'Obroty 4'!C760)</f>
        <v>0</v>
      </c>
      <c r="J760" s="17">
        <f t="shared" si="24"/>
        <v>0</v>
      </c>
      <c r="K760" s="17">
        <f t="shared" si="25"/>
        <v>0</v>
      </c>
    </row>
    <row r="761" spans="3:11" x14ac:dyDescent="0.3">
      <c r="C761" s="6" t="str">
        <f>slowniki!P87</f>
        <v>405-10605</v>
      </c>
      <c r="D761" s="16" t="str">
        <f>IF($B$5="synt",LEFT(VLOOKUP('Obroty 4'!C761,slowniki!P:Q,2,FALSE),3),IF($B$5="I-P",LEFT(VLOOKUP('Obroty 4'!C761,slowniki!P:Q,2,FALSE),6),IF($B$5="II-P",LEFT(VLOOKUP('Obroty 4'!C761,slowniki!P:Q,2,FALSE),9),VLOOKUP('Obroty 4'!C761,slowniki!P:Q,2,FALSE))))</f>
        <v>405</v>
      </c>
      <c r="E761" s="16" t="str">
        <f>VLOOKUP('Obroty 4'!C761,slowniki!P:Q,2,FALSE)</f>
        <v>405-01-06-05</v>
      </c>
      <c r="F761" s="17">
        <f>SUMIFS(Dane!Q:Q,Dane!O:O,'Obroty 4'!C761,Dane!M:M,'Obroty 4'!$D$2)</f>
        <v>0</v>
      </c>
      <c r="G761" s="17">
        <f>SUMIFS(Dane!Q:Q,Dane!P:P,'Obroty 4'!C761,Dane!M:M,'Obroty 4'!$D$2)</f>
        <v>0</v>
      </c>
      <c r="H761" s="17">
        <f>SUMIFS(Dane!Q:Q,Dane!O:O,'Obroty 4'!C761)</f>
        <v>0</v>
      </c>
      <c r="I761" s="17">
        <f>SUMIFS(Dane!P:P,Dane!O:O,'Obroty 4'!C761)</f>
        <v>0</v>
      </c>
      <c r="J761" s="17">
        <f t="shared" si="24"/>
        <v>0</v>
      </c>
      <c r="K761" s="17">
        <f t="shared" si="25"/>
        <v>0</v>
      </c>
    </row>
    <row r="762" spans="3:11" x14ac:dyDescent="0.3">
      <c r="C762" s="6" t="str">
        <f>slowniki!P88</f>
        <v>405-10606</v>
      </c>
      <c r="D762" s="16" t="str">
        <f>IF($B$5="synt",LEFT(VLOOKUP('Obroty 4'!C762,slowniki!P:Q,2,FALSE),3),IF($B$5="I-P",LEFT(VLOOKUP('Obroty 4'!C762,slowniki!P:Q,2,FALSE),6),IF($B$5="II-P",LEFT(VLOOKUP('Obroty 4'!C762,slowniki!P:Q,2,FALSE),9),VLOOKUP('Obroty 4'!C762,slowniki!P:Q,2,FALSE))))</f>
        <v>405</v>
      </c>
      <c r="E762" s="16" t="str">
        <f>VLOOKUP('Obroty 4'!C762,slowniki!P:Q,2,FALSE)</f>
        <v>405-01-06-06</v>
      </c>
      <c r="F762" s="17">
        <f>SUMIFS(Dane!Q:Q,Dane!O:O,'Obroty 4'!C762,Dane!M:M,'Obroty 4'!$D$2)</f>
        <v>0</v>
      </c>
      <c r="G762" s="17">
        <f>SUMIFS(Dane!Q:Q,Dane!P:P,'Obroty 4'!C762,Dane!M:M,'Obroty 4'!$D$2)</f>
        <v>0</v>
      </c>
      <c r="H762" s="17">
        <f>SUMIFS(Dane!Q:Q,Dane!O:O,'Obroty 4'!C762)</f>
        <v>0</v>
      </c>
      <c r="I762" s="17">
        <f>SUMIFS(Dane!P:P,Dane!O:O,'Obroty 4'!C762)</f>
        <v>0</v>
      </c>
      <c r="J762" s="17">
        <f t="shared" si="24"/>
        <v>0</v>
      </c>
      <c r="K762" s="17">
        <f t="shared" si="25"/>
        <v>0</v>
      </c>
    </row>
    <row r="763" spans="3:11" x14ac:dyDescent="0.3">
      <c r="C763" s="6" t="str">
        <f>slowniki!P89</f>
        <v>405-10607</v>
      </c>
      <c r="D763" s="16" t="str">
        <f>IF($B$5="synt",LEFT(VLOOKUP('Obroty 4'!C763,slowniki!P:Q,2,FALSE),3),IF($B$5="I-P",LEFT(VLOOKUP('Obroty 4'!C763,slowniki!P:Q,2,FALSE),6),IF($B$5="II-P",LEFT(VLOOKUP('Obroty 4'!C763,slowniki!P:Q,2,FALSE),9),VLOOKUP('Obroty 4'!C763,slowniki!P:Q,2,FALSE))))</f>
        <v>405</v>
      </c>
      <c r="E763" s="16" t="str">
        <f>VLOOKUP('Obroty 4'!C763,slowniki!P:Q,2,FALSE)</f>
        <v>405-01-06-07</v>
      </c>
      <c r="F763" s="17">
        <f>SUMIFS(Dane!Q:Q,Dane!O:O,'Obroty 4'!C763,Dane!M:M,'Obroty 4'!$D$2)</f>
        <v>0</v>
      </c>
      <c r="G763" s="17">
        <f>SUMIFS(Dane!Q:Q,Dane!P:P,'Obroty 4'!C763,Dane!M:M,'Obroty 4'!$D$2)</f>
        <v>0</v>
      </c>
      <c r="H763" s="17">
        <f>SUMIFS(Dane!Q:Q,Dane!O:O,'Obroty 4'!C763)</f>
        <v>0</v>
      </c>
      <c r="I763" s="17">
        <f>SUMIFS(Dane!P:P,Dane!O:O,'Obroty 4'!C763)</f>
        <v>0</v>
      </c>
      <c r="J763" s="17">
        <f t="shared" si="24"/>
        <v>0</v>
      </c>
      <c r="K763" s="17">
        <f t="shared" si="25"/>
        <v>0</v>
      </c>
    </row>
    <row r="764" spans="3:11" x14ac:dyDescent="0.3">
      <c r="C764" s="6" t="str">
        <f>slowniki!P90</f>
        <v>405-10608</v>
      </c>
      <c r="D764" s="16" t="str">
        <f>IF($B$5="synt",LEFT(VLOOKUP('Obroty 4'!C764,slowniki!P:Q,2,FALSE),3),IF($B$5="I-P",LEFT(VLOOKUP('Obroty 4'!C764,slowniki!P:Q,2,FALSE),6),IF($B$5="II-P",LEFT(VLOOKUP('Obroty 4'!C764,slowniki!P:Q,2,FALSE),9),VLOOKUP('Obroty 4'!C764,slowniki!P:Q,2,FALSE))))</f>
        <v>405</v>
      </c>
      <c r="E764" s="16" t="str">
        <f>VLOOKUP('Obroty 4'!C764,slowniki!P:Q,2,FALSE)</f>
        <v>405-01-06-08</v>
      </c>
      <c r="F764" s="17">
        <f>SUMIFS(Dane!Q:Q,Dane!O:O,'Obroty 4'!C764,Dane!M:M,'Obroty 4'!$D$2)</f>
        <v>0</v>
      </c>
      <c r="G764" s="17">
        <f>SUMIFS(Dane!Q:Q,Dane!P:P,'Obroty 4'!C764,Dane!M:M,'Obroty 4'!$D$2)</f>
        <v>0</v>
      </c>
      <c r="H764" s="17">
        <f>SUMIFS(Dane!Q:Q,Dane!O:O,'Obroty 4'!C764)</f>
        <v>0</v>
      </c>
      <c r="I764" s="17">
        <f>SUMIFS(Dane!P:P,Dane!O:O,'Obroty 4'!C764)</f>
        <v>0</v>
      </c>
      <c r="J764" s="17">
        <f t="shared" si="24"/>
        <v>0</v>
      </c>
      <c r="K764" s="17">
        <f t="shared" si="25"/>
        <v>0</v>
      </c>
    </row>
    <row r="765" spans="3:11" x14ac:dyDescent="0.3">
      <c r="C765" s="6" t="str">
        <f>slowniki!P91</f>
        <v>405-10609</v>
      </c>
      <c r="D765" s="16" t="str">
        <f>IF($B$5="synt",LEFT(VLOOKUP('Obroty 4'!C765,slowniki!P:Q,2,FALSE),3),IF($B$5="I-P",LEFT(VLOOKUP('Obroty 4'!C765,slowniki!P:Q,2,FALSE),6),IF($B$5="II-P",LEFT(VLOOKUP('Obroty 4'!C765,slowniki!P:Q,2,FALSE),9),VLOOKUP('Obroty 4'!C765,slowniki!P:Q,2,FALSE))))</f>
        <v>405</v>
      </c>
      <c r="E765" s="16" t="str">
        <f>VLOOKUP('Obroty 4'!C765,slowniki!P:Q,2,FALSE)</f>
        <v>405-01-06-09</v>
      </c>
      <c r="F765" s="17">
        <f>SUMIFS(Dane!Q:Q,Dane!O:O,'Obroty 4'!C765,Dane!M:M,'Obroty 4'!$D$2)</f>
        <v>0</v>
      </c>
      <c r="G765" s="17">
        <f>SUMIFS(Dane!Q:Q,Dane!P:P,'Obroty 4'!C765,Dane!M:M,'Obroty 4'!$D$2)</f>
        <v>0</v>
      </c>
      <c r="H765" s="17">
        <f>SUMIFS(Dane!Q:Q,Dane!O:O,'Obroty 4'!C765)</f>
        <v>0</v>
      </c>
      <c r="I765" s="17">
        <f>SUMIFS(Dane!P:P,Dane!O:O,'Obroty 4'!C765)</f>
        <v>0</v>
      </c>
      <c r="J765" s="17">
        <f t="shared" si="24"/>
        <v>0</v>
      </c>
      <c r="K765" s="17">
        <f t="shared" si="25"/>
        <v>0</v>
      </c>
    </row>
    <row r="766" spans="3:11" x14ac:dyDescent="0.3">
      <c r="C766" s="6" t="str">
        <f>slowniki!P92</f>
        <v>405-10610</v>
      </c>
      <c r="D766" s="16" t="str">
        <f>IF($B$5="synt",LEFT(VLOOKUP('Obroty 4'!C766,slowniki!P:Q,2,FALSE),3),IF($B$5="I-P",LEFT(VLOOKUP('Obroty 4'!C766,slowniki!P:Q,2,FALSE),6),IF($B$5="II-P",LEFT(VLOOKUP('Obroty 4'!C766,slowniki!P:Q,2,FALSE),9),VLOOKUP('Obroty 4'!C766,slowniki!P:Q,2,FALSE))))</f>
        <v>405</v>
      </c>
      <c r="E766" s="16" t="str">
        <f>VLOOKUP('Obroty 4'!C766,slowniki!P:Q,2,FALSE)</f>
        <v>405-01-06-10</v>
      </c>
      <c r="F766" s="17">
        <f>SUMIFS(Dane!Q:Q,Dane!O:O,'Obroty 4'!C766,Dane!M:M,'Obroty 4'!$D$2)</f>
        <v>0</v>
      </c>
      <c r="G766" s="17">
        <f>SUMIFS(Dane!Q:Q,Dane!P:P,'Obroty 4'!C766,Dane!M:M,'Obroty 4'!$D$2)</f>
        <v>0</v>
      </c>
      <c r="H766" s="17">
        <f>SUMIFS(Dane!Q:Q,Dane!O:O,'Obroty 4'!C766)</f>
        <v>0</v>
      </c>
      <c r="I766" s="17">
        <f>SUMIFS(Dane!P:P,Dane!O:O,'Obroty 4'!C766)</f>
        <v>0</v>
      </c>
      <c r="J766" s="17">
        <f t="shared" si="24"/>
        <v>0</v>
      </c>
      <c r="K766" s="17">
        <f t="shared" si="25"/>
        <v>0</v>
      </c>
    </row>
    <row r="767" spans="3:11" x14ac:dyDescent="0.3">
      <c r="C767" s="6" t="str">
        <f>slowniki!P93</f>
        <v>405-10611</v>
      </c>
      <c r="D767" s="16" t="str">
        <f>IF($B$5="synt",LEFT(VLOOKUP('Obroty 4'!C767,slowniki!P:Q,2,FALSE),3),IF($B$5="I-P",LEFT(VLOOKUP('Obroty 4'!C767,slowniki!P:Q,2,FALSE),6),IF($B$5="II-P",LEFT(VLOOKUP('Obroty 4'!C767,slowniki!P:Q,2,FALSE),9),VLOOKUP('Obroty 4'!C767,slowniki!P:Q,2,FALSE))))</f>
        <v>405</v>
      </c>
      <c r="E767" s="16" t="str">
        <f>VLOOKUP('Obroty 4'!C767,slowniki!P:Q,2,FALSE)</f>
        <v>405-01-06-11</v>
      </c>
      <c r="F767" s="17">
        <f>SUMIFS(Dane!Q:Q,Dane!O:O,'Obroty 4'!C767,Dane!M:M,'Obroty 4'!$D$2)</f>
        <v>0</v>
      </c>
      <c r="G767" s="17">
        <f>SUMIFS(Dane!Q:Q,Dane!P:P,'Obroty 4'!C767,Dane!M:M,'Obroty 4'!$D$2)</f>
        <v>0</v>
      </c>
      <c r="H767" s="17">
        <f>SUMIFS(Dane!Q:Q,Dane!O:O,'Obroty 4'!C767)</f>
        <v>0</v>
      </c>
      <c r="I767" s="17">
        <f>SUMIFS(Dane!P:P,Dane!O:O,'Obroty 4'!C767)</f>
        <v>0</v>
      </c>
      <c r="J767" s="17">
        <f t="shared" si="24"/>
        <v>0</v>
      </c>
      <c r="K767" s="17">
        <f t="shared" si="25"/>
        <v>0</v>
      </c>
    </row>
    <row r="768" spans="3:11" x14ac:dyDescent="0.3">
      <c r="C768" s="6" t="str">
        <f>slowniki!P94</f>
        <v>405-10612</v>
      </c>
      <c r="D768" s="16" t="str">
        <f>IF($B$5="synt",LEFT(VLOOKUP('Obroty 4'!C768,slowniki!P:Q,2,FALSE),3),IF($B$5="I-P",LEFT(VLOOKUP('Obroty 4'!C768,slowniki!P:Q,2,FALSE),6),IF($B$5="II-P",LEFT(VLOOKUP('Obroty 4'!C768,slowniki!P:Q,2,FALSE),9),VLOOKUP('Obroty 4'!C768,slowniki!P:Q,2,FALSE))))</f>
        <v>405</v>
      </c>
      <c r="E768" s="16" t="str">
        <f>VLOOKUP('Obroty 4'!C768,slowniki!P:Q,2,FALSE)</f>
        <v>405-01-06-12</v>
      </c>
      <c r="F768" s="17">
        <f>SUMIFS(Dane!Q:Q,Dane!O:O,'Obroty 4'!C768,Dane!M:M,'Obroty 4'!$D$2)</f>
        <v>0</v>
      </c>
      <c r="G768" s="17">
        <f>SUMIFS(Dane!Q:Q,Dane!P:P,'Obroty 4'!C768,Dane!M:M,'Obroty 4'!$D$2)</f>
        <v>0</v>
      </c>
      <c r="H768" s="17">
        <f>SUMIFS(Dane!Q:Q,Dane!O:O,'Obroty 4'!C768)</f>
        <v>0</v>
      </c>
      <c r="I768" s="17">
        <f>SUMIFS(Dane!P:P,Dane!O:O,'Obroty 4'!C768)</f>
        <v>0</v>
      </c>
      <c r="J768" s="17">
        <f t="shared" si="24"/>
        <v>0</v>
      </c>
      <c r="K768" s="17">
        <f t="shared" si="25"/>
        <v>0</v>
      </c>
    </row>
    <row r="769" spans="3:11" x14ac:dyDescent="0.3">
      <c r="C769" s="6" t="str">
        <f>slowniki!P95</f>
        <v>405-10613</v>
      </c>
      <c r="D769" s="16" t="str">
        <f>IF($B$5="synt",LEFT(VLOOKUP('Obroty 4'!C769,slowniki!P:Q,2,FALSE),3),IF($B$5="I-P",LEFT(VLOOKUP('Obroty 4'!C769,slowniki!P:Q,2,FALSE),6),IF($B$5="II-P",LEFT(VLOOKUP('Obroty 4'!C769,slowniki!P:Q,2,FALSE),9),VLOOKUP('Obroty 4'!C769,slowniki!P:Q,2,FALSE))))</f>
        <v>405</v>
      </c>
      <c r="E769" s="16" t="str">
        <f>VLOOKUP('Obroty 4'!C769,slowniki!P:Q,2,FALSE)</f>
        <v>405-01-06-13</v>
      </c>
      <c r="F769" s="17">
        <f>SUMIFS(Dane!Q:Q,Dane!O:O,'Obroty 4'!C769,Dane!M:M,'Obroty 4'!$D$2)</f>
        <v>0</v>
      </c>
      <c r="G769" s="17">
        <f>SUMIFS(Dane!Q:Q,Dane!P:P,'Obroty 4'!C769,Dane!M:M,'Obroty 4'!$D$2)</f>
        <v>0</v>
      </c>
      <c r="H769" s="17">
        <f>SUMIFS(Dane!Q:Q,Dane!O:O,'Obroty 4'!C769)</f>
        <v>0</v>
      </c>
      <c r="I769" s="17">
        <f>SUMIFS(Dane!P:P,Dane!O:O,'Obroty 4'!C769)</f>
        <v>0</v>
      </c>
      <c r="J769" s="17">
        <f t="shared" si="24"/>
        <v>0</v>
      </c>
      <c r="K769" s="17">
        <f t="shared" si="25"/>
        <v>0</v>
      </c>
    </row>
    <row r="770" spans="3:11" x14ac:dyDescent="0.3">
      <c r="C770" s="6" t="str">
        <f>slowniki!P96</f>
        <v>405-10614</v>
      </c>
      <c r="D770" s="16" t="str">
        <f>IF($B$5="synt",LEFT(VLOOKUP('Obroty 4'!C770,slowniki!P:Q,2,FALSE),3),IF($B$5="I-P",LEFT(VLOOKUP('Obroty 4'!C770,slowniki!P:Q,2,FALSE),6),IF($B$5="II-P",LEFT(VLOOKUP('Obroty 4'!C770,slowniki!P:Q,2,FALSE),9),VLOOKUP('Obroty 4'!C770,slowniki!P:Q,2,FALSE))))</f>
        <v>405</v>
      </c>
      <c r="E770" s="16" t="str">
        <f>VLOOKUP('Obroty 4'!C770,slowniki!P:Q,2,FALSE)</f>
        <v>405-01-06-14</v>
      </c>
      <c r="F770" s="17">
        <f>SUMIFS(Dane!Q:Q,Dane!O:O,'Obroty 4'!C770,Dane!M:M,'Obroty 4'!$D$2)</f>
        <v>0</v>
      </c>
      <c r="G770" s="17">
        <f>SUMIFS(Dane!Q:Q,Dane!P:P,'Obroty 4'!C770,Dane!M:M,'Obroty 4'!$D$2)</f>
        <v>0</v>
      </c>
      <c r="H770" s="17">
        <f>SUMIFS(Dane!Q:Q,Dane!O:O,'Obroty 4'!C770)</f>
        <v>0</v>
      </c>
      <c r="I770" s="17">
        <f>SUMIFS(Dane!P:P,Dane!O:O,'Obroty 4'!C770)</f>
        <v>0</v>
      </c>
      <c r="J770" s="17">
        <f t="shared" si="24"/>
        <v>0</v>
      </c>
      <c r="K770" s="17">
        <f t="shared" si="25"/>
        <v>0</v>
      </c>
    </row>
    <row r="771" spans="3:11" x14ac:dyDescent="0.3">
      <c r="C771" s="6" t="str">
        <f>slowniki!P97</f>
        <v>405-10615</v>
      </c>
      <c r="D771" s="16" t="str">
        <f>IF($B$5="synt",LEFT(VLOOKUP('Obroty 4'!C771,slowniki!P:Q,2,FALSE),3),IF($B$5="I-P",LEFT(VLOOKUP('Obroty 4'!C771,slowniki!P:Q,2,FALSE),6),IF($B$5="II-P",LEFT(VLOOKUP('Obroty 4'!C771,slowniki!P:Q,2,FALSE),9),VLOOKUP('Obroty 4'!C771,slowniki!P:Q,2,FALSE))))</f>
        <v>405</v>
      </c>
      <c r="E771" s="16" t="str">
        <f>VLOOKUP('Obroty 4'!C771,slowniki!P:Q,2,FALSE)</f>
        <v>405-01-06-15</v>
      </c>
      <c r="F771" s="17">
        <f>SUMIFS(Dane!Q:Q,Dane!O:O,'Obroty 4'!C771,Dane!M:M,'Obroty 4'!$D$2)</f>
        <v>0</v>
      </c>
      <c r="G771" s="17">
        <f>SUMIFS(Dane!Q:Q,Dane!P:P,'Obroty 4'!C771,Dane!M:M,'Obroty 4'!$D$2)</f>
        <v>0</v>
      </c>
      <c r="H771" s="17">
        <f>SUMIFS(Dane!Q:Q,Dane!O:O,'Obroty 4'!C771)</f>
        <v>0</v>
      </c>
      <c r="I771" s="17">
        <f>SUMIFS(Dane!P:P,Dane!O:O,'Obroty 4'!C771)</f>
        <v>0</v>
      </c>
      <c r="J771" s="17">
        <f t="shared" si="24"/>
        <v>0</v>
      </c>
      <c r="K771" s="17">
        <f t="shared" si="25"/>
        <v>0</v>
      </c>
    </row>
    <row r="772" spans="3:11" x14ac:dyDescent="0.3">
      <c r="C772" s="6" t="str">
        <f>slowniki!P98</f>
        <v>405-10616</v>
      </c>
      <c r="D772" s="16" t="str">
        <f>IF($B$5="synt",LEFT(VLOOKUP('Obroty 4'!C772,slowniki!P:Q,2,FALSE),3),IF($B$5="I-P",LEFT(VLOOKUP('Obroty 4'!C772,slowniki!P:Q,2,FALSE),6),IF($B$5="II-P",LEFT(VLOOKUP('Obroty 4'!C772,slowniki!P:Q,2,FALSE),9),VLOOKUP('Obroty 4'!C772,slowniki!P:Q,2,FALSE))))</f>
        <v>405</v>
      </c>
      <c r="E772" s="16" t="str">
        <f>VLOOKUP('Obroty 4'!C772,slowniki!P:Q,2,FALSE)</f>
        <v>405-01-06-16</v>
      </c>
      <c r="F772" s="17">
        <f>SUMIFS(Dane!Q:Q,Dane!O:O,'Obroty 4'!C772,Dane!M:M,'Obroty 4'!$D$2)</f>
        <v>0</v>
      </c>
      <c r="G772" s="17">
        <f>SUMIFS(Dane!Q:Q,Dane!P:P,'Obroty 4'!C772,Dane!M:M,'Obroty 4'!$D$2)</f>
        <v>0</v>
      </c>
      <c r="H772" s="17">
        <f>SUMIFS(Dane!Q:Q,Dane!O:O,'Obroty 4'!C772)</f>
        <v>0</v>
      </c>
      <c r="I772" s="17">
        <f>SUMIFS(Dane!P:P,Dane!O:O,'Obroty 4'!C772)</f>
        <v>0</v>
      </c>
      <c r="J772" s="17">
        <f t="shared" si="24"/>
        <v>0</v>
      </c>
      <c r="K772" s="17">
        <f t="shared" si="25"/>
        <v>0</v>
      </c>
    </row>
    <row r="773" spans="3:11" x14ac:dyDescent="0.3">
      <c r="C773" s="6" t="str">
        <f>slowniki!P99</f>
        <v>405-20101</v>
      </c>
      <c r="D773" s="16" t="str">
        <f>IF($B$5="synt",LEFT(VLOOKUP('Obroty 4'!C773,slowniki!P:Q,2,FALSE),3),IF($B$5="I-P",LEFT(VLOOKUP('Obroty 4'!C773,slowniki!P:Q,2,FALSE),6),IF($B$5="II-P",LEFT(VLOOKUP('Obroty 4'!C773,slowniki!P:Q,2,FALSE),9),VLOOKUP('Obroty 4'!C773,slowniki!P:Q,2,FALSE))))</f>
        <v>405</v>
      </c>
      <c r="E773" s="16" t="str">
        <f>VLOOKUP('Obroty 4'!C773,slowniki!P:Q,2,FALSE)</f>
        <v>405-02-01-01</v>
      </c>
      <c r="F773" s="17">
        <f>SUMIFS(Dane!Q:Q,Dane!O:O,'Obroty 4'!C773,Dane!M:M,'Obroty 4'!$D$2)</f>
        <v>0</v>
      </c>
      <c r="G773" s="17">
        <f>SUMIFS(Dane!Q:Q,Dane!P:P,'Obroty 4'!C773,Dane!M:M,'Obroty 4'!$D$2)</f>
        <v>0</v>
      </c>
      <c r="H773" s="17">
        <f>SUMIFS(Dane!Q:Q,Dane!O:O,'Obroty 4'!C773)</f>
        <v>0</v>
      </c>
      <c r="I773" s="17">
        <f>SUMIFS(Dane!P:P,Dane!O:O,'Obroty 4'!C773)</f>
        <v>0</v>
      </c>
      <c r="J773" s="17">
        <f t="shared" si="24"/>
        <v>0</v>
      </c>
      <c r="K773" s="17">
        <f t="shared" si="25"/>
        <v>0</v>
      </c>
    </row>
    <row r="774" spans="3:11" x14ac:dyDescent="0.3">
      <c r="C774" s="6" t="str">
        <f>slowniki!P100</f>
        <v>405-20102</v>
      </c>
      <c r="D774" s="16" t="str">
        <f>IF($B$5="synt",LEFT(VLOOKUP('Obroty 4'!C774,slowniki!P:Q,2,FALSE),3),IF($B$5="I-P",LEFT(VLOOKUP('Obroty 4'!C774,slowniki!P:Q,2,FALSE),6),IF($B$5="II-P",LEFT(VLOOKUP('Obroty 4'!C774,slowniki!P:Q,2,FALSE),9),VLOOKUP('Obroty 4'!C774,slowniki!P:Q,2,FALSE))))</f>
        <v>405</v>
      </c>
      <c r="E774" s="16" t="str">
        <f>VLOOKUP('Obroty 4'!C774,slowniki!P:Q,2,FALSE)</f>
        <v>405-02-01-02</v>
      </c>
      <c r="F774" s="17">
        <f>SUMIFS(Dane!Q:Q,Dane!O:O,'Obroty 4'!C774,Dane!M:M,'Obroty 4'!$D$2)</f>
        <v>0</v>
      </c>
      <c r="G774" s="17">
        <f>SUMIFS(Dane!Q:Q,Dane!P:P,'Obroty 4'!C774,Dane!M:M,'Obroty 4'!$D$2)</f>
        <v>0</v>
      </c>
      <c r="H774" s="17">
        <f>SUMIFS(Dane!Q:Q,Dane!O:O,'Obroty 4'!C774)</f>
        <v>0</v>
      </c>
      <c r="I774" s="17">
        <f>SUMIFS(Dane!P:P,Dane!O:O,'Obroty 4'!C774)</f>
        <v>0</v>
      </c>
      <c r="J774" s="17">
        <f t="shared" si="24"/>
        <v>0</v>
      </c>
      <c r="K774" s="17">
        <f t="shared" si="25"/>
        <v>0</v>
      </c>
    </row>
    <row r="775" spans="3:11" x14ac:dyDescent="0.3">
      <c r="C775" s="6" t="str">
        <f>slowniki!P101</f>
        <v>405-20103</v>
      </c>
      <c r="D775" s="16" t="str">
        <f>IF($B$5="synt",LEFT(VLOOKUP('Obroty 4'!C775,slowniki!P:Q,2,FALSE),3),IF($B$5="I-P",LEFT(VLOOKUP('Obroty 4'!C775,slowniki!P:Q,2,FALSE),6),IF($B$5="II-P",LEFT(VLOOKUP('Obroty 4'!C775,slowniki!P:Q,2,FALSE),9),VLOOKUP('Obroty 4'!C775,slowniki!P:Q,2,FALSE))))</f>
        <v>405</v>
      </c>
      <c r="E775" s="16" t="str">
        <f>VLOOKUP('Obroty 4'!C775,slowniki!P:Q,2,FALSE)</f>
        <v>405-02-01-03</v>
      </c>
      <c r="F775" s="17">
        <f>SUMIFS(Dane!Q:Q,Dane!O:O,'Obroty 4'!C775,Dane!M:M,'Obroty 4'!$D$2)</f>
        <v>0</v>
      </c>
      <c r="G775" s="17">
        <f>SUMIFS(Dane!Q:Q,Dane!P:P,'Obroty 4'!C775,Dane!M:M,'Obroty 4'!$D$2)</f>
        <v>0</v>
      </c>
      <c r="H775" s="17">
        <f>SUMIFS(Dane!Q:Q,Dane!O:O,'Obroty 4'!C775)</f>
        <v>0</v>
      </c>
      <c r="I775" s="17">
        <f>SUMIFS(Dane!P:P,Dane!O:O,'Obroty 4'!C775)</f>
        <v>0</v>
      </c>
      <c r="J775" s="17">
        <f t="shared" ref="J775:J838" si="26">IF(H775&gt;I775,H775-I775,0)</f>
        <v>0</v>
      </c>
      <c r="K775" s="17">
        <f t="shared" ref="K775:K838" si="27">IF(I775&gt;H775,I775-H775,0)</f>
        <v>0</v>
      </c>
    </row>
    <row r="776" spans="3:11" x14ac:dyDescent="0.3">
      <c r="C776" s="6" t="str">
        <f>slowniki!P102</f>
        <v>405-20104</v>
      </c>
      <c r="D776" s="16" t="str">
        <f>IF($B$5="synt",LEFT(VLOOKUP('Obroty 4'!C776,slowniki!P:Q,2,FALSE),3),IF($B$5="I-P",LEFT(VLOOKUP('Obroty 4'!C776,slowniki!P:Q,2,FALSE),6),IF($B$5="II-P",LEFT(VLOOKUP('Obroty 4'!C776,slowniki!P:Q,2,FALSE),9),VLOOKUP('Obroty 4'!C776,slowniki!P:Q,2,FALSE))))</f>
        <v>405</v>
      </c>
      <c r="E776" s="16" t="str">
        <f>VLOOKUP('Obroty 4'!C776,slowniki!P:Q,2,FALSE)</f>
        <v>405-02-01-04</v>
      </c>
      <c r="F776" s="17">
        <f>SUMIFS(Dane!Q:Q,Dane!O:O,'Obroty 4'!C776,Dane!M:M,'Obroty 4'!$D$2)</f>
        <v>0</v>
      </c>
      <c r="G776" s="17">
        <f>SUMIFS(Dane!Q:Q,Dane!P:P,'Obroty 4'!C776,Dane!M:M,'Obroty 4'!$D$2)</f>
        <v>0</v>
      </c>
      <c r="H776" s="17">
        <f>SUMIFS(Dane!Q:Q,Dane!O:O,'Obroty 4'!C776)</f>
        <v>0</v>
      </c>
      <c r="I776" s="17">
        <f>SUMIFS(Dane!P:P,Dane!O:O,'Obroty 4'!C776)</f>
        <v>0</v>
      </c>
      <c r="J776" s="17">
        <f t="shared" si="26"/>
        <v>0</v>
      </c>
      <c r="K776" s="17">
        <f t="shared" si="27"/>
        <v>0</v>
      </c>
    </row>
    <row r="777" spans="3:11" x14ac:dyDescent="0.3">
      <c r="C777" s="6" t="str">
        <f>slowniki!P103</f>
        <v>405-20105</v>
      </c>
      <c r="D777" s="16" t="str">
        <f>IF($B$5="synt",LEFT(VLOOKUP('Obroty 4'!C777,slowniki!P:Q,2,FALSE),3),IF($B$5="I-P",LEFT(VLOOKUP('Obroty 4'!C777,slowniki!P:Q,2,FALSE),6),IF($B$5="II-P",LEFT(VLOOKUP('Obroty 4'!C777,slowniki!P:Q,2,FALSE),9),VLOOKUP('Obroty 4'!C777,slowniki!P:Q,2,FALSE))))</f>
        <v>405</v>
      </c>
      <c r="E777" s="16" t="str">
        <f>VLOOKUP('Obroty 4'!C777,slowniki!P:Q,2,FALSE)</f>
        <v>405-02-01-05</v>
      </c>
      <c r="F777" s="17">
        <f>SUMIFS(Dane!Q:Q,Dane!O:O,'Obroty 4'!C777,Dane!M:M,'Obroty 4'!$D$2)</f>
        <v>0</v>
      </c>
      <c r="G777" s="17">
        <f>SUMIFS(Dane!Q:Q,Dane!P:P,'Obroty 4'!C777,Dane!M:M,'Obroty 4'!$D$2)</f>
        <v>0</v>
      </c>
      <c r="H777" s="17">
        <f>SUMIFS(Dane!Q:Q,Dane!O:O,'Obroty 4'!C777)</f>
        <v>0</v>
      </c>
      <c r="I777" s="17">
        <f>SUMIFS(Dane!P:P,Dane!O:O,'Obroty 4'!C777)</f>
        <v>0</v>
      </c>
      <c r="J777" s="17">
        <f t="shared" si="26"/>
        <v>0</v>
      </c>
      <c r="K777" s="17">
        <f t="shared" si="27"/>
        <v>0</v>
      </c>
    </row>
    <row r="778" spans="3:11" x14ac:dyDescent="0.3">
      <c r="C778" s="6" t="str">
        <f>slowniki!P104</f>
        <v>405-20106</v>
      </c>
      <c r="D778" s="16" t="str">
        <f>IF($B$5="synt",LEFT(VLOOKUP('Obroty 4'!C778,slowniki!P:Q,2,FALSE),3),IF($B$5="I-P",LEFT(VLOOKUP('Obroty 4'!C778,slowniki!P:Q,2,FALSE),6),IF($B$5="II-P",LEFT(VLOOKUP('Obroty 4'!C778,slowniki!P:Q,2,FALSE),9),VLOOKUP('Obroty 4'!C778,slowniki!P:Q,2,FALSE))))</f>
        <v>405</v>
      </c>
      <c r="E778" s="16" t="str">
        <f>VLOOKUP('Obroty 4'!C778,slowniki!P:Q,2,FALSE)</f>
        <v>405-02-01-06</v>
      </c>
      <c r="F778" s="17">
        <f>SUMIFS(Dane!Q:Q,Dane!O:O,'Obroty 4'!C778,Dane!M:M,'Obroty 4'!$D$2)</f>
        <v>0</v>
      </c>
      <c r="G778" s="17">
        <f>SUMIFS(Dane!Q:Q,Dane!P:P,'Obroty 4'!C778,Dane!M:M,'Obroty 4'!$D$2)</f>
        <v>0</v>
      </c>
      <c r="H778" s="17">
        <f>SUMIFS(Dane!Q:Q,Dane!O:O,'Obroty 4'!C778)</f>
        <v>0</v>
      </c>
      <c r="I778" s="17">
        <f>SUMIFS(Dane!P:P,Dane!O:O,'Obroty 4'!C778)</f>
        <v>0</v>
      </c>
      <c r="J778" s="17">
        <f t="shared" si="26"/>
        <v>0</v>
      </c>
      <c r="K778" s="17">
        <f t="shared" si="27"/>
        <v>0</v>
      </c>
    </row>
    <row r="779" spans="3:11" x14ac:dyDescent="0.3">
      <c r="C779" s="6" t="str">
        <f>slowniki!P105</f>
        <v>405-20107</v>
      </c>
      <c r="D779" s="16" t="str">
        <f>IF($B$5="synt",LEFT(VLOOKUP('Obroty 4'!C779,slowniki!P:Q,2,FALSE),3),IF($B$5="I-P",LEFT(VLOOKUP('Obroty 4'!C779,slowniki!P:Q,2,FALSE),6),IF($B$5="II-P",LEFT(VLOOKUP('Obroty 4'!C779,slowniki!P:Q,2,FALSE),9),VLOOKUP('Obroty 4'!C779,slowniki!P:Q,2,FALSE))))</f>
        <v>405</v>
      </c>
      <c r="E779" s="16" t="str">
        <f>VLOOKUP('Obroty 4'!C779,slowniki!P:Q,2,FALSE)</f>
        <v>405-02-01-07</v>
      </c>
      <c r="F779" s="17">
        <f>SUMIFS(Dane!Q:Q,Dane!O:O,'Obroty 4'!C779,Dane!M:M,'Obroty 4'!$D$2)</f>
        <v>0</v>
      </c>
      <c r="G779" s="17">
        <f>SUMIFS(Dane!Q:Q,Dane!P:P,'Obroty 4'!C779,Dane!M:M,'Obroty 4'!$D$2)</f>
        <v>0</v>
      </c>
      <c r="H779" s="17">
        <f>SUMIFS(Dane!Q:Q,Dane!O:O,'Obroty 4'!C779)</f>
        <v>0</v>
      </c>
      <c r="I779" s="17">
        <f>SUMIFS(Dane!P:P,Dane!O:O,'Obroty 4'!C779)</f>
        <v>0</v>
      </c>
      <c r="J779" s="17">
        <f t="shared" si="26"/>
        <v>0</v>
      </c>
      <c r="K779" s="17">
        <f t="shared" si="27"/>
        <v>0</v>
      </c>
    </row>
    <row r="780" spans="3:11" x14ac:dyDescent="0.3">
      <c r="C780" s="6" t="str">
        <f>slowniki!P106</f>
        <v>405-20108</v>
      </c>
      <c r="D780" s="16" t="str">
        <f>IF($B$5="synt",LEFT(VLOOKUP('Obroty 4'!C780,slowniki!P:Q,2,FALSE),3),IF($B$5="I-P",LEFT(VLOOKUP('Obroty 4'!C780,slowniki!P:Q,2,FALSE),6),IF($B$5="II-P",LEFT(VLOOKUP('Obroty 4'!C780,slowniki!P:Q,2,FALSE),9),VLOOKUP('Obroty 4'!C780,slowniki!P:Q,2,FALSE))))</f>
        <v>405</v>
      </c>
      <c r="E780" s="16" t="str">
        <f>VLOOKUP('Obroty 4'!C780,slowniki!P:Q,2,FALSE)</f>
        <v>405-02-01-08</v>
      </c>
      <c r="F780" s="17">
        <f>SUMIFS(Dane!Q:Q,Dane!O:O,'Obroty 4'!C780,Dane!M:M,'Obroty 4'!$D$2)</f>
        <v>0</v>
      </c>
      <c r="G780" s="17">
        <f>SUMIFS(Dane!Q:Q,Dane!P:P,'Obroty 4'!C780,Dane!M:M,'Obroty 4'!$D$2)</f>
        <v>0</v>
      </c>
      <c r="H780" s="17">
        <f>SUMIFS(Dane!Q:Q,Dane!O:O,'Obroty 4'!C780)</f>
        <v>0</v>
      </c>
      <c r="I780" s="17">
        <f>SUMIFS(Dane!P:P,Dane!O:O,'Obroty 4'!C780)</f>
        <v>0</v>
      </c>
      <c r="J780" s="17">
        <f t="shared" si="26"/>
        <v>0</v>
      </c>
      <c r="K780" s="17">
        <f t="shared" si="27"/>
        <v>0</v>
      </c>
    </row>
    <row r="781" spans="3:11" x14ac:dyDescent="0.3">
      <c r="C781" s="6" t="str">
        <f>slowniki!P107</f>
        <v>405-20109</v>
      </c>
      <c r="D781" s="16" t="str">
        <f>IF($B$5="synt",LEFT(VLOOKUP('Obroty 4'!C781,slowniki!P:Q,2,FALSE),3),IF($B$5="I-P",LEFT(VLOOKUP('Obroty 4'!C781,slowniki!P:Q,2,FALSE),6),IF($B$5="II-P",LEFT(VLOOKUP('Obroty 4'!C781,slowniki!P:Q,2,FALSE),9),VLOOKUP('Obroty 4'!C781,slowniki!P:Q,2,FALSE))))</f>
        <v>405</v>
      </c>
      <c r="E781" s="16" t="str">
        <f>VLOOKUP('Obroty 4'!C781,slowniki!P:Q,2,FALSE)</f>
        <v>405-02-01-09</v>
      </c>
      <c r="F781" s="17">
        <f>SUMIFS(Dane!Q:Q,Dane!O:O,'Obroty 4'!C781,Dane!M:M,'Obroty 4'!$D$2)</f>
        <v>0</v>
      </c>
      <c r="G781" s="17">
        <f>SUMIFS(Dane!Q:Q,Dane!P:P,'Obroty 4'!C781,Dane!M:M,'Obroty 4'!$D$2)</f>
        <v>0</v>
      </c>
      <c r="H781" s="17">
        <f>SUMIFS(Dane!Q:Q,Dane!O:O,'Obroty 4'!C781)</f>
        <v>0</v>
      </c>
      <c r="I781" s="17">
        <f>SUMIFS(Dane!P:P,Dane!O:O,'Obroty 4'!C781)</f>
        <v>0</v>
      </c>
      <c r="J781" s="17">
        <f t="shared" si="26"/>
        <v>0</v>
      </c>
      <c r="K781" s="17">
        <f t="shared" si="27"/>
        <v>0</v>
      </c>
    </row>
    <row r="782" spans="3:11" x14ac:dyDescent="0.3">
      <c r="C782" s="6" t="str">
        <f>slowniki!P108</f>
        <v>405-20110</v>
      </c>
      <c r="D782" s="16" t="str">
        <f>IF($B$5="synt",LEFT(VLOOKUP('Obroty 4'!C782,slowniki!P:Q,2,FALSE),3),IF($B$5="I-P",LEFT(VLOOKUP('Obroty 4'!C782,slowniki!P:Q,2,FALSE),6),IF($B$5="II-P",LEFT(VLOOKUP('Obroty 4'!C782,slowniki!P:Q,2,FALSE),9),VLOOKUP('Obroty 4'!C782,slowniki!P:Q,2,FALSE))))</f>
        <v>405</v>
      </c>
      <c r="E782" s="16" t="str">
        <f>VLOOKUP('Obroty 4'!C782,slowniki!P:Q,2,FALSE)</f>
        <v>405-02-01-10</v>
      </c>
      <c r="F782" s="17">
        <f>SUMIFS(Dane!Q:Q,Dane!O:O,'Obroty 4'!C782,Dane!M:M,'Obroty 4'!$D$2)</f>
        <v>0</v>
      </c>
      <c r="G782" s="17">
        <f>SUMIFS(Dane!Q:Q,Dane!P:P,'Obroty 4'!C782,Dane!M:M,'Obroty 4'!$D$2)</f>
        <v>0</v>
      </c>
      <c r="H782" s="17">
        <f>SUMIFS(Dane!Q:Q,Dane!O:O,'Obroty 4'!C782)</f>
        <v>0</v>
      </c>
      <c r="I782" s="17">
        <f>SUMIFS(Dane!P:P,Dane!O:O,'Obroty 4'!C782)</f>
        <v>0</v>
      </c>
      <c r="J782" s="17">
        <f t="shared" si="26"/>
        <v>0</v>
      </c>
      <c r="K782" s="17">
        <f t="shared" si="27"/>
        <v>0</v>
      </c>
    </row>
    <row r="783" spans="3:11" x14ac:dyDescent="0.3">
      <c r="C783" s="6" t="str">
        <f>slowniki!P109</f>
        <v>405-20111</v>
      </c>
      <c r="D783" s="16" t="str">
        <f>IF($B$5="synt",LEFT(VLOOKUP('Obroty 4'!C783,slowniki!P:Q,2,FALSE),3),IF($B$5="I-P",LEFT(VLOOKUP('Obroty 4'!C783,slowniki!P:Q,2,FALSE),6),IF($B$5="II-P",LEFT(VLOOKUP('Obroty 4'!C783,slowniki!P:Q,2,FALSE),9),VLOOKUP('Obroty 4'!C783,slowniki!P:Q,2,FALSE))))</f>
        <v>405</v>
      </c>
      <c r="E783" s="16" t="str">
        <f>VLOOKUP('Obroty 4'!C783,slowniki!P:Q,2,FALSE)</f>
        <v>405-02-01-11</v>
      </c>
      <c r="F783" s="17">
        <f>SUMIFS(Dane!Q:Q,Dane!O:O,'Obroty 4'!C783,Dane!M:M,'Obroty 4'!$D$2)</f>
        <v>0</v>
      </c>
      <c r="G783" s="17">
        <f>SUMIFS(Dane!Q:Q,Dane!P:P,'Obroty 4'!C783,Dane!M:M,'Obroty 4'!$D$2)</f>
        <v>0</v>
      </c>
      <c r="H783" s="17">
        <f>SUMIFS(Dane!Q:Q,Dane!O:O,'Obroty 4'!C783)</f>
        <v>0</v>
      </c>
      <c r="I783" s="17">
        <f>SUMIFS(Dane!P:P,Dane!O:O,'Obroty 4'!C783)</f>
        <v>0</v>
      </c>
      <c r="J783" s="17">
        <f t="shared" si="26"/>
        <v>0</v>
      </c>
      <c r="K783" s="17">
        <f t="shared" si="27"/>
        <v>0</v>
      </c>
    </row>
    <row r="784" spans="3:11" x14ac:dyDescent="0.3">
      <c r="C784" s="6" t="str">
        <f>slowniki!P110</f>
        <v>405-20112</v>
      </c>
      <c r="D784" s="16" t="str">
        <f>IF($B$5="synt",LEFT(VLOOKUP('Obroty 4'!C784,slowniki!P:Q,2,FALSE),3),IF($B$5="I-P",LEFT(VLOOKUP('Obroty 4'!C784,slowniki!P:Q,2,FALSE),6),IF($B$5="II-P",LEFT(VLOOKUP('Obroty 4'!C784,slowniki!P:Q,2,FALSE),9),VLOOKUP('Obroty 4'!C784,slowniki!P:Q,2,FALSE))))</f>
        <v>405</v>
      </c>
      <c r="E784" s="16" t="str">
        <f>VLOOKUP('Obroty 4'!C784,slowniki!P:Q,2,FALSE)</f>
        <v>405-02-01-12</v>
      </c>
      <c r="F784" s="17">
        <f>SUMIFS(Dane!Q:Q,Dane!O:O,'Obroty 4'!C784,Dane!M:M,'Obroty 4'!$D$2)</f>
        <v>0</v>
      </c>
      <c r="G784" s="17">
        <f>SUMIFS(Dane!Q:Q,Dane!P:P,'Obroty 4'!C784,Dane!M:M,'Obroty 4'!$D$2)</f>
        <v>0</v>
      </c>
      <c r="H784" s="17">
        <f>SUMIFS(Dane!Q:Q,Dane!O:O,'Obroty 4'!C784)</f>
        <v>0</v>
      </c>
      <c r="I784" s="17">
        <f>SUMIFS(Dane!P:P,Dane!O:O,'Obroty 4'!C784)</f>
        <v>0</v>
      </c>
      <c r="J784" s="17">
        <f t="shared" si="26"/>
        <v>0</v>
      </c>
      <c r="K784" s="17">
        <f t="shared" si="27"/>
        <v>0</v>
      </c>
    </row>
    <row r="785" spans="3:11" x14ac:dyDescent="0.3">
      <c r="C785" s="6" t="str">
        <f>slowniki!P111</f>
        <v>405-20113</v>
      </c>
      <c r="D785" s="16" t="str">
        <f>IF($B$5="synt",LEFT(VLOOKUP('Obroty 4'!C785,slowniki!P:Q,2,FALSE),3),IF($B$5="I-P",LEFT(VLOOKUP('Obroty 4'!C785,slowniki!P:Q,2,FALSE),6),IF($B$5="II-P",LEFT(VLOOKUP('Obroty 4'!C785,slowniki!P:Q,2,FALSE),9),VLOOKUP('Obroty 4'!C785,slowniki!P:Q,2,FALSE))))</f>
        <v>405</v>
      </c>
      <c r="E785" s="16" t="str">
        <f>VLOOKUP('Obroty 4'!C785,slowniki!P:Q,2,FALSE)</f>
        <v>405-02-01-13</v>
      </c>
      <c r="F785" s="17">
        <f>SUMIFS(Dane!Q:Q,Dane!O:O,'Obroty 4'!C785,Dane!M:M,'Obroty 4'!$D$2)</f>
        <v>0</v>
      </c>
      <c r="G785" s="17">
        <f>SUMIFS(Dane!Q:Q,Dane!P:P,'Obroty 4'!C785,Dane!M:M,'Obroty 4'!$D$2)</f>
        <v>0</v>
      </c>
      <c r="H785" s="17">
        <f>SUMIFS(Dane!Q:Q,Dane!O:O,'Obroty 4'!C785)</f>
        <v>0</v>
      </c>
      <c r="I785" s="17">
        <f>SUMIFS(Dane!P:P,Dane!O:O,'Obroty 4'!C785)</f>
        <v>0</v>
      </c>
      <c r="J785" s="17">
        <f t="shared" si="26"/>
        <v>0</v>
      </c>
      <c r="K785" s="17">
        <f t="shared" si="27"/>
        <v>0</v>
      </c>
    </row>
    <row r="786" spans="3:11" x14ac:dyDescent="0.3">
      <c r="C786" s="6" t="str">
        <f>slowniki!P112</f>
        <v>405-20114</v>
      </c>
      <c r="D786" s="16" t="str">
        <f>IF($B$5="synt",LEFT(VLOOKUP('Obroty 4'!C786,slowniki!P:Q,2,FALSE),3),IF($B$5="I-P",LEFT(VLOOKUP('Obroty 4'!C786,slowniki!P:Q,2,FALSE),6),IF($B$5="II-P",LEFT(VLOOKUP('Obroty 4'!C786,slowniki!P:Q,2,FALSE),9),VLOOKUP('Obroty 4'!C786,slowniki!P:Q,2,FALSE))))</f>
        <v>405</v>
      </c>
      <c r="E786" s="16" t="str">
        <f>VLOOKUP('Obroty 4'!C786,slowniki!P:Q,2,FALSE)</f>
        <v>405-02-01-14</v>
      </c>
      <c r="F786" s="17">
        <f>SUMIFS(Dane!Q:Q,Dane!O:O,'Obroty 4'!C786,Dane!M:M,'Obroty 4'!$D$2)</f>
        <v>0</v>
      </c>
      <c r="G786" s="17">
        <f>SUMIFS(Dane!Q:Q,Dane!P:P,'Obroty 4'!C786,Dane!M:M,'Obroty 4'!$D$2)</f>
        <v>0</v>
      </c>
      <c r="H786" s="17">
        <f>SUMIFS(Dane!Q:Q,Dane!O:O,'Obroty 4'!C786)</f>
        <v>0</v>
      </c>
      <c r="I786" s="17">
        <f>SUMIFS(Dane!P:P,Dane!O:O,'Obroty 4'!C786)</f>
        <v>0</v>
      </c>
      <c r="J786" s="17">
        <f t="shared" si="26"/>
        <v>0</v>
      </c>
      <c r="K786" s="17">
        <f t="shared" si="27"/>
        <v>0</v>
      </c>
    </row>
    <row r="787" spans="3:11" x14ac:dyDescent="0.3">
      <c r="C787" s="6" t="str">
        <f>slowniki!P113</f>
        <v>405-20115</v>
      </c>
      <c r="D787" s="16" t="str">
        <f>IF($B$5="synt",LEFT(VLOOKUP('Obroty 4'!C787,slowniki!P:Q,2,FALSE),3),IF($B$5="I-P",LEFT(VLOOKUP('Obroty 4'!C787,slowniki!P:Q,2,FALSE),6),IF($B$5="II-P",LEFT(VLOOKUP('Obroty 4'!C787,slowniki!P:Q,2,FALSE),9),VLOOKUP('Obroty 4'!C787,slowniki!P:Q,2,FALSE))))</f>
        <v>405</v>
      </c>
      <c r="E787" s="16" t="str">
        <f>VLOOKUP('Obroty 4'!C787,slowniki!P:Q,2,FALSE)</f>
        <v>405-02-01-15</v>
      </c>
      <c r="F787" s="17">
        <f>SUMIFS(Dane!Q:Q,Dane!O:O,'Obroty 4'!C787,Dane!M:M,'Obroty 4'!$D$2)</f>
        <v>0</v>
      </c>
      <c r="G787" s="17">
        <f>SUMIFS(Dane!Q:Q,Dane!P:P,'Obroty 4'!C787,Dane!M:M,'Obroty 4'!$D$2)</f>
        <v>0</v>
      </c>
      <c r="H787" s="17">
        <f>SUMIFS(Dane!Q:Q,Dane!O:O,'Obroty 4'!C787)</f>
        <v>0</v>
      </c>
      <c r="I787" s="17">
        <f>SUMIFS(Dane!P:P,Dane!O:O,'Obroty 4'!C787)</f>
        <v>0</v>
      </c>
      <c r="J787" s="17">
        <f t="shared" si="26"/>
        <v>0</v>
      </c>
      <c r="K787" s="17">
        <f t="shared" si="27"/>
        <v>0</v>
      </c>
    </row>
    <row r="788" spans="3:11" x14ac:dyDescent="0.3">
      <c r="C788" s="6" t="str">
        <f>slowniki!P114</f>
        <v>405-20116</v>
      </c>
      <c r="D788" s="16" t="str">
        <f>IF($B$5="synt",LEFT(VLOOKUP('Obroty 4'!C788,slowniki!P:Q,2,FALSE),3),IF($B$5="I-P",LEFT(VLOOKUP('Obroty 4'!C788,slowniki!P:Q,2,FALSE),6),IF($B$5="II-P",LEFT(VLOOKUP('Obroty 4'!C788,slowniki!P:Q,2,FALSE),9),VLOOKUP('Obroty 4'!C788,slowniki!P:Q,2,FALSE))))</f>
        <v>405</v>
      </c>
      <c r="E788" s="16" t="str">
        <f>VLOOKUP('Obroty 4'!C788,slowniki!P:Q,2,FALSE)</f>
        <v>405-02-01-16</v>
      </c>
      <c r="F788" s="17">
        <f>SUMIFS(Dane!Q:Q,Dane!O:O,'Obroty 4'!C788,Dane!M:M,'Obroty 4'!$D$2)</f>
        <v>0</v>
      </c>
      <c r="G788" s="17">
        <f>SUMIFS(Dane!Q:Q,Dane!P:P,'Obroty 4'!C788,Dane!M:M,'Obroty 4'!$D$2)</f>
        <v>0</v>
      </c>
      <c r="H788" s="17">
        <f>SUMIFS(Dane!Q:Q,Dane!O:O,'Obroty 4'!C788)</f>
        <v>0</v>
      </c>
      <c r="I788" s="17">
        <f>SUMIFS(Dane!P:P,Dane!O:O,'Obroty 4'!C788)</f>
        <v>0</v>
      </c>
      <c r="J788" s="17">
        <f t="shared" si="26"/>
        <v>0</v>
      </c>
      <c r="K788" s="17">
        <f t="shared" si="27"/>
        <v>0</v>
      </c>
    </row>
    <row r="789" spans="3:11" x14ac:dyDescent="0.3">
      <c r="C789" s="6" t="str">
        <f>slowniki!P115</f>
        <v>405-20201</v>
      </c>
      <c r="D789" s="16" t="str">
        <f>IF($B$5="synt",LEFT(VLOOKUP('Obroty 4'!C789,slowniki!P:Q,2,FALSE),3),IF($B$5="I-P",LEFT(VLOOKUP('Obroty 4'!C789,slowniki!P:Q,2,FALSE),6),IF($B$5="II-P",LEFT(VLOOKUP('Obroty 4'!C789,slowniki!P:Q,2,FALSE),9),VLOOKUP('Obroty 4'!C789,slowniki!P:Q,2,FALSE))))</f>
        <v>405</v>
      </c>
      <c r="E789" s="16" t="str">
        <f>VLOOKUP('Obroty 4'!C789,slowniki!P:Q,2,FALSE)</f>
        <v>405-02-02-01</v>
      </c>
      <c r="F789" s="17">
        <f>SUMIFS(Dane!Q:Q,Dane!O:O,'Obroty 4'!C789,Dane!M:M,'Obroty 4'!$D$2)</f>
        <v>0</v>
      </c>
      <c r="G789" s="17">
        <f>SUMIFS(Dane!Q:Q,Dane!P:P,'Obroty 4'!C789,Dane!M:M,'Obroty 4'!$D$2)</f>
        <v>0</v>
      </c>
      <c r="H789" s="17">
        <f>SUMIFS(Dane!Q:Q,Dane!O:O,'Obroty 4'!C789)</f>
        <v>0</v>
      </c>
      <c r="I789" s="17">
        <f>SUMIFS(Dane!P:P,Dane!O:O,'Obroty 4'!C789)</f>
        <v>0</v>
      </c>
      <c r="J789" s="17">
        <f t="shared" si="26"/>
        <v>0</v>
      </c>
      <c r="K789" s="17">
        <f t="shared" si="27"/>
        <v>0</v>
      </c>
    </row>
    <row r="790" spans="3:11" x14ac:dyDescent="0.3">
      <c r="C790" s="6" t="str">
        <f>slowniki!P116</f>
        <v>405-20202</v>
      </c>
      <c r="D790" s="16" t="str">
        <f>IF($B$5="synt",LEFT(VLOOKUP('Obroty 4'!C790,slowniki!P:Q,2,FALSE),3),IF($B$5="I-P",LEFT(VLOOKUP('Obroty 4'!C790,slowniki!P:Q,2,FALSE),6),IF($B$5="II-P",LEFT(VLOOKUP('Obroty 4'!C790,slowniki!P:Q,2,FALSE),9),VLOOKUP('Obroty 4'!C790,slowniki!P:Q,2,FALSE))))</f>
        <v>405</v>
      </c>
      <c r="E790" s="16" t="str">
        <f>VLOOKUP('Obroty 4'!C790,slowniki!P:Q,2,FALSE)</f>
        <v>405-02-02-02</v>
      </c>
      <c r="F790" s="17">
        <f>SUMIFS(Dane!Q:Q,Dane!O:O,'Obroty 4'!C790,Dane!M:M,'Obroty 4'!$D$2)</f>
        <v>0</v>
      </c>
      <c r="G790" s="17">
        <f>SUMIFS(Dane!Q:Q,Dane!P:P,'Obroty 4'!C790,Dane!M:M,'Obroty 4'!$D$2)</f>
        <v>0</v>
      </c>
      <c r="H790" s="17">
        <f>SUMIFS(Dane!Q:Q,Dane!O:O,'Obroty 4'!C790)</f>
        <v>0</v>
      </c>
      <c r="I790" s="17">
        <f>SUMIFS(Dane!P:P,Dane!O:O,'Obroty 4'!C790)</f>
        <v>0</v>
      </c>
      <c r="J790" s="17">
        <f t="shared" si="26"/>
        <v>0</v>
      </c>
      <c r="K790" s="17">
        <f t="shared" si="27"/>
        <v>0</v>
      </c>
    </row>
    <row r="791" spans="3:11" x14ac:dyDescent="0.3">
      <c r="C791" s="6" t="str">
        <f>slowniki!P117</f>
        <v>405-20203</v>
      </c>
      <c r="D791" s="16" t="str">
        <f>IF($B$5="synt",LEFT(VLOOKUP('Obroty 4'!C791,slowniki!P:Q,2,FALSE),3),IF($B$5="I-P",LEFT(VLOOKUP('Obroty 4'!C791,slowniki!P:Q,2,FALSE),6),IF($B$5="II-P",LEFT(VLOOKUP('Obroty 4'!C791,slowniki!P:Q,2,FALSE),9),VLOOKUP('Obroty 4'!C791,slowniki!P:Q,2,FALSE))))</f>
        <v>405</v>
      </c>
      <c r="E791" s="16" t="str">
        <f>VLOOKUP('Obroty 4'!C791,slowniki!P:Q,2,FALSE)</f>
        <v>405-02-02-03</v>
      </c>
      <c r="F791" s="17">
        <f>SUMIFS(Dane!Q:Q,Dane!O:O,'Obroty 4'!C791,Dane!M:M,'Obroty 4'!$D$2)</f>
        <v>0</v>
      </c>
      <c r="G791" s="17">
        <f>SUMIFS(Dane!Q:Q,Dane!P:P,'Obroty 4'!C791,Dane!M:M,'Obroty 4'!$D$2)</f>
        <v>0</v>
      </c>
      <c r="H791" s="17">
        <f>SUMIFS(Dane!Q:Q,Dane!O:O,'Obroty 4'!C791)</f>
        <v>0</v>
      </c>
      <c r="I791" s="17">
        <f>SUMIFS(Dane!P:P,Dane!O:O,'Obroty 4'!C791)</f>
        <v>0</v>
      </c>
      <c r="J791" s="17">
        <f t="shared" si="26"/>
        <v>0</v>
      </c>
      <c r="K791" s="17">
        <f t="shared" si="27"/>
        <v>0</v>
      </c>
    </row>
    <row r="792" spans="3:11" x14ac:dyDescent="0.3">
      <c r="C792" s="6" t="str">
        <f>slowniki!P118</f>
        <v>405-20204</v>
      </c>
      <c r="D792" s="16" t="str">
        <f>IF($B$5="synt",LEFT(VLOOKUP('Obroty 4'!C792,slowniki!P:Q,2,FALSE),3),IF($B$5="I-P",LEFT(VLOOKUP('Obroty 4'!C792,slowniki!P:Q,2,FALSE),6),IF($B$5="II-P",LEFT(VLOOKUP('Obroty 4'!C792,slowniki!P:Q,2,FALSE),9),VLOOKUP('Obroty 4'!C792,slowniki!P:Q,2,FALSE))))</f>
        <v>405</v>
      </c>
      <c r="E792" s="16" t="str">
        <f>VLOOKUP('Obroty 4'!C792,slowniki!P:Q,2,FALSE)</f>
        <v>405-02-02-04</v>
      </c>
      <c r="F792" s="17">
        <f>SUMIFS(Dane!Q:Q,Dane!O:O,'Obroty 4'!C792,Dane!M:M,'Obroty 4'!$D$2)</f>
        <v>0</v>
      </c>
      <c r="G792" s="17">
        <f>SUMIFS(Dane!Q:Q,Dane!P:P,'Obroty 4'!C792,Dane!M:M,'Obroty 4'!$D$2)</f>
        <v>0</v>
      </c>
      <c r="H792" s="17">
        <f>SUMIFS(Dane!Q:Q,Dane!O:O,'Obroty 4'!C792)</f>
        <v>0</v>
      </c>
      <c r="I792" s="17">
        <f>SUMIFS(Dane!P:P,Dane!O:O,'Obroty 4'!C792)</f>
        <v>0</v>
      </c>
      <c r="J792" s="17">
        <f t="shared" si="26"/>
        <v>0</v>
      </c>
      <c r="K792" s="17">
        <f t="shared" si="27"/>
        <v>0</v>
      </c>
    </row>
    <row r="793" spans="3:11" x14ac:dyDescent="0.3">
      <c r="C793" s="6" t="str">
        <f>slowniki!P119</f>
        <v>405-20205</v>
      </c>
      <c r="D793" s="16" t="str">
        <f>IF($B$5="synt",LEFT(VLOOKUP('Obroty 4'!C793,slowniki!P:Q,2,FALSE),3),IF($B$5="I-P",LEFT(VLOOKUP('Obroty 4'!C793,slowniki!P:Q,2,FALSE),6),IF($B$5="II-P",LEFT(VLOOKUP('Obroty 4'!C793,slowniki!P:Q,2,FALSE),9),VLOOKUP('Obroty 4'!C793,slowniki!P:Q,2,FALSE))))</f>
        <v>405</v>
      </c>
      <c r="E793" s="16" t="str">
        <f>VLOOKUP('Obroty 4'!C793,slowniki!P:Q,2,FALSE)</f>
        <v>405-02-02-05</v>
      </c>
      <c r="F793" s="17">
        <f>SUMIFS(Dane!Q:Q,Dane!O:O,'Obroty 4'!C793,Dane!M:M,'Obroty 4'!$D$2)</f>
        <v>0</v>
      </c>
      <c r="G793" s="17">
        <f>SUMIFS(Dane!Q:Q,Dane!P:P,'Obroty 4'!C793,Dane!M:M,'Obroty 4'!$D$2)</f>
        <v>0</v>
      </c>
      <c r="H793" s="17">
        <f>SUMIFS(Dane!Q:Q,Dane!O:O,'Obroty 4'!C793)</f>
        <v>0</v>
      </c>
      <c r="I793" s="17">
        <f>SUMIFS(Dane!P:P,Dane!O:O,'Obroty 4'!C793)</f>
        <v>0</v>
      </c>
      <c r="J793" s="17">
        <f t="shared" si="26"/>
        <v>0</v>
      </c>
      <c r="K793" s="17">
        <f t="shared" si="27"/>
        <v>0</v>
      </c>
    </row>
    <row r="794" spans="3:11" x14ac:dyDescent="0.3">
      <c r="C794" s="6" t="str">
        <f>slowniki!P120</f>
        <v>405-20206</v>
      </c>
      <c r="D794" s="16" t="str">
        <f>IF($B$5="synt",LEFT(VLOOKUP('Obroty 4'!C794,slowniki!P:Q,2,FALSE),3),IF($B$5="I-P",LEFT(VLOOKUP('Obroty 4'!C794,slowniki!P:Q,2,FALSE),6),IF($B$5="II-P",LEFT(VLOOKUP('Obroty 4'!C794,slowniki!P:Q,2,FALSE),9),VLOOKUP('Obroty 4'!C794,slowniki!P:Q,2,FALSE))))</f>
        <v>405</v>
      </c>
      <c r="E794" s="16" t="str">
        <f>VLOOKUP('Obroty 4'!C794,slowniki!P:Q,2,FALSE)</f>
        <v>405-02-02-06</v>
      </c>
      <c r="F794" s="17">
        <f>SUMIFS(Dane!Q:Q,Dane!O:O,'Obroty 4'!C794,Dane!M:M,'Obroty 4'!$D$2)</f>
        <v>0</v>
      </c>
      <c r="G794" s="17">
        <f>SUMIFS(Dane!Q:Q,Dane!P:P,'Obroty 4'!C794,Dane!M:M,'Obroty 4'!$D$2)</f>
        <v>0</v>
      </c>
      <c r="H794" s="17">
        <f>SUMIFS(Dane!Q:Q,Dane!O:O,'Obroty 4'!C794)</f>
        <v>0</v>
      </c>
      <c r="I794" s="17">
        <f>SUMIFS(Dane!P:P,Dane!O:O,'Obroty 4'!C794)</f>
        <v>0</v>
      </c>
      <c r="J794" s="17">
        <f t="shared" si="26"/>
        <v>0</v>
      </c>
      <c r="K794" s="17">
        <f t="shared" si="27"/>
        <v>0</v>
      </c>
    </row>
    <row r="795" spans="3:11" x14ac:dyDescent="0.3">
      <c r="C795" s="6" t="str">
        <f>slowniki!P121</f>
        <v>405-20207</v>
      </c>
      <c r="D795" s="16" t="str">
        <f>IF($B$5="synt",LEFT(VLOOKUP('Obroty 4'!C795,slowniki!P:Q,2,FALSE),3),IF($B$5="I-P",LEFT(VLOOKUP('Obroty 4'!C795,slowniki!P:Q,2,FALSE),6),IF($B$5="II-P",LEFT(VLOOKUP('Obroty 4'!C795,slowniki!P:Q,2,FALSE),9),VLOOKUP('Obroty 4'!C795,slowniki!P:Q,2,FALSE))))</f>
        <v>405</v>
      </c>
      <c r="E795" s="16" t="str">
        <f>VLOOKUP('Obroty 4'!C795,slowniki!P:Q,2,FALSE)</f>
        <v>405-02-02-07</v>
      </c>
      <c r="F795" s="17">
        <f>SUMIFS(Dane!Q:Q,Dane!O:O,'Obroty 4'!C795,Dane!M:M,'Obroty 4'!$D$2)</f>
        <v>0</v>
      </c>
      <c r="G795" s="17">
        <f>SUMIFS(Dane!Q:Q,Dane!P:P,'Obroty 4'!C795,Dane!M:M,'Obroty 4'!$D$2)</f>
        <v>0</v>
      </c>
      <c r="H795" s="17">
        <f>SUMIFS(Dane!Q:Q,Dane!O:O,'Obroty 4'!C795)</f>
        <v>0</v>
      </c>
      <c r="I795" s="17">
        <f>SUMIFS(Dane!P:P,Dane!O:O,'Obroty 4'!C795)</f>
        <v>0</v>
      </c>
      <c r="J795" s="17">
        <f t="shared" si="26"/>
        <v>0</v>
      </c>
      <c r="K795" s="17">
        <f t="shared" si="27"/>
        <v>0</v>
      </c>
    </row>
    <row r="796" spans="3:11" x14ac:dyDescent="0.3">
      <c r="C796" s="6" t="str">
        <f>slowniki!P122</f>
        <v>405-20208</v>
      </c>
      <c r="D796" s="16" t="str">
        <f>IF($B$5="synt",LEFT(VLOOKUP('Obroty 4'!C796,slowniki!P:Q,2,FALSE),3),IF($B$5="I-P",LEFT(VLOOKUP('Obroty 4'!C796,slowniki!P:Q,2,FALSE),6),IF($B$5="II-P",LEFT(VLOOKUP('Obroty 4'!C796,slowniki!P:Q,2,FALSE),9),VLOOKUP('Obroty 4'!C796,slowniki!P:Q,2,FALSE))))</f>
        <v>405</v>
      </c>
      <c r="E796" s="16" t="str">
        <f>VLOOKUP('Obroty 4'!C796,slowniki!P:Q,2,FALSE)</f>
        <v>405-02-02-08</v>
      </c>
      <c r="F796" s="17">
        <f>SUMIFS(Dane!Q:Q,Dane!O:O,'Obroty 4'!C796,Dane!M:M,'Obroty 4'!$D$2)</f>
        <v>0</v>
      </c>
      <c r="G796" s="17">
        <f>SUMIFS(Dane!Q:Q,Dane!P:P,'Obroty 4'!C796,Dane!M:M,'Obroty 4'!$D$2)</f>
        <v>0</v>
      </c>
      <c r="H796" s="17">
        <f>SUMIFS(Dane!Q:Q,Dane!O:O,'Obroty 4'!C796)</f>
        <v>0</v>
      </c>
      <c r="I796" s="17">
        <f>SUMIFS(Dane!P:P,Dane!O:O,'Obroty 4'!C796)</f>
        <v>0</v>
      </c>
      <c r="J796" s="17">
        <f t="shared" si="26"/>
        <v>0</v>
      </c>
      <c r="K796" s="17">
        <f t="shared" si="27"/>
        <v>0</v>
      </c>
    </row>
    <row r="797" spans="3:11" x14ac:dyDescent="0.3">
      <c r="C797" s="6" t="str">
        <f>slowniki!P123</f>
        <v>405-20209</v>
      </c>
      <c r="D797" s="16" t="str">
        <f>IF($B$5="synt",LEFT(VLOOKUP('Obroty 4'!C797,slowniki!P:Q,2,FALSE),3),IF($B$5="I-P",LEFT(VLOOKUP('Obroty 4'!C797,slowniki!P:Q,2,FALSE),6),IF($B$5="II-P",LEFT(VLOOKUP('Obroty 4'!C797,slowniki!P:Q,2,FALSE),9),VLOOKUP('Obroty 4'!C797,slowniki!P:Q,2,FALSE))))</f>
        <v>405</v>
      </c>
      <c r="E797" s="16" t="str">
        <f>VLOOKUP('Obroty 4'!C797,slowniki!P:Q,2,FALSE)</f>
        <v>405-02-02-09</v>
      </c>
      <c r="F797" s="17">
        <f>SUMIFS(Dane!Q:Q,Dane!O:O,'Obroty 4'!C797,Dane!M:M,'Obroty 4'!$D$2)</f>
        <v>0</v>
      </c>
      <c r="G797" s="17">
        <f>SUMIFS(Dane!Q:Q,Dane!P:P,'Obroty 4'!C797,Dane!M:M,'Obroty 4'!$D$2)</f>
        <v>0</v>
      </c>
      <c r="H797" s="17">
        <f>SUMIFS(Dane!Q:Q,Dane!O:O,'Obroty 4'!C797)</f>
        <v>0</v>
      </c>
      <c r="I797" s="17">
        <f>SUMIFS(Dane!P:P,Dane!O:O,'Obroty 4'!C797)</f>
        <v>0</v>
      </c>
      <c r="J797" s="17">
        <f t="shared" si="26"/>
        <v>0</v>
      </c>
      <c r="K797" s="17">
        <f t="shared" si="27"/>
        <v>0</v>
      </c>
    </row>
    <row r="798" spans="3:11" x14ac:dyDescent="0.3">
      <c r="C798" s="6" t="str">
        <f>slowniki!P124</f>
        <v>405-20210</v>
      </c>
      <c r="D798" s="16" t="str">
        <f>IF($B$5="synt",LEFT(VLOOKUP('Obroty 4'!C798,slowniki!P:Q,2,FALSE),3),IF($B$5="I-P",LEFT(VLOOKUP('Obroty 4'!C798,slowniki!P:Q,2,FALSE),6),IF($B$5="II-P",LEFT(VLOOKUP('Obroty 4'!C798,slowniki!P:Q,2,FALSE),9),VLOOKUP('Obroty 4'!C798,slowniki!P:Q,2,FALSE))))</f>
        <v>405</v>
      </c>
      <c r="E798" s="16" t="str">
        <f>VLOOKUP('Obroty 4'!C798,slowniki!P:Q,2,FALSE)</f>
        <v>405-02-02-10</v>
      </c>
      <c r="F798" s="17">
        <f>SUMIFS(Dane!Q:Q,Dane!O:O,'Obroty 4'!C798,Dane!M:M,'Obroty 4'!$D$2)</f>
        <v>0</v>
      </c>
      <c r="G798" s="17">
        <f>SUMIFS(Dane!Q:Q,Dane!P:P,'Obroty 4'!C798,Dane!M:M,'Obroty 4'!$D$2)</f>
        <v>0</v>
      </c>
      <c r="H798" s="17">
        <f>SUMIFS(Dane!Q:Q,Dane!O:O,'Obroty 4'!C798)</f>
        <v>0</v>
      </c>
      <c r="I798" s="17">
        <f>SUMIFS(Dane!P:P,Dane!O:O,'Obroty 4'!C798)</f>
        <v>0</v>
      </c>
      <c r="J798" s="17">
        <f t="shared" si="26"/>
        <v>0</v>
      </c>
      <c r="K798" s="17">
        <f t="shared" si="27"/>
        <v>0</v>
      </c>
    </row>
    <row r="799" spans="3:11" x14ac:dyDescent="0.3">
      <c r="C799" s="6" t="str">
        <f>slowniki!P125</f>
        <v>405-20211</v>
      </c>
      <c r="D799" s="16" t="str">
        <f>IF($B$5="synt",LEFT(VLOOKUP('Obroty 4'!C799,slowniki!P:Q,2,FALSE),3),IF($B$5="I-P",LEFT(VLOOKUP('Obroty 4'!C799,slowniki!P:Q,2,FALSE),6),IF($B$5="II-P",LEFT(VLOOKUP('Obroty 4'!C799,slowniki!P:Q,2,FALSE),9),VLOOKUP('Obroty 4'!C799,slowniki!P:Q,2,FALSE))))</f>
        <v>405</v>
      </c>
      <c r="E799" s="16" t="str">
        <f>VLOOKUP('Obroty 4'!C799,slowniki!P:Q,2,FALSE)</f>
        <v>405-02-02-11</v>
      </c>
      <c r="F799" s="17">
        <f>SUMIFS(Dane!Q:Q,Dane!O:O,'Obroty 4'!C799,Dane!M:M,'Obroty 4'!$D$2)</f>
        <v>0</v>
      </c>
      <c r="G799" s="17">
        <f>SUMIFS(Dane!Q:Q,Dane!P:P,'Obroty 4'!C799,Dane!M:M,'Obroty 4'!$D$2)</f>
        <v>0</v>
      </c>
      <c r="H799" s="17">
        <f>SUMIFS(Dane!Q:Q,Dane!O:O,'Obroty 4'!C799)</f>
        <v>0</v>
      </c>
      <c r="I799" s="17">
        <f>SUMIFS(Dane!P:P,Dane!O:O,'Obroty 4'!C799)</f>
        <v>0</v>
      </c>
      <c r="J799" s="17">
        <f t="shared" si="26"/>
        <v>0</v>
      </c>
      <c r="K799" s="17">
        <f t="shared" si="27"/>
        <v>0</v>
      </c>
    </row>
    <row r="800" spans="3:11" x14ac:dyDescent="0.3">
      <c r="C800" s="6" t="str">
        <f>slowniki!P126</f>
        <v>405-20212</v>
      </c>
      <c r="D800" s="16" t="str">
        <f>IF($B$5="synt",LEFT(VLOOKUP('Obroty 4'!C800,slowniki!P:Q,2,FALSE),3),IF($B$5="I-P",LEFT(VLOOKUP('Obroty 4'!C800,slowniki!P:Q,2,FALSE),6),IF($B$5="II-P",LEFT(VLOOKUP('Obroty 4'!C800,slowniki!P:Q,2,FALSE),9),VLOOKUP('Obroty 4'!C800,slowniki!P:Q,2,FALSE))))</f>
        <v>405</v>
      </c>
      <c r="E800" s="16" t="str">
        <f>VLOOKUP('Obroty 4'!C800,slowniki!P:Q,2,FALSE)</f>
        <v>405-02-02-12</v>
      </c>
      <c r="F800" s="17">
        <f>SUMIFS(Dane!Q:Q,Dane!O:O,'Obroty 4'!C800,Dane!M:M,'Obroty 4'!$D$2)</f>
        <v>0</v>
      </c>
      <c r="G800" s="17">
        <f>SUMIFS(Dane!Q:Q,Dane!P:P,'Obroty 4'!C800,Dane!M:M,'Obroty 4'!$D$2)</f>
        <v>0</v>
      </c>
      <c r="H800" s="17">
        <f>SUMIFS(Dane!Q:Q,Dane!O:O,'Obroty 4'!C800)</f>
        <v>0</v>
      </c>
      <c r="I800" s="17">
        <f>SUMIFS(Dane!P:P,Dane!O:O,'Obroty 4'!C800)</f>
        <v>0</v>
      </c>
      <c r="J800" s="17">
        <f t="shared" si="26"/>
        <v>0</v>
      </c>
      <c r="K800" s="17">
        <f t="shared" si="27"/>
        <v>0</v>
      </c>
    </row>
    <row r="801" spans="3:11" x14ac:dyDescent="0.3">
      <c r="C801" s="6" t="str">
        <f>slowniki!P127</f>
        <v>405-20213</v>
      </c>
      <c r="D801" s="16" t="str">
        <f>IF($B$5="synt",LEFT(VLOOKUP('Obroty 4'!C801,slowniki!P:Q,2,FALSE),3),IF($B$5="I-P",LEFT(VLOOKUP('Obroty 4'!C801,slowniki!P:Q,2,FALSE),6),IF($B$5="II-P",LEFT(VLOOKUP('Obroty 4'!C801,slowniki!P:Q,2,FALSE),9),VLOOKUP('Obroty 4'!C801,slowniki!P:Q,2,FALSE))))</f>
        <v>405</v>
      </c>
      <c r="E801" s="16" t="str">
        <f>VLOOKUP('Obroty 4'!C801,slowniki!P:Q,2,FALSE)</f>
        <v>405-02-02-13</v>
      </c>
      <c r="F801" s="17">
        <f>SUMIFS(Dane!Q:Q,Dane!O:O,'Obroty 4'!C801,Dane!M:M,'Obroty 4'!$D$2)</f>
        <v>0</v>
      </c>
      <c r="G801" s="17">
        <f>SUMIFS(Dane!Q:Q,Dane!P:P,'Obroty 4'!C801,Dane!M:M,'Obroty 4'!$D$2)</f>
        <v>0</v>
      </c>
      <c r="H801" s="17">
        <f>SUMIFS(Dane!Q:Q,Dane!O:O,'Obroty 4'!C801)</f>
        <v>0</v>
      </c>
      <c r="I801" s="17">
        <f>SUMIFS(Dane!P:P,Dane!O:O,'Obroty 4'!C801)</f>
        <v>0</v>
      </c>
      <c r="J801" s="17">
        <f t="shared" si="26"/>
        <v>0</v>
      </c>
      <c r="K801" s="17">
        <f t="shared" si="27"/>
        <v>0</v>
      </c>
    </row>
    <row r="802" spans="3:11" x14ac:dyDescent="0.3">
      <c r="C802" s="6" t="str">
        <f>slowniki!P128</f>
        <v>405-20214</v>
      </c>
      <c r="D802" s="16" t="str">
        <f>IF($B$5="synt",LEFT(VLOOKUP('Obroty 4'!C802,slowniki!P:Q,2,FALSE),3),IF($B$5="I-P",LEFT(VLOOKUP('Obroty 4'!C802,slowniki!P:Q,2,FALSE),6),IF($B$5="II-P",LEFT(VLOOKUP('Obroty 4'!C802,slowniki!P:Q,2,FALSE),9),VLOOKUP('Obroty 4'!C802,slowniki!P:Q,2,FALSE))))</f>
        <v>405</v>
      </c>
      <c r="E802" s="16" t="str">
        <f>VLOOKUP('Obroty 4'!C802,slowniki!P:Q,2,FALSE)</f>
        <v>405-02-02-14</v>
      </c>
      <c r="F802" s="17">
        <f>SUMIFS(Dane!Q:Q,Dane!O:O,'Obroty 4'!C802,Dane!M:M,'Obroty 4'!$D$2)</f>
        <v>0</v>
      </c>
      <c r="G802" s="17">
        <f>SUMIFS(Dane!Q:Q,Dane!P:P,'Obroty 4'!C802,Dane!M:M,'Obroty 4'!$D$2)</f>
        <v>0</v>
      </c>
      <c r="H802" s="17">
        <f>SUMIFS(Dane!Q:Q,Dane!O:O,'Obroty 4'!C802)</f>
        <v>0</v>
      </c>
      <c r="I802" s="17">
        <f>SUMIFS(Dane!P:P,Dane!O:O,'Obroty 4'!C802)</f>
        <v>0</v>
      </c>
      <c r="J802" s="17">
        <f t="shared" si="26"/>
        <v>0</v>
      </c>
      <c r="K802" s="17">
        <f t="shared" si="27"/>
        <v>0</v>
      </c>
    </row>
    <row r="803" spans="3:11" x14ac:dyDescent="0.3">
      <c r="C803" s="6" t="str">
        <f>slowniki!P129</f>
        <v>405-20215</v>
      </c>
      <c r="D803" s="16" t="str">
        <f>IF($B$5="synt",LEFT(VLOOKUP('Obroty 4'!C803,slowniki!P:Q,2,FALSE),3),IF($B$5="I-P",LEFT(VLOOKUP('Obroty 4'!C803,slowniki!P:Q,2,FALSE),6),IF($B$5="II-P",LEFT(VLOOKUP('Obroty 4'!C803,slowniki!P:Q,2,FALSE),9),VLOOKUP('Obroty 4'!C803,slowniki!P:Q,2,FALSE))))</f>
        <v>405</v>
      </c>
      <c r="E803" s="16" t="str">
        <f>VLOOKUP('Obroty 4'!C803,slowniki!P:Q,2,FALSE)</f>
        <v>405-02-02-15</v>
      </c>
      <c r="F803" s="17">
        <f>SUMIFS(Dane!Q:Q,Dane!O:O,'Obroty 4'!C803,Dane!M:M,'Obroty 4'!$D$2)</f>
        <v>0</v>
      </c>
      <c r="G803" s="17">
        <f>SUMIFS(Dane!Q:Q,Dane!P:P,'Obroty 4'!C803,Dane!M:M,'Obroty 4'!$D$2)</f>
        <v>0</v>
      </c>
      <c r="H803" s="17">
        <f>SUMIFS(Dane!Q:Q,Dane!O:O,'Obroty 4'!C803)</f>
        <v>0</v>
      </c>
      <c r="I803" s="17">
        <f>SUMIFS(Dane!P:P,Dane!O:O,'Obroty 4'!C803)</f>
        <v>0</v>
      </c>
      <c r="J803" s="17">
        <f t="shared" si="26"/>
        <v>0</v>
      </c>
      <c r="K803" s="17">
        <f t="shared" si="27"/>
        <v>0</v>
      </c>
    </row>
    <row r="804" spans="3:11" x14ac:dyDescent="0.3">
      <c r="C804" s="6" t="str">
        <f>slowniki!P130</f>
        <v>405-20216</v>
      </c>
      <c r="D804" s="16" t="str">
        <f>IF($B$5="synt",LEFT(VLOOKUP('Obroty 4'!C804,slowniki!P:Q,2,FALSE),3),IF($B$5="I-P",LEFT(VLOOKUP('Obroty 4'!C804,slowniki!P:Q,2,FALSE),6),IF($B$5="II-P",LEFT(VLOOKUP('Obroty 4'!C804,slowniki!P:Q,2,FALSE),9),VLOOKUP('Obroty 4'!C804,slowniki!P:Q,2,FALSE))))</f>
        <v>405</v>
      </c>
      <c r="E804" s="16" t="str">
        <f>VLOOKUP('Obroty 4'!C804,slowniki!P:Q,2,FALSE)</f>
        <v>405-02-02-16</v>
      </c>
      <c r="F804" s="17">
        <f>SUMIFS(Dane!Q:Q,Dane!O:O,'Obroty 4'!C804,Dane!M:M,'Obroty 4'!$D$2)</f>
        <v>0</v>
      </c>
      <c r="G804" s="17">
        <f>SUMIFS(Dane!Q:Q,Dane!P:P,'Obroty 4'!C804,Dane!M:M,'Obroty 4'!$D$2)</f>
        <v>0</v>
      </c>
      <c r="H804" s="17">
        <f>SUMIFS(Dane!Q:Q,Dane!O:O,'Obroty 4'!C804)</f>
        <v>0</v>
      </c>
      <c r="I804" s="17">
        <f>SUMIFS(Dane!P:P,Dane!O:O,'Obroty 4'!C804)</f>
        <v>0</v>
      </c>
      <c r="J804" s="17">
        <f t="shared" si="26"/>
        <v>0</v>
      </c>
      <c r="K804" s="17">
        <f t="shared" si="27"/>
        <v>0</v>
      </c>
    </row>
    <row r="805" spans="3:11" x14ac:dyDescent="0.3">
      <c r="C805" s="6" t="str">
        <f>slowniki!P131</f>
        <v>405-20301</v>
      </c>
      <c r="D805" s="16" t="str">
        <f>IF($B$5="synt",LEFT(VLOOKUP('Obroty 4'!C805,slowniki!P:Q,2,FALSE),3),IF($B$5="I-P",LEFT(VLOOKUP('Obroty 4'!C805,slowniki!P:Q,2,FALSE),6),IF($B$5="II-P",LEFT(VLOOKUP('Obroty 4'!C805,slowniki!P:Q,2,FALSE),9),VLOOKUP('Obroty 4'!C805,slowniki!P:Q,2,FALSE))))</f>
        <v>405</v>
      </c>
      <c r="E805" s="16" t="str">
        <f>VLOOKUP('Obroty 4'!C805,slowniki!P:Q,2,FALSE)</f>
        <v>405-02-03-01</v>
      </c>
      <c r="F805" s="17">
        <f>SUMIFS(Dane!Q:Q,Dane!O:O,'Obroty 4'!C805,Dane!M:M,'Obroty 4'!$D$2)</f>
        <v>0</v>
      </c>
      <c r="G805" s="17">
        <f>SUMIFS(Dane!Q:Q,Dane!P:P,'Obroty 4'!C805,Dane!M:M,'Obroty 4'!$D$2)</f>
        <v>0</v>
      </c>
      <c r="H805" s="17">
        <f>SUMIFS(Dane!Q:Q,Dane!O:O,'Obroty 4'!C805)</f>
        <v>0</v>
      </c>
      <c r="I805" s="17">
        <f>SUMIFS(Dane!P:P,Dane!O:O,'Obroty 4'!C805)</f>
        <v>0</v>
      </c>
      <c r="J805" s="17">
        <f t="shared" si="26"/>
        <v>0</v>
      </c>
      <c r="K805" s="17">
        <f t="shared" si="27"/>
        <v>0</v>
      </c>
    </row>
    <row r="806" spans="3:11" x14ac:dyDescent="0.3">
      <c r="C806" s="6" t="str">
        <f>slowniki!P132</f>
        <v>405-20302</v>
      </c>
      <c r="D806" s="16" t="str">
        <f>IF($B$5="synt",LEFT(VLOOKUP('Obroty 4'!C806,slowniki!P:Q,2,FALSE),3),IF($B$5="I-P",LEFT(VLOOKUP('Obroty 4'!C806,slowniki!P:Q,2,FALSE),6),IF($B$5="II-P",LEFT(VLOOKUP('Obroty 4'!C806,slowniki!P:Q,2,FALSE),9),VLOOKUP('Obroty 4'!C806,slowniki!P:Q,2,FALSE))))</f>
        <v>405</v>
      </c>
      <c r="E806" s="16" t="str">
        <f>VLOOKUP('Obroty 4'!C806,slowniki!P:Q,2,FALSE)</f>
        <v>405-02-03-02</v>
      </c>
      <c r="F806" s="17">
        <f>SUMIFS(Dane!Q:Q,Dane!O:O,'Obroty 4'!C806,Dane!M:M,'Obroty 4'!$D$2)</f>
        <v>0</v>
      </c>
      <c r="G806" s="17">
        <f>SUMIFS(Dane!Q:Q,Dane!P:P,'Obroty 4'!C806,Dane!M:M,'Obroty 4'!$D$2)</f>
        <v>0</v>
      </c>
      <c r="H806" s="17">
        <f>SUMIFS(Dane!Q:Q,Dane!O:O,'Obroty 4'!C806)</f>
        <v>0</v>
      </c>
      <c r="I806" s="17">
        <f>SUMIFS(Dane!P:P,Dane!O:O,'Obroty 4'!C806)</f>
        <v>0</v>
      </c>
      <c r="J806" s="17">
        <f t="shared" si="26"/>
        <v>0</v>
      </c>
      <c r="K806" s="17">
        <f t="shared" si="27"/>
        <v>0</v>
      </c>
    </row>
    <row r="807" spans="3:11" x14ac:dyDescent="0.3">
      <c r="C807" s="6" t="str">
        <f>slowniki!P133</f>
        <v>405-20303</v>
      </c>
      <c r="D807" s="16" t="str">
        <f>IF($B$5="synt",LEFT(VLOOKUP('Obroty 4'!C807,slowniki!P:Q,2,FALSE),3),IF($B$5="I-P",LEFT(VLOOKUP('Obroty 4'!C807,slowniki!P:Q,2,FALSE),6),IF($B$5="II-P",LEFT(VLOOKUP('Obroty 4'!C807,slowniki!P:Q,2,FALSE),9),VLOOKUP('Obroty 4'!C807,slowniki!P:Q,2,FALSE))))</f>
        <v>405</v>
      </c>
      <c r="E807" s="16" t="str">
        <f>VLOOKUP('Obroty 4'!C807,slowniki!P:Q,2,FALSE)</f>
        <v>405-02-03-03</v>
      </c>
      <c r="F807" s="17">
        <f>SUMIFS(Dane!Q:Q,Dane!O:O,'Obroty 4'!C807,Dane!M:M,'Obroty 4'!$D$2)</f>
        <v>0</v>
      </c>
      <c r="G807" s="17">
        <f>SUMIFS(Dane!Q:Q,Dane!P:P,'Obroty 4'!C807,Dane!M:M,'Obroty 4'!$D$2)</f>
        <v>0</v>
      </c>
      <c r="H807" s="17">
        <f>SUMIFS(Dane!Q:Q,Dane!O:O,'Obroty 4'!C807)</f>
        <v>0</v>
      </c>
      <c r="I807" s="17">
        <f>SUMIFS(Dane!P:P,Dane!O:O,'Obroty 4'!C807)</f>
        <v>0</v>
      </c>
      <c r="J807" s="17">
        <f t="shared" si="26"/>
        <v>0</v>
      </c>
      <c r="K807" s="17">
        <f t="shared" si="27"/>
        <v>0</v>
      </c>
    </row>
    <row r="808" spans="3:11" x14ac:dyDescent="0.3">
      <c r="C808" s="6" t="str">
        <f>slowniki!P134</f>
        <v>405-20304</v>
      </c>
      <c r="D808" s="16" t="str">
        <f>IF($B$5="synt",LEFT(VLOOKUP('Obroty 4'!C808,slowniki!P:Q,2,FALSE),3),IF($B$5="I-P",LEFT(VLOOKUP('Obroty 4'!C808,slowniki!P:Q,2,FALSE),6),IF($B$5="II-P",LEFT(VLOOKUP('Obroty 4'!C808,slowniki!P:Q,2,FALSE),9),VLOOKUP('Obroty 4'!C808,slowniki!P:Q,2,FALSE))))</f>
        <v>405</v>
      </c>
      <c r="E808" s="16" t="str">
        <f>VLOOKUP('Obroty 4'!C808,slowniki!P:Q,2,FALSE)</f>
        <v>405-02-03-04</v>
      </c>
      <c r="F808" s="17">
        <f>SUMIFS(Dane!Q:Q,Dane!O:O,'Obroty 4'!C808,Dane!M:M,'Obroty 4'!$D$2)</f>
        <v>0</v>
      </c>
      <c r="G808" s="17">
        <f>SUMIFS(Dane!Q:Q,Dane!P:P,'Obroty 4'!C808,Dane!M:M,'Obroty 4'!$D$2)</f>
        <v>0</v>
      </c>
      <c r="H808" s="17">
        <f>SUMIFS(Dane!Q:Q,Dane!O:O,'Obroty 4'!C808)</f>
        <v>0</v>
      </c>
      <c r="I808" s="17">
        <f>SUMIFS(Dane!P:P,Dane!O:O,'Obroty 4'!C808)</f>
        <v>0</v>
      </c>
      <c r="J808" s="17">
        <f t="shared" si="26"/>
        <v>0</v>
      </c>
      <c r="K808" s="17">
        <f t="shared" si="27"/>
        <v>0</v>
      </c>
    </row>
    <row r="809" spans="3:11" x14ac:dyDescent="0.3">
      <c r="C809" s="6" t="str">
        <f>slowniki!P135</f>
        <v>405-20305</v>
      </c>
      <c r="D809" s="16" t="str">
        <f>IF($B$5="synt",LEFT(VLOOKUP('Obroty 4'!C809,slowniki!P:Q,2,FALSE),3),IF($B$5="I-P",LEFT(VLOOKUP('Obroty 4'!C809,slowniki!P:Q,2,FALSE),6),IF($B$5="II-P",LEFT(VLOOKUP('Obroty 4'!C809,slowniki!P:Q,2,FALSE),9),VLOOKUP('Obroty 4'!C809,slowniki!P:Q,2,FALSE))))</f>
        <v>405</v>
      </c>
      <c r="E809" s="16" t="str">
        <f>VLOOKUP('Obroty 4'!C809,slowniki!P:Q,2,FALSE)</f>
        <v>405-02-03-05</v>
      </c>
      <c r="F809" s="17">
        <f>SUMIFS(Dane!Q:Q,Dane!O:O,'Obroty 4'!C809,Dane!M:M,'Obroty 4'!$D$2)</f>
        <v>0</v>
      </c>
      <c r="G809" s="17">
        <f>SUMIFS(Dane!Q:Q,Dane!P:P,'Obroty 4'!C809,Dane!M:M,'Obroty 4'!$D$2)</f>
        <v>0</v>
      </c>
      <c r="H809" s="17">
        <f>SUMIFS(Dane!Q:Q,Dane!O:O,'Obroty 4'!C809)</f>
        <v>0</v>
      </c>
      <c r="I809" s="17">
        <f>SUMIFS(Dane!P:P,Dane!O:O,'Obroty 4'!C809)</f>
        <v>0</v>
      </c>
      <c r="J809" s="17">
        <f t="shared" si="26"/>
        <v>0</v>
      </c>
      <c r="K809" s="17">
        <f t="shared" si="27"/>
        <v>0</v>
      </c>
    </row>
    <row r="810" spans="3:11" x14ac:dyDescent="0.3">
      <c r="C810" s="6" t="str">
        <f>slowniki!P136</f>
        <v>405-20306</v>
      </c>
      <c r="D810" s="16" t="str">
        <f>IF($B$5="synt",LEFT(VLOOKUP('Obroty 4'!C810,slowniki!P:Q,2,FALSE),3),IF($B$5="I-P",LEFT(VLOOKUP('Obroty 4'!C810,slowniki!P:Q,2,FALSE),6),IF($B$5="II-P",LEFT(VLOOKUP('Obroty 4'!C810,slowniki!P:Q,2,FALSE),9),VLOOKUP('Obroty 4'!C810,slowniki!P:Q,2,FALSE))))</f>
        <v>405</v>
      </c>
      <c r="E810" s="16" t="str">
        <f>VLOOKUP('Obroty 4'!C810,slowniki!P:Q,2,FALSE)</f>
        <v>405-02-03-06</v>
      </c>
      <c r="F810" s="17">
        <f>SUMIFS(Dane!Q:Q,Dane!O:O,'Obroty 4'!C810,Dane!M:M,'Obroty 4'!$D$2)</f>
        <v>0</v>
      </c>
      <c r="G810" s="17">
        <f>SUMIFS(Dane!Q:Q,Dane!P:P,'Obroty 4'!C810,Dane!M:M,'Obroty 4'!$D$2)</f>
        <v>0</v>
      </c>
      <c r="H810" s="17">
        <f>SUMIFS(Dane!Q:Q,Dane!O:O,'Obroty 4'!C810)</f>
        <v>0</v>
      </c>
      <c r="I810" s="17">
        <f>SUMIFS(Dane!P:P,Dane!O:O,'Obroty 4'!C810)</f>
        <v>0</v>
      </c>
      <c r="J810" s="17">
        <f t="shared" si="26"/>
        <v>0</v>
      </c>
      <c r="K810" s="17">
        <f t="shared" si="27"/>
        <v>0</v>
      </c>
    </row>
    <row r="811" spans="3:11" x14ac:dyDescent="0.3">
      <c r="C811" s="6" t="str">
        <f>slowniki!P137</f>
        <v>405-20307</v>
      </c>
      <c r="D811" s="16" t="str">
        <f>IF($B$5="synt",LEFT(VLOOKUP('Obroty 4'!C811,slowniki!P:Q,2,FALSE),3),IF($B$5="I-P",LEFT(VLOOKUP('Obroty 4'!C811,slowniki!P:Q,2,FALSE),6),IF($B$5="II-P",LEFT(VLOOKUP('Obroty 4'!C811,slowniki!P:Q,2,FALSE),9),VLOOKUP('Obroty 4'!C811,slowniki!P:Q,2,FALSE))))</f>
        <v>405</v>
      </c>
      <c r="E811" s="16" t="str">
        <f>VLOOKUP('Obroty 4'!C811,slowniki!P:Q,2,FALSE)</f>
        <v>405-02-03-07</v>
      </c>
      <c r="F811" s="17">
        <f>SUMIFS(Dane!Q:Q,Dane!O:O,'Obroty 4'!C811,Dane!M:M,'Obroty 4'!$D$2)</f>
        <v>0</v>
      </c>
      <c r="G811" s="17">
        <f>SUMIFS(Dane!Q:Q,Dane!P:P,'Obroty 4'!C811,Dane!M:M,'Obroty 4'!$D$2)</f>
        <v>0</v>
      </c>
      <c r="H811" s="17">
        <f>SUMIFS(Dane!Q:Q,Dane!O:O,'Obroty 4'!C811)</f>
        <v>0</v>
      </c>
      <c r="I811" s="17">
        <f>SUMIFS(Dane!P:P,Dane!O:O,'Obroty 4'!C811)</f>
        <v>0</v>
      </c>
      <c r="J811" s="17">
        <f t="shared" si="26"/>
        <v>0</v>
      </c>
      <c r="K811" s="17">
        <f t="shared" si="27"/>
        <v>0</v>
      </c>
    </row>
    <row r="812" spans="3:11" x14ac:dyDescent="0.3">
      <c r="C812" s="6" t="str">
        <f>slowniki!P138</f>
        <v>405-20308</v>
      </c>
      <c r="D812" s="16" t="str">
        <f>IF($B$5="synt",LEFT(VLOOKUP('Obroty 4'!C812,slowniki!P:Q,2,FALSE),3),IF($B$5="I-P",LEFT(VLOOKUP('Obroty 4'!C812,slowniki!P:Q,2,FALSE),6),IF($B$5="II-P",LEFT(VLOOKUP('Obroty 4'!C812,slowniki!P:Q,2,FALSE),9),VLOOKUP('Obroty 4'!C812,slowniki!P:Q,2,FALSE))))</f>
        <v>405</v>
      </c>
      <c r="E812" s="16" t="str">
        <f>VLOOKUP('Obroty 4'!C812,slowniki!P:Q,2,FALSE)</f>
        <v>405-02-03-08</v>
      </c>
      <c r="F812" s="17">
        <f>SUMIFS(Dane!Q:Q,Dane!O:O,'Obroty 4'!C812,Dane!M:M,'Obroty 4'!$D$2)</f>
        <v>0</v>
      </c>
      <c r="G812" s="17">
        <f>SUMIFS(Dane!Q:Q,Dane!P:P,'Obroty 4'!C812,Dane!M:M,'Obroty 4'!$D$2)</f>
        <v>0</v>
      </c>
      <c r="H812" s="17">
        <f>SUMIFS(Dane!Q:Q,Dane!O:O,'Obroty 4'!C812)</f>
        <v>0</v>
      </c>
      <c r="I812" s="17">
        <f>SUMIFS(Dane!P:P,Dane!O:O,'Obroty 4'!C812)</f>
        <v>0</v>
      </c>
      <c r="J812" s="17">
        <f t="shared" si="26"/>
        <v>0</v>
      </c>
      <c r="K812" s="17">
        <f t="shared" si="27"/>
        <v>0</v>
      </c>
    </row>
    <row r="813" spans="3:11" x14ac:dyDescent="0.3">
      <c r="C813" s="6" t="str">
        <f>slowniki!P139</f>
        <v>405-20309</v>
      </c>
      <c r="D813" s="16" t="str">
        <f>IF($B$5="synt",LEFT(VLOOKUP('Obroty 4'!C813,slowniki!P:Q,2,FALSE),3),IF($B$5="I-P",LEFT(VLOOKUP('Obroty 4'!C813,slowniki!P:Q,2,FALSE),6),IF($B$5="II-P",LEFT(VLOOKUP('Obroty 4'!C813,slowniki!P:Q,2,FALSE),9),VLOOKUP('Obroty 4'!C813,slowniki!P:Q,2,FALSE))))</f>
        <v>405</v>
      </c>
      <c r="E813" s="16" t="str">
        <f>VLOOKUP('Obroty 4'!C813,slowniki!P:Q,2,FALSE)</f>
        <v>405-02-03-09</v>
      </c>
      <c r="F813" s="17">
        <f>SUMIFS(Dane!Q:Q,Dane!O:O,'Obroty 4'!C813,Dane!M:M,'Obroty 4'!$D$2)</f>
        <v>0</v>
      </c>
      <c r="G813" s="17">
        <f>SUMIFS(Dane!Q:Q,Dane!P:P,'Obroty 4'!C813,Dane!M:M,'Obroty 4'!$D$2)</f>
        <v>0</v>
      </c>
      <c r="H813" s="17">
        <f>SUMIFS(Dane!Q:Q,Dane!O:O,'Obroty 4'!C813)</f>
        <v>0</v>
      </c>
      <c r="I813" s="17">
        <f>SUMIFS(Dane!P:P,Dane!O:O,'Obroty 4'!C813)</f>
        <v>0</v>
      </c>
      <c r="J813" s="17">
        <f t="shared" si="26"/>
        <v>0</v>
      </c>
      <c r="K813" s="17">
        <f t="shared" si="27"/>
        <v>0</v>
      </c>
    </row>
    <row r="814" spans="3:11" x14ac:dyDescent="0.3">
      <c r="C814" s="6" t="str">
        <f>slowniki!P140</f>
        <v>405-20310</v>
      </c>
      <c r="D814" s="16" t="str">
        <f>IF($B$5="synt",LEFT(VLOOKUP('Obroty 4'!C814,slowniki!P:Q,2,FALSE),3),IF($B$5="I-P",LEFT(VLOOKUP('Obroty 4'!C814,slowniki!P:Q,2,FALSE),6),IF($B$5="II-P",LEFT(VLOOKUP('Obroty 4'!C814,slowniki!P:Q,2,FALSE),9),VLOOKUP('Obroty 4'!C814,slowniki!P:Q,2,FALSE))))</f>
        <v>405</v>
      </c>
      <c r="E814" s="16" t="str">
        <f>VLOOKUP('Obroty 4'!C814,slowniki!P:Q,2,FALSE)</f>
        <v>405-02-03-10</v>
      </c>
      <c r="F814" s="17">
        <f>SUMIFS(Dane!Q:Q,Dane!O:O,'Obroty 4'!C814,Dane!M:M,'Obroty 4'!$D$2)</f>
        <v>0</v>
      </c>
      <c r="G814" s="17">
        <f>SUMIFS(Dane!Q:Q,Dane!P:P,'Obroty 4'!C814,Dane!M:M,'Obroty 4'!$D$2)</f>
        <v>0</v>
      </c>
      <c r="H814" s="17">
        <f>SUMIFS(Dane!Q:Q,Dane!O:O,'Obroty 4'!C814)</f>
        <v>0</v>
      </c>
      <c r="I814" s="17">
        <f>SUMIFS(Dane!P:P,Dane!O:O,'Obroty 4'!C814)</f>
        <v>0</v>
      </c>
      <c r="J814" s="17">
        <f t="shared" si="26"/>
        <v>0</v>
      </c>
      <c r="K814" s="17">
        <f t="shared" si="27"/>
        <v>0</v>
      </c>
    </row>
    <row r="815" spans="3:11" x14ac:dyDescent="0.3">
      <c r="C815" s="6" t="str">
        <f>slowniki!P141</f>
        <v>405-20311</v>
      </c>
      <c r="D815" s="16" t="str">
        <f>IF($B$5="synt",LEFT(VLOOKUP('Obroty 4'!C815,slowniki!P:Q,2,FALSE),3),IF($B$5="I-P",LEFT(VLOOKUP('Obroty 4'!C815,slowniki!P:Q,2,FALSE),6),IF($B$5="II-P",LEFT(VLOOKUP('Obroty 4'!C815,slowniki!P:Q,2,FALSE),9),VLOOKUP('Obroty 4'!C815,slowniki!P:Q,2,FALSE))))</f>
        <v>405</v>
      </c>
      <c r="E815" s="16" t="str">
        <f>VLOOKUP('Obroty 4'!C815,slowniki!P:Q,2,FALSE)</f>
        <v>405-02-03-11</v>
      </c>
      <c r="F815" s="17">
        <f>SUMIFS(Dane!Q:Q,Dane!O:O,'Obroty 4'!C815,Dane!M:M,'Obroty 4'!$D$2)</f>
        <v>0</v>
      </c>
      <c r="G815" s="17">
        <f>SUMIFS(Dane!Q:Q,Dane!P:P,'Obroty 4'!C815,Dane!M:M,'Obroty 4'!$D$2)</f>
        <v>0</v>
      </c>
      <c r="H815" s="17">
        <f>SUMIFS(Dane!Q:Q,Dane!O:O,'Obroty 4'!C815)</f>
        <v>0</v>
      </c>
      <c r="I815" s="17">
        <f>SUMIFS(Dane!P:P,Dane!O:O,'Obroty 4'!C815)</f>
        <v>0</v>
      </c>
      <c r="J815" s="17">
        <f t="shared" si="26"/>
        <v>0</v>
      </c>
      <c r="K815" s="17">
        <f t="shared" si="27"/>
        <v>0</v>
      </c>
    </row>
    <row r="816" spans="3:11" x14ac:dyDescent="0.3">
      <c r="C816" s="6" t="str">
        <f>slowniki!P142</f>
        <v>405-20312</v>
      </c>
      <c r="D816" s="16" t="str">
        <f>IF($B$5="synt",LEFT(VLOOKUP('Obroty 4'!C816,slowniki!P:Q,2,FALSE),3),IF($B$5="I-P",LEFT(VLOOKUP('Obroty 4'!C816,slowniki!P:Q,2,FALSE),6),IF($B$5="II-P",LEFT(VLOOKUP('Obroty 4'!C816,slowniki!P:Q,2,FALSE),9),VLOOKUP('Obroty 4'!C816,slowniki!P:Q,2,FALSE))))</f>
        <v>405</v>
      </c>
      <c r="E816" s="16" t="str">
        <f>VLOOKUP('Obroty 4'!C816,slowniki!P:Q,2,FALSE)</f>
        <v>405-02-03-12</v>
      </c>
      <c r="F816" s="17">
        <f>SUMIFS(Dane!Q:Q,Dane!O:O,'Obroty 4'!C816,Dane!M:M,'Obroty 4'!$D$2)</f>
        <v>0</v>
      </c>
      <c r="G816" s="17">
        <f>SUMIFS(Dane!Q:Q,Dane!P:P,'Obroty 4'!C816,Dane!M:M,'Obroty 4'!$D$2)</f>
        <v>0</v>
      </c>
      <c r="H816" s="17">
        <f>SUMIFS(Dane!Q:Q,Dane!O:O,'Obroty 4'!C816)</f>
        <v>0</v>
      </c>
      <c r="I816" s="17">
        <f>SUMIFS(Dane!P:P,Dane!O:O,'Obroty 4'!C816)</f>
        <v>0</v>
      </c>
      <c r="J816" s="17">
        <f t="shared" si="26"/>
        <v>0</v>
      </c>
      <c r="K816" s="17">
        <f t="shared" si="27"/>
        <v>0</v>
      </c>
    </row>
    <row r="817" spans="3:11" x14ac:dyDescent="0.3">
      <c r="C817" s="6" t="str">
        <f>slowniki!P143</f>
        <v>405-20313</v>
      </c>
      <c r="D817" s="16" t="str">
        <f>IF($B$5="synt",LEFT(VLOOKUP('Obroty 4'!C817,slowniki!P:Q,2,FALSE),3),IF($B$5="I-P",LEFT(VLOOKUP('Obroty 4'!C817,slowniki!P:Q,2,FALSE),6),IF($B$5="II-P",LEFT(VLOOKUP('Obroty 4'!C817,slowniki!P:Q,2,FALSE),9),VLOOKUP('Obroty 4'!C817,slowniki!P:Q,2,FALSE))))</f>
        <v>405</v>
      </c>
      <c r="E817" s="16" t="str">
        <f>VLOOKUP('Obroty 4'!C817,slowniki!P:Q,2,FALSE)</f>
        <v>405-02-03-13</v>
      </c>
      <c r="F817" s="17">
        <f>SUMIFS(Dane!Q:Q,Dane!O:O,'Obroty 4'!C817,Dane!M:M,'Obroty 4'!$D$2)</f>
        <v>0</v>
      </c>
      <c r="G817" s="17">
        <f>SUMIFS(Dane!Q:Q,Dane!P:P,'Obroty 4'!C817,Dane!M:M,'Obroty 4'!$D$2)</f>
        <v>0</v>
      </c>
      <c r="H817" s="17">
        <f>SUMIFS(Dane!Q:Q,Dane!O:O,'Obroty 4'!C817)</f>
        <v>0</v>
      </c>
      <c r="I817" s="17">
        <f>SUMIFS(Dane!P:P,Dane!O:O,'Obroty 4'!C817)</f>
        <v>0</v>
      </c>
      <c r="J817" s="17">
        <f t="shared" si="26"/>
        <v>0</v>
      </c>
      <c r="K817" s="17">
        <f t="shared" si="27"/>
        <v>0</v>
      </c>
    </row>
    <row r="818" spans="3:11" x14ac:dyDescent="0.3">
      <c r="C818" s="6" t="str">
        <f>slowniki!P144</f>
        <v>405-20314</v>
      </c>
      <c r="D818" s="16" t="str">
        <f>IF($B$5="synt",LEFT(VLOOKUP('Obroty 4'!C818,slowniki!P:Q,2,FALSE),3),IF($B$5="I-P",LEFT(VLOOKUP('Obroty 4'!C818,slowniki!P:Q,2,FALSE),6),IF($B$5="II-P",LEFT(VLOOKUP('Obroty 4'!C818,slowniki!P:Q,2,FALSE),9),VLOOKUP('Obroty 4'!C818,slowniki!P:Q,2,FALSE))))</f>
        <v>405</v>
      </c>
      <c r="E818" s="16" t="str">
        <f>VLOOKUP('Obroty 4'!C818,slowniki!P:Q,2,FALSE)</f>
        <v>405-02-03-14</v>
      </c>
      <c r="F818" s="17">
        <f>SUMIFS(Dane!Q:Q,Dane!O:O,'Obroty 4'!C818,Dane!M:M,'Obroty 4'!$D$2)</f>
        <v>0</v>
      </c>
      <c r="G818" s="17">
        <f>SUMIFS(Dane!Q:Q,Dane!P:P,'Obroty 4'!C818,Dane!M:M,'Obroty 4'!$D$2)</f>
        <v>0</v>
      </c>
      <c r="H818" s="17">
        <f>SUMIFS(Dane!Q:Q,Dane!O:O,'Obroty 4'!C818)</f>
        <v>0</v>
      </c>
      <c r="I818" s="17">
        <f>SUMIFS(Dane!P:P,Dane!O:O,'Obroty 4'!C818)</f>
        <v>0</v>
      </c>
      <c r="J818" s="17">
        <f t="shared" si="26"/>
        <v>0</v>
      </c>
      <c r="K818" s="17">
        <f t="shared" si="27"/>
        <v>0</v>
      </c>
    </row>
    <row r="819" spans="3:11" x14ac:dyDescent="0.3">
      <c r="C819" s="6" t="str">
        <f>slowniki!P145</f>
        <v>405-20315</v>
      </c>
      <c r="D819" s="16" t="str">
        <f>IF($B$5="synt",LEFT(VLOOKUP('Obroty 4'!C819,slowniki!P:Q,2,FALSE),3),IF($B$5="I-P",LEFT(VLOOKUP('Obroty 4'!C819,slowniki!P:Q,2,FALSE),6),IF($B$5="II-P",LEFT(VLOOKUP('Obroty 4'!C819,slowniki!P:Q,2,FALSE),9),VLOOKUP('Obroty 4'!C819,slowniki!P:Q,2,FALSE))))</f>
        <v>405</v>
      </c>
      <c r="E819" s="16" t="str">
        <f>VLOOKUP('Obroty 4'!C819,slowniki!P:Q,2,FALSE)</f>
        <v>405-02-03-15</v>
      </c>
      <c r="F819" s="17">
        <f>SUMIFS(Dane!Q:Q,Dane!O:O,'Obroty 4'!C819,Dane!M:M,'Obroty 4'!$D$2)</f>
        <v>0</v>
      </c>
      <c r="G819" s="17">
        <f>SUMIFS(Dane!Q:Q,Dane!P:P,'Obroty 4'!C819,Dane!M:M,'Obroty 4'!$D$2)</f>
        <v>0</v>
      </c>
      <c r="H819" s="17">
        <f>SUMIFS(Dane!Q:Q,Dane!O:O,'Obroty 4'!C819)</f>
        <v>0</v>
      </c>
      <c r="I819" s="17">
        <f>SUMIFS(Dane!P:P,Dane!O:O,'Obroty 4'!C819)</f>
        <v>0</v>
      </c>
      <c r="J819" s="17">
        <f t="shared" si="26"/>
        <v>0</v>
      </c>
      <c r="K819" s="17">
        <f t="shared" si="27"/>
        <v>0</v>
      </c>
    </row>
    <row r="820" spans="3:11" x14ac:dyDescent="0.3">
      <c r="C820" s="6" t="str">
        <f>slowniki!P146</f>
        <v>405-20316</v>
      </c>
      <c r="D820" s="16" t="str">
        <f>IF($B$5="synt",LEFT(VLOOKUP('Obroty 4'!C820,slowniki!P:Q,2,FALSE),3),IF($B$5="I-P",LEFT(VLOOKUP('Obroty 4'!C820,slowniki!P:Q,2,FALSE),6),IF($B$5="II-P",LEFT(VLOOKUP('Obroty 4'!C820,slowniki!P:Q,2,FALSE),9),VLOOKUP('Obroty 4'!C820,slowniki!P:Q,2,FALSE))))</f>
        <v>405</v>
      </c>
      <c r="E820" s="16" t="str">
        <f>VLOOKUP('Obroty 4'!C820,slowniki!P:Q,2,FALSE)</f>
        <v>405-02-03-16</v>
      </c>
      <c r="F820" s="17">
        <f>SUMIFS(Dane!Q:Q,Dane!O:O,'Obroty 4'!C820,Dane!M:M,'Obroty 4'!$D$2)</f>
        <v>0</v>
      </c>
      <c r="G820" s="17">
        <f>SUMIFS(Dane!Q:Q,Dane!P:P,'Obroty 4'!C820,Dane!M:M,'Obroty 4'!$D$2)</f>
        <v>0</v>
      </c>
      <c r="H820" s="17">
        <f>SUMIFS(Dane!Q:Q,Dane!O:O,'Obroty 4'!C820)</f>
        <v>0</v>
      </c>
      <c r="I820" s="17">
        <f>SUMIFS(Dane!P:P,Dane!O:O,'Obroty 4'!C820)</f>
        <v>0</v>
      </c>
      <c r="J820" s="17">
        <f t="shared" si="26"/>
        <v>0</v>
      </c>
      <c r="K820" s="17">
        <f t="shared" si="27"/>
        <v>0</v>
      </c>
    </row>
    <row r="821" spans="3:11" x14ac:dyDescent="0.3">
      <c r="C821" s="6" t="str">
        <f>slowniki!P147</f>
        <v>405-20401</v>
      </c>
      <c r="D821" s="16" t="str">
        <f>IF($B$5="synt",LEFT(VLOOKUP('Obroty 4'!C821,slowniki!P:Q,2,FALSE),3),IF($B$5="I-P",LEFT(VLOOKUP('Obroty 4'!C821,slowniki!P:Q,2,FALSE),6),IF($B$5="II-P",LEFT(VLOOKUP('Obroty 4'!C821,slowniki!P:Q,2,FALSE),9),VLOOKUP('Obroty 4'!C821,slowniki!P:Q,2,FALSE))))</f>
        <v>405</v>
      </c>
      <c r="E821" s="16" t="str">
        <f>VLOOKUP('Obroty 4'!C821,slowniki!P:Q,2,FALSE)</f>
        <v>405-02-04-01</v>
      </c>
      <c r="F821" s="17">
        <f>SUMIFS(Dane!Q:Q,Dane!O:O,'Obroty 4'!C821,Dane!M:M,'Obroty 4'!$D$2)</f>
        <v>0</v>
      </c>
      <c r="G821" s="17">
        <f>SUMIFS(Dane!Q:Q,Dane!P:P,'Obroty 4'!C821,Dane!M:M,'Obroty 4'!$D$2)</f>
        <v>0</v>
      </c>
      <c r="H821" s="17">
        <f>SUMIFS(Dane!Q:Q,Dane!O:O,'Obroty 4'!C821)</f>
        <v>0</v>
      </c>
      <c r="I821" s="17">
        <f>SUMIFS(Dane!P:P,Dane!O:O,'Obroty 4'!C821)</f>
        <v>0</v>
      </c>
      <c r="J821" s="17">
        <f t="shared" si="26"/>
        <v>0</v>
      </c>
      <c r="K821" s="17">
        <f t="shared" si="27"/>
        <v>0</v>
      </c>
    </row>
    <row r="822" spans="3:11" x14ac:dyDescent="0.3">
      <c r="C822" s="6" t="str">
        <f>slowniki!P148</f>
        <v>405-20402</v>
      </c>
      <c r="D822" s="16" t="str">
        <f>IF($B$5="synt",LEFT(VLOOKUP('Obroty 4'!C822,slowniki!P:Q,2,FALSE),3),IF($B$5="I-P",LEFT(VLOOKUP('Obroty 4'!C822,slowniki!P:Q,2,FALSE),6),IF($B$5="II-P",LEFT(VLOOKUP('Obroty 4'!C822,slowniki!P:Q,2,FALSE),9),VLOOKUP('Obroty 4'!C822,slowniki!P:Q,2,FALSE))))</f>
        <v>405</v>
      </c>
      <c r="E822" s="16" t="str">
        <f>VLOOKUP('Obroty 4'!C822,slowniki!P:Q,2,FALSE)</f>
        <v>405-02-04-02</v>
      </c>
      <c r="F822" s="17">
        <f>SUMIFS(Dane!Q:Q,Dane!O:O,'Obroty 4'!C822,Dane!M:M,'Obroty 4'!$D$2)</f>
        <v>0</v>
      </c>
      <c r="G822" s="17">
        <f>SUMIFS(Dane!Q:Q,Dane!P:P,'Obroty 4'!C822,Dane!M:M,'Obroty 4'!$D$2)</f>
        <v>0</v>
      </c>
      <c r="H822" s="17">
        <f>SUMIFS(Dane!Q:Q,Dane!O:O,'Obroty 4'!C822)</f>
        <v>0</v>
      </c>
      <c r="I822" s="17">
        <f>SUMIFS(Dane!P:P,Dane!O:O,'Obroty 4'!C822)</f>
        <v>0</v>
      </c>
      <c r="J822" s="17">
        <f t="shared" si="26"/>
        <v>0</v>
      </c>
      <c r="K822" s="17">
        <f t="shared" si="27"/>
        <v>0</v>
      </c>
    </row>
    <row r="823" spans="3:11" x14ac:dyDescent="0.3">
      <c r="C823" s="6" t="str">
        <f>slowniki!P149</f>
        <v>405-20403</v>
      </c>
      <c r="D823" s="16" t="str">
        <f>IF($B$5="synt",LEFT(VLOOKUP('Obroty 4'!C823,slowniki!P:Q,2,FALSE),3),IF($B$5="I-P",LEFT(VLOOKUP('Obroty 4'!C823,slowniki!P:Q,2,FALSE),6),IF($B$5="II-P",LEFT(VLOOKUP('Obroty 4'!C823,slowniki!P:Q,2,FALSE),9),VLOOKUP('Obroty 4'!C823,slowniki!P:Q,2,FALSE))))</f>
        <v>405</v>
      </c>
      <c r="E823" s="16" t="str">
        <f>VLOOKUP('Obroty 4'!C823,slowniki!P:Q,2,FALSE)</f>
        <v>405-02-04-03</v>
      </c>
      <c r="F823" s="17">
        <f>SUMIFS(Dane!Q:Q,Dane!O:O,'Obroty 4'!C823,Dane!M:M,'Obroty 4'!$D$2)</f>
        <v>0</v>
      </c>
      <c r="G823" s="17">
        <f>SUMIFS(Dane!Q:Q,Dane!P:P,'Obroty 4'!C823,Dane!M:M,'Obroty 4'!$D$2)</f>
        <v>0</v>
      </c>
      <c r="H823" s="17">
        <f>SUMIFS(Dane!Q:Q,Dane!O:O,'Obroty 4'!C823)</f>
        <v>0</v>
      </c>
      <c r="I823" s="17">
        <f>SUMIFS(Dane!P:P,Dane!O:O,'Obroty 4'!C823)</f>
        <v>0</v>
      </c>
      <c r="J823" s="17">
        <f t="shared" si="26"/>
        <v>0</v>
      </c>
      <c r="K823" s="17">
        <f t="shared" si="27"/>
        <v>0</v>
      </c>
    </row>
    <row r="824" spans="3:11" x14ac:dyDescent="0.3">
      <c r="C824" s="6" t="str">
        <f>slowniki!P150</f>
        <v>405-20404</v>
      </c>
      <c r="D824" s="16" t="str">
        <f>IF($B$5="synt",LEFT(VLOOKUP('Obroty 4'!C824,slowniki!P:Q,2,FALSE),3),IF($B$5="I-P",LEFT(VLOOKUP('Obroty 4'!C824,slowniki!P:Q,2,FALSE),6),IF($B$5="II-P",LEFT(VLOOKUP('Obroty 4'!C824,slowniki!P:Q,2,FALSE),9),VLOOKUP('Obroty 4'!C824,slowniki!P:Q,2,FALSE))))</f>
        <v>405</v>
      </c>
      <c r="E824" s="16" t="str">
        <f>VLOOKUP('Obroty 4'!C824,slowniki!P:Q,2,FALSE)</f>
        <v>405-02-04-04</v>
      </c>
      <c r="F824" s="17">
        <f>SUMIFS(Dane!Q:Q,Dane!O:O,'Obroty 4'!C824,Dane!M:M,'Obroty 4'!$D$2)</f>
        <v>0</v>
      </c>
      <c r="G824" s="17">
        <f>SUMIFS(Dane!Q:Q,Dane!P:P,'Obroty 4'!C824,Dane!M:M,'Obroty 4'!$D$2)</f>
        <v>0</v>
      </c>
      <c r="H824" s="17">
        <f>SUMIFS(Dane!Q:Q,Dane!O:O,'Obroty 4'!C824)</f>
        <v>0</v>
      </c>
      <c r="I824" s="17">
        <f>SUMIFS(Dane!P:P,Dane!O:O,'Obroty 4'!C824)</f>
        <v>0</v>
      </c>
      <c r="J824" s="17">
        <f t="shared" si="26"/>
        <v>0</v>
      </c>
      <c r="K824" s="17">
        <f t="shared" si="27"/>
        <v>0</v>
      </c>
    </row>
    <row r="825" spans="3:11" x14ac:dyDescent="0.3">
      <c r="C825" s="6" t="str">
        <f>slowniki!P151</f>
        <v>405-20405</v>
      </c>
      <c r="D825" s="16" t="str">
        <f>IF($B$5="synt",LEFT(VLOOKUP('Obroty 4'!C825,slowniki!P:Q,2,FALSE),3),IF($B$5="I-P",LEFT(VLOOKUP('Obroty 4'!C825,slowniki!P:Q,2,FALSE),6),IF($B$5="II-P",LEFT(VLOOKUP('Obroty 4'!C825,slowniki!P:Q,2,FALSE),9),VLOOKUP('Obroty 4'!C825,slowniki!P:Q,2,FALSE))))</f>
        <v>405</v>
      </c>
      <c r="E825" s="16" t="str">
        <f>VLOOKUP('Obroty 4'!C825,slowniki!P:Q,2,FALSE)</f>
        <v>405-02-04-05</v>
      </c>
      <c r="F825" s="17">
        <f>SUMIFS(Dane!Q:Q,Dane!O:O,'Obroty 4'!C825,Dane!M:M,'Obroty 4'!$D$2)</f>
        <v>0</v>
      </c>
      <c r="G825" s="17">
        <f>SUMIFS(Dane!Q:Q,Dane!P:P,'Obroty 4'!C825,Dane!M:M,'Obroty 4'!$D$2)</f>
        <v>0</v>
      </c>
      <c r="H825" s="17">
        <f>SUMIFS(Dane!Q:Q,Dane!O:O,'Obroty 4'!C825)</f>
        <v>0</v>
      </c>
      <c r="I825" s="17">
        <f>SUMIFS(Dane!P:P,Dane!O:O,'Obroty 4'!C825)</f>
        <v>0</v>
      </c>
      <c r="J825" s="17">
        <f t="shared" si="26"/>
        <v>0</v>
      </c>
      <c r="K825" s="17">
        <f t="shared" si="27"/>
        <v>0</v>
      </c>
    </row>
    <row r="826" spans="3:11" x14ac:dyDescent="0.3">
      <c r="C826" s="6" t="str">
        <f>slowniki!P152</f>
        <v>405-20406</v>
      </c>
      <c r="D826" s="16" t="str">
        <f>IF($B$5="synt",LEFT(VLOOKUP('Obroty 4'!C826,slowniki!P:Q,2,FALSE),3),IF($B$5="I-P",LEFT(VLOOKUP('Obroty 4'!C826,slowniki!P:Q,2,FALSE),6),IF($B$5="II-P",LEFT(VLOOKUP('Obroty 4'!C826,slowniki!P:Q,2,FALSE),9),VLOOKUP('Obroty 4'!C826,slowniki!P:Q,2,FALSE))))</f>
        <v>405</v>
      </c>
      <c r="E826" s="16" t="str">
        <f>VLOOKUP('Obroty 4'!C826,slowniki!P:Q,2,FALSE)</f>
        <v>405-02-04-06</v>
      </c>
      <c r="F826" s="17">
        <f>SUMIFS(Dane!Q:Q,Dane!O:O,'Obroty 4'!C826,Dane!M:M,'Obroty 4'!$D$2)</f>
        <v>0</v>
      </c>
      <c r="G826" s="17">
        <f>SUMIFS(Dane!Q:Q,Dane!P:P,'Obroty 4'!C826,Dane!M:M,'Obroty 4'!$D$2)</f>
        <v>0</v>
      </c>
      <c r="H826" s="17">
        <f>SUMIFS(Dane!Q:Q,Dane!O:O,'Obroty 4'!C826)</f>
        <v>0</v>
      </c>
      <c r="I826" s="17">
        <f>SUMIFS(Dane!P:P,Dane!O:O,'Obroty 4'!C826)</f>
        <v>0</v>
      </c>
      <c r="J826" s="17">
        <f t="shared" si="26"/>
        <v>0</v>
      </c>
      <c r="K826" s="17">
        <f t="shared" si="27"/>
        <v>0</v>
      </c>
    </row>
    <row r="827" spans="3:11" x14ac:dyDescent="0.3">
      <c r="C827" s="6" t="str">
        <f>slowniki!P153</f>
        <v>405-20407</v>
      </c>
      <c r="D827" s="16" t="str">
        <f>IF($B$5="synt",LEFT(VLOOKUP('Obroty 4'!C827,slowniki!P:Q,2,FALSE),3),IF($B$5="I-P",LEFT(VLOOKUP('Obroty 4'!C827,slowniki!P:Q,2,FALSE),6),IF($B$5="II-P",LEFT(VLOOKUP('Obroty 4'!C827,slowniki!P:Q,2,FALSE),9),VLOOKUP('Obroty 4'!C827,slowniki!P:Q,2,FALSE))))</f>
        <v>405</v>
      </c>
      <c r="E827" s="16" t="str">
        <f>VLOOKUP('Obroty 4'!C827,slowniki!P:Q,2,FALSE)</f>
        <v>405-02-04-07</v>
      </c>
      <c r="F827" s="17">
        <f>SUMIFS(Dane!Q:Q,Dane!O:O,'Obroty 4'!C827,Dane!M:M,'Obroty 4'!$D$2)</f>
        <v>0</v>
      </c>
      <c r="G827" s="17">
        <f>SUMIFS(Dane!Q:Q,Dane!P:P,'Obroty 4'!C827,Dane!M:M,'Obroty 4'!$D$2)</f>
        <v>0</v>
      </c>
      <c r="H827" s="17">
        <f>SUMIFS(Dane!Q:Q,Dane!O:O,'Obroty 4'!C827)</f>
        <v>0</v>
      </c>
      <c r="I827" s="17">
        <f>SUMIFS(Dane!P:P,Dane!O:O,'Obroty 4'!C827)</f>
        <v>0</v>
      </c>
      <c r="J827" s="17">
        <f t="shared" si="26"/>
        <v>0</v>
      </c>
      <c r="K827" s="17">
        <f t="shared" si="27"/>
        <v>0</v>
      </c>
    </row>
    <row r="828" spans="3:11" x14ac:dyDescent="0.3">
      <c r="C828" s="6" t="str">
        <f>slowniki!P154</f>
        <v>405-20408</v>
      </c>
      <c r="D828" s="16" t="str">
        <f>IF($B$5="synt",LEFT(VLOOKUP('Obroty 4'!C828,slowniki!P:Q,2,FALSE),3),IF($B$5="I-P",LEFT(VLOOKUP('Obroty 4'!C828,slowniki!P:Q,2,FALSE),6),IF($B$5="II-P",LEFT(VLOOKUP('Obroty 4'!C828,slowniki!P:Q,2,FALSE),9),VLOOKUP('Obroty 4'!C828,slowniki!P:Q,2,FALSE))))</f>
        <v>405</v>
      </c>
      <c r="E828" s="16" t="str">
        <f>VLOOKUP('Obroty 4'!C828,slowniki!P:Q,2,FALSE)</f>
        <v>405-02-04-08</v>
      </c>
      <c r="F828" s="17">
        <f>SUMIFS(Dane!Q:Q,Dane!O:O,'Obroty 4'!C828,Dane!M:M,'Obroty 4'!$D$2)</f>
        <v>0</v>
      </c>
      <c r="G828" s="17">
        <f>SUMIFS(Dane!Q:Q,Dane!P:P,'Obroty 4'!C828,Dane!M:M,'Obroty 4'!$D$2)</f>
        <v>0</v>
      </c>
      <c r="H828" s="17">
        <f>SUMIFS(Dane!Q:Q,Dane!O:O,'Obroty 4'!C828)</f>
        <v>0</v>
      </c>
      <c r="I828" s="17">
        <f>SUMIFS(Dane!P:P,Dane!O:O,'Obroty 4'!C828)</f>
        <v>0</v>
      </c>
      <c r="J828" s="17">
        <f t="shared" si="26"/>
        <v>0</v>
      </c>
      <c r="K828" s="17">
        <f t="shared" si="27"/>
        <v>0</v>
      </c>
    </row>
    <row r="829" spans="3:11" x14ac:dyDescent="0.3">
      <c r="C829" s="6" t="str">
        <f>slowniki!P155</f>
        <v>405-20409</v>
      </c>
      <c r="D829" s="16" t="str">
        <f>IF($B$5="synt",LEFT(VLOOKUP('Obroty 4'!C829,slowniki!P:Q,2,FALSE),3),IF($B$5="I-P",LEFT(VLOOKUP('Obroty 4'!C829,slowniki!P:Q,2,FALSE),6),IF($B$5="II-P",LEFT(VLOOKUP('Obroty 4'!C829,slowniki!P:Q,2,FALSE),9),VLOOKUP('Obroty 4'!C829,slowniki!P:Q,2,FALSE))))</f>
        <v>405</v>
      </c>
      <c r="E829" s="16" t="str">
        <f>VLOOKUP('Obroty 4'!C829,slowniki!P:Q,2,FALSE)</f>
        <v>405-02-04-09</v>
      </c>
      <c r="F829" s="17">
        <f>SUMIFS(Dane!Q:Q,Dane!O:O,'Obroty 4'!C829,Dane!M:M,'Obroty 4'!$D$2)</f>
        <v>0</v>
      </c>
      <c r="G829" s="17">
        <f>SUMIFS(Dane!Q:Q,Dane!P:P,'Obroty 4'!C829,Dane!M:M,'Obroty 4'!$D$2)</f>
        <v>0</v>
      </c>
      <c r="H829" s="17">
        <f>SUMIFS(Dane!Q:Q,Dane!O:O,'Obroty 4'!C829)</f>
        <v>0</v>
      </c>
      <c r="I829" s="17">
        <f>SUMIFS(Dane!P:P,Dane!O:O,'Obroty 4'!C829)</f>
        <v>0</v>
      </c>
      <c r="J829" s="17">
        <f t="shared" si="26"/>
        <v>0</v>
      </c>
      <c r="K829" s="17">
        <f t="shared" si="27"/>
        <v>0</v>
      </c>
    </row>
    <row r="830" spans="3:11" x14ac:dyDescent="0.3">
      <c r="C830" s="6" t="str">
        <f>slowniki!P156</f>
        <v>405-20410</v>
      </c>
      <c r="D830" s="16" t="str">
        <f>IF($B$5="synt",LEFT(VLOOKUP('Obroty 4'!C830,slowniki!P:Q,2,FALSE),3),IF($B$5="I-P",LEFT(VLOOKUP('Obroty 4'!C830,slowniki!P:Q,2,FALSE),6),IF($B$5="II-P",LEFT(VLOOKUP('Obroty 4'!C830,slowniki!P:Q,2,FALSE),9),VLOOKUP('Obroty 4'!C830,slowniki!P:Q,2,FALSE))))</f>
        <v>405</v>
      </c>
      <c r="E830" s="16" t="str">
        <f>VLOOKUP('Obroty 4'!C830,slowniki!P:Q,2,FALSE)</f>
        <v>405-02-04-10</v>
      </c>
      <c r="F830" s="17">
        <f>SUMIFS(Dane!Q:Q,Dane!O:O,'Obroty 4'!C830,Dane!M:M,'Obroty 4'!$D$2)</f>
        <v>0</v>
      </c>
      <c r="G830" s="17">
        <f>SUMIFS(Dane!Q:Q,Dane!P:P,'Obroty 4'!C830,Dane!M:M,'Obroty 4'!$D$2)</f>
        <v>0</v>
      </c>
      <c r="H830" s="17">
        <f>SUMIFS(Dane!Q:Q,Dane!O:O,'Obroty 4'!C830)</f>
        <v>0</v>
      </c>
      <c r="I830" s="17">
        <f>SUMIFS(Dane!P:P,Dane!O:O,'Obroty 4'!C830)</f>
        <v>0</v>
      </c>
      <c r="J830" s="17">
        <f t="shared" si="26"/>
        <v>0</v>
      </c>
      <c r="K830" s="17">
        <f t="shared" si="27"/>
        <v>0</v>
      </c>
    </row>
    <row r="831" spans="3:11" x14ac:dyDescent="0.3">
      <c r="C831" s="6" t="str">
        <f>slowniki!P157</f>
        <v>405-20411</v>
      </c>
      <c r="D831" s="16" t="str">
        <f>IF($B$5="synt",LEFT(VLOOKUP('Obroty 4'!C831,slowniki!P:Q,2,FALSE),3),IF($B$5="I-P",LEFT(VLOOKUP('Obroty 4'!C831,slowniki!P:Q,2,FALSE),6),IF($B$5="II-P",LEFT(VLOOKUP('Obroty 4'!C831,slowniki!P:Q,2,FALSE),9),VLOOKUP('Obroty 4'!C831,slowniki!P:Q,2,FALSE))))</f>
        <v>405</v>
      </c>
      <c r="E831" s="16" t="str">
        <f>VLOOKUP('Obroty 4'!C831,slowniki!P:Q,2,FALSE)</f>
        <v>405-02-04-11</v>
      </c>
      <c r="F831" s="17">
        <f>SUMIFS(Dane!Q:Q,Dane!O:O,'Obroty 4'!C831,Dane!M:M,'Obroty 4'!$D$2)</f>
        <v>0</v>
      </c>
      <c r="G831" s="17">
        <f>SUMIFS(Dane!Q:Q,Dane!P:P,'Obroty 4'!C831,Dane!M:M,'Obroty 4'!$D$2)</f>
        <v>0</v>
      </c>
      <c r="H831" s="17">
        <f>SUMIFS(Dane!Q:Q,Dane!O:O,'Obroty 4'!C831)</f>
        <v>0</v>
      </c>
      <c r="I831" s="17">
        <f>SUMIFS(Dane!P:P,Dane!O:O,'Obroty 4'!C831)</f>
        <v>0</v>
      </c>
      <c r="J831" s="17">
        <f t="shared" si="26"/>
        <v>0</v>
      </c>
      <c r="K831" s="17">
        <f t="shared" si="27"/>
        <v>0</v>
      </c>
    </row>
    <row r="832" spans="3:11" x14ac:dyDescent="0.3">
      <c r="C832" s="6" t="str">
        <f>slowniki!P158</f>
        <v>405-20412</v>
      </c>
      <c r="D832" s="16" t="str">
        <f>IF($B$5="synt",LEFT(VLOOKUP('Obroty 4'!C832,slowniki!P:Q,2,FALSE),3),IF($B$5="I-P",LEFT(VLOOKUP('Obroty 4'!C832,slowniki!P:Q,2,FALSE),6),IF($B$5="II-P",LEFT(VLOOKUP('Obroty 4'!C832,slowniki!P:Q,2,FALSE),9),VLOOKUP('Obroty 4'!C832,slowniki!P:Q,2,FALSE))))</f>
        <v>405</v>
      </c>
      <c r="E832" s="16" t="str">
        <f>VLOOKUP('Obroty 4'!C832,slowniki!P:Q,2,FALSE)</f>
        <v>405-02-04-12</v>
      </c>
      <c r="F832" s="17">
        <f>SUMIFS(Dane!Q:Q,Dane!O:O,'Obroty 4'!C832,Dane!M:M,'Obroty 4'!$D$2)</f>
        <v>0</v>
      </c>
      <c r="G832" s="17">
        <f>SUMIFS(Dane!Q:Q,Dane!P:P,'Obroty 4'!C832,Dane!M:M,'Obroty 4'!$D$2)</f>
        <v>0</v>
      </c>
      <c r="H832" s="17">
        <f>SUMIFS(Dane!Q:Q,Dane!O:O,'Obroty 4'!C832)</f>
        <v>0</v>
      </c>
      <c r="I832" s="17">
        <f>SUMIFS(Dane!P:P,Dane!O:O,'Obroty 4'!C832)</f>
        <v>0</v>
      </c>
      <c r="J832" s="17">
        <f t="shared" si="26"/>
        <v>0</v>
      </c>
      <c r="K832" s="17">
        <f t="shared" si="27"/>
        <v>0</v>
      </c>
    </row>
    <row r="833" spans="3:11" x14ac:dyDescent="0.3">
      <c r="C833" s="6" t="str">
        <f>slowniki!P159</f>
        <v>405-20413</v>
      </c>
      <c r="D833" s="16" t="str">
        <f>IF($B$5="synt",LEFT(VLOOKUP('Obroty 4'!C833,slowniki!P:Q,2,FALSE),3),IF($B$5="I-P",LEFT(VLOOKUP('Obroty 4'!C833,slowniki!P:Q,2,FALSE),6),IF($B$5="II-P",LEFT(VLOOKUP('Obroty 4'!C833,slowniki!P:Q,2,FALSE),9),VLOOKUP('Obroty 4'!C833,slowniki!P:Q,2,FALSE))))</f>
        <v>405</v>
      </c>
      <c r="E833" s="16" t="str">
        <f>VLOOKUP('Obroty 4'!C833,slowniki!P:Q,2,FALSE)</f>
        <v>405-02-04-13</v>
      </c>
      <c r="F833" s="17">
        <f>SUMIFS(Dane!Q:Q,Dane!O:O,'Obroty 4'!C833,Dane!M:M,'Obroty 4'!$D$2)</f>
        <v>0</v>
      </c>
      <c r="G833" s="17">
        <f>SUMIFS(Dane!Q:Q,Dane!P:P,'Obroty 4'!C833,Dane!M:M,'Obroty 4'!$D$2)</f>
        <v>0</v>
      </c>
      <c r="H833" s="17">
        <f>SUMIFS(Dane!Q:Q,Dane!O:O,'Obroty 4'!C833)</f>
        <v>0</v>
      </c>
      <c r="I833" s="17">
        <f>SUMIFS(Dane!P:P,Dane!O:O,'Obroty 4'!C833)</f>
        <v>0</v>
      </c>
      <c r="J833" s="17">
        <f t="shared" si="26"/>
        <v>0</v>
      </c>
      <c r="K833" s="17">
        <f t="shared" si="27"/>
        <v>0</v>
      </c>
    </row>
    <row r="834" spans="3:11" x14ac:dyDescent="0.3">
      <c r="C834" s="6" t="str">
        <f>slowniki!P160</f>
        <v>405-20414</v>
      </c>
      <c r="D834" s="16" t="str">
        <f>IF($B$5="synt",LEFT(VLOOKUP('Obroty 4'!C834,slowniki!P:Q,2,FALSE),3),IF($B$5="I-P",LEFT(VLOOKUP('Obroty 4'!C834,slowniki!P:Q,2,FALSE),6),IF($B$5="II-P",LEFT(VLOOKUP('Obroty 4'!C834,slowniki!P:Q,2,FALSE),9),VLOOKUP('Obroty 4'!C834,slowniki!P:Q,2,FALSE))))</f>
        <v>405</v>
      </c>
      <c r="E834" s="16" t="str">
        <f>VLOOKUP('Obroty 4'!C834,slowniki!P:Q,2,FALSE)</f>
        <v>405-02-04-14</v>
      </c>
      <c r="F834" s="17">
        <f>SUMIFS(Dane!Q:Q,Dane!O:O,'Obroty 4'!C834,Dane!M:M,'Obroty 4'!$D$2)</f>
        <v>0</v>
      </c>
      <c r="G834" s="17">
        <f>SUMIFS(Dane!Q:Q,Dane!P:P,'Obroty 4'!C834,Dane!M:M,'Obroty 4'!$D$2)</f>
        <v>0</v>
      </c>
      <c r="H834" s="17">
        <f>SUMIFS(Dane!Q:Q,Dane!O:O,'Obroty 4'!C834)</f>
        <v>0</v>
      </c>
      <c r="I834" s="17">
        <f>SUMIFS(Dane!P:P,Dane!O:O,'Obroty 4'!C834)</f>
        <v>0</v>
      </c>
      <c r="J834" s="17">
        <f t="shared" si="26"/>
        <v>0</v>
      </c>
      <c r="K834" s="17">
        <f t="shared" si="27"/>
        <v>0</v>
      </c>
    </row>
    <row r="835" spans="3:11" x14ac:dyDescent="0.3">
      <c r="C835" s="6" t="str">
        <f>slowniki!P161</f>
        <v>405-20415</v>
      </c>
      <c r="D835" s="16" t="str">
        <f>IF($B$5="synt",LEFT(VLOOKUP('Obroty 4'!C835,slowniki!P:Q,2,FALSE),3),IF($B$5="I-P",LEFT(VLOOKUP('Obroty 4'!C835,slowniki!P:Q,2,FALSE),6),IF($B$5="II-P",LEFT(VLOOKUP('Obroty 4'!C835,slowniki!P:Q,2,FALSE),9),VLOOKUP('Obroty 4'!C835,slowniki!P:Q,2,FALSE))))</f>
        <v>405</v>
      </c>
      <c r="E835" s="16" t="str">
        <f>VLOOKUP('Obroty 4'!C835,slowniki!P:Q,2,FALSE)</f>
        <v>405-02-04-15</v>
      </c>
      <c r="F835" s="17">
        <f>SUMIFS(Dane!Q:Q,Dane!O:O,'Obroty 4'!C835,Dane!M:M,'Obroty 4'!$D$2)</f>
        <v>0</v>
      </c>
      <c r="G835" s="17">
        <f>SUMIFS(Dane!Q:Q,Dane!P:P,'Obroty 4'!C835,Dane!M:M,'Obroty 4'!$D$2)</f>
        <v>0</v>
      </c>
      <c r="H835" s="17">
        <f>SUMIFS(Dane!Q:Q,Dane!O:O,'Obroty 4'!C835)</f>
        <v>0</v>
      </c>
      <c r="I835" s="17">
        <f>SUMIFS(Dane!P:P,Dane!O:O,'Obroty 4'!C835)</f>
        <v>0</v>
      </c>
      <c r="J835" s="17">
        <f t="shared" si="26"/>
        <v>0</v>
      </c>
      <c r="K835" s="17">
        <f t="shared" si="27"/>
        <v>0</v>
      </c>
    </row>
    <row r="836" spans="3:11" x14ac:dyDescent="0.3">
      <c r="C836" s="6" t="str">
        <f>slowniki!P162</f>
        <v>405-20416</v>
      </c>
      <c r="D836" s="16" t="str">
        <f>IF($B$5="synt",LEFT(VLOOKUP('Obroty 4'!C836,slowniki!P:Q,2,FALSE),3),IF($B$5="I-P",LEFT(VLOOKUP('Obroty 4'!C836,slowniki!P:Q,2,FALSE),6),IF($B$5="II-P",LEFT(VLOOKUP('Obroty 4'!C836,slowniki!P:Q,2,FALSE),9),VLOOKUP('Obroty 4'!C836,slowniki!P:Q,2,FALSE))))</f>
        <v>405</v>
      </c>
      <c r="E836" s="16" t="str">
        <f>VLOOKUP('Obroty 4'!C836,slowniki!P:Q,2,FALSE)</f>
        <v>405-02-04-16</v>
      </c>
      <c r="F836" s="17">
        <f>SUMIFS(Dane!Q:Q,Dane!O:O,'Obroty 4'!C836,Dane!M:M,'Obroty 4'!$D$2)</f>
        <v>0</v>
      </c>
      <c r="G836" s="17">
        <f>SUMIFS(Dane!Q:Q,Dane!P:P,'Obroty 4'!C836,Dane!M:M,'Obroty 4'!$D$2)</f>
        <v>0</v>
      </c>
      <c r="H836" s="17">
        <f>SUMIFS(Dane!Q:Q,Dane!O:O,'Obroty 4'!C836)</f>
        <v>0</v>
      </c>
      <c r="I836" s="17">
        <f>SUMIFS(Dane!P:P,Dane!O:O,'Obroty 4'!C836)</f>
        <v>0</v>
      </c>
      <c r="J836" s="17">
        <f t="shared" si="26"/>
        <v>0</v>
      </c>
      <c r="K836" s="17">
        <f t="shared" si="27"/>
        <v>0</v>
      </c>
    </row>
    <row r="837" spans="3:11" x14ac:dyDescent="0.3">
      <c r="C837" s="6" t="str">
        <f>slowniki!P163</f>
        <v>405-20501</v>
      </c>
      <c r="D837" s="16" t="str">
        <f>IF($B$5="synt",LEFT(VLOOKUP('Obroty 4'!C837,slowniki!P:Q,2,FALSE),3),IF($B$5="I-P",LEFT(VLOOKUP('Obroty 4'!C837,slowniki!P:Q,2,FALSE),6),IF($B$5="II-P",LEFT(VLOOKUP('Obroty 4'!C837,slowniki!P:Q,2,FALSE),9),VLOOKUP('Obroty 4'!C837,slowniki!P:Q,2,FALSE))))</f>
        <v>405</v>
      </c>
      <c r="E837" s="16" t="str">
        <f>VLOOKUP('Obroty 4'!C837,slowniki!P:Q,2,FALSE)</f>
        <v>405-02-05-01</v>
      </c>
      <c r="F837" s="17">
        <f>SUMIFS(Dane!Q:Q,Dane!O:O,'Obroty 4'!C837,Dane!M:M,'Obroty 4'!$D$2)</f>
        <v>0</v>
      </c>
      <c r="G837" s="17">
        <f>SUMIFS(Dane!Q:Q,Dane!P:P,'Obroty 4'!C837,Dane!M:M,'Obroty 4'!$D$2)</f>
        <v>0</v>
      </c>
      <c r="H837" s="17">
        <f>SUMIFS(Dane!Q:Q,Dane!O:O,'Obroty 4'!C837)</f>
        <v>0</v>
      </c>
      <c r="I837" s="17">
        <f>SUMIFS(Dane!P:P,Dane!O:O,'Obroty 4'!C837)</f>
        <v>0</v>
      </c>
      <c r="J837" s="17">
        <f t="shared" si="26"/>
        <v>0</v>
      </c>
      <c r="K837" s="17">
        <f t="shared" si="27"/>
        <v>0</v>
      </c>
    </row>
    <row r="838" spans="3:11" x14ac:dyDescent="0.3">
      <c r="C838" s="6" t="str">
        <f>slowniki!P164</f>
        <v>405-20502</v>
      </c>
      <c r="D838" s="16" t="str">
        <f>IF($B$5="synt",LEFT(VLOOKUP('Obroty 4'!C838,slowniki!P:Q,2,FALSE),3),IF($B$5="I-P",LEFT(VLOOKUP('Obroty 4'!C838,slowniki!P:Q,2,FALSE),6),IF($B$5="II-P",LEFT(VLOOKUP('Obroty 4'!C838,slowniki!P:Q,2,FALSE),9),VLOOKUP('Obroty 4'!C838,slowniki!P:Q,2,FALSE))))</f>
        <v>405</v>
      </c>
      <c r="E838" s="16" t="str">
        <f>VLOOKUP('Obroty 4'!C838,slowniki!P:Q,2,FALSE)</f>
        <v>405-02-05-02</v>
      </c>
      <c r="F838" s="17">
        <f>SUMIFS(Dane!Q:Q,Dane!O:O,'Obroty 4'!C838,Dane!M:M,'Obroty 4'!$D$2)</f>
        <v>0</v>
      </c>
      <c r="G838" s="17">
        <f>SUMIFS(Dane!Q:Q,Dane!P:P,'Obroty 4'!C838,Dane!M:M,'Obroty 4'!$D$2)</f>
        <v>0</v>
      </c>
      <c r="H838" s="17">
        <f>SUMIFS(Dane!Q:Q,Dane!O:O,'Obroty 4'!C838)</f>
        <v>0</v>
      </c>
      <c r="I838" s="17">
        <f>SUMIFS(Dane!P:P,Dane!O:O,'Obroty 4'!C838)</f>
        <v>0</v>
      </c>
      <c r="J838" s="17">
        <f t="shared" si="26"/>
        <v>0</v>
      </c>
      <c r="K838" s="17">
        <f t="shared" si="27"/>
        <v>0</v>
      </c>
    </row>
    <row r="839" spans="3:11" x14ac:dyDescent="0.3">
      <c r="C839" s="6" t="str">
        <f>slowniki!P165</f>
        <v>405-20503</v>
      </c>
      <c r="D839" s="16" t="str">
        <f>IF($B$5="synt",LEFT(VLOOKUP('Obroty 4'!C839,slowniki!P:Q,2,FALSE),3),IF($B$5="I-P",LEFT(VLOOKUP('Obroty 4'!C839,slowniki!P:Q,2,FALSE),6),IF($B$5="II-P",LEFT(VLOOKUP('Obroty 4'!C839,slowniki!P:Q,2,FALSE),9),VLOOKUP('Obroty 4'!C839,slowniki!P:Q,2,FALSE))))</f>
        <v>405</v>
      </c>
      <c r="E839" s="16" t="str">
        <f>VLOOKUP('Obroty 4'!C839,slowniki!P:Q,2,FALSE)</f>
        <v>405-02-05-03</v>
      </c>
      <c r="F839" s="17">
        <f>SUMIFS(Dane!Q:Q,Dane!O:O,'Obroty 4'!C839,Dane!M:M,'Obroty 4'!$D$2)</f>
        <v>0</v>
      </c>
      <c r="G839" s="17">
        <f>SUMIFS(Dane!Q:Q,Dane!P:P,'Obroty 4'!C839,Dane!M:M,'Obroty 4'!$D$2)</f>
        <v>0</v>
      </c>
      <c r="H839" s="17">
        <f>SUMIFS(Dane!Q:Q,Dane!O:O,'Obroty 4'!C839)</f>
        <v>0</v>
      </c>
      <c r="I839" s="17">
        <f>SUMIFS(Dane!P:P,Dane!O:O,'Obroty 4'!C839)</f>
        <v>0</v>
      </c>
      <c r="J839" s="17">
        <f t="shared" ref="J839:J902" si="28">IF(H839&gt;I839,H839-I839,0)</f>
        <v>0</v>
      </c>
      <c r="K839" s="17">
        <f t="shared" ref="K839:K902" si="29">IF(I839&gt;H839,I839-H839,0)</f>
        <v>0</v>
      </c>
    </row>
    <row r="840" spans="3:11" x14ac:dyDescent="0.3">
      <c r="C840" s="6" t="str">
        <f>slowniki!P166</f>
        <v>405-20504</v>
      </c>
      <c r="D840" s="16" t="str">
        <f>IF($B$5="synt",LEFT(VLOOKUP('Obroty 4'!C840,slowniki!P:Q,2,FALSE),3),IF($B$5="I-P",LEFT(VLOOKUP('Obroty 4'!C840,slowniki!P:Q,2,FALSE),6),IF($B$5="II-P",LEFT(VLOOKUP('Obroty 4'!C840,slowniki!P:Q,2,FALSE),9),VLOOKUP('Obroty 4'!C840,slowniki!P:Q,2,FALSE))))</f>
        <v>405</v>
      </c>
      <c r="E840" s="16" t="str">
        <f>VLOOKUP('Obroty 4'!C840,slowniki!P:Q,2,FALSE)</f>
        <v>405-02-05-04</v>
      </c>
      <c r="F840" s="17">
        <f>SUMIFS(Dane!Q:Q,Dane!O:O,'Obroty 4'!C840,Dane!M:M,'Obroty 4'!$D$2)</f>
        <v>0</v>
      </c>
      <c r="G840" s="17">
        <f>SUMIFS(Dane!Q:Q,Dane!P:P,'Obroty 4'!C840,Dane!M:M,'Obroty 4'!$D$2)</f>
        <v>0</v>
      </c>
      <c r="H840" s="17">
        <f>SUMIFS(Dane!Q:Q,Dane!O:O,'Obroty 4'!C840)</f>
        <v>0</v>
      </c>
      <c r="I840" s="17">
        <f>SUMIFS(Dane!P:P,Dane!O:O,'Obroty 4'!C840)</f>
        <v>0</v>
      </c>
      <c r="J840" s="17">
        <f t="shared" si="28"/>
        <v>0</v>
      </c>
      <c r="K840" s="17">
        <f t="shared" si="29"/>
        <v>0</v>
      </c>
    </row>
    <row r="841" spans="3:11" x14ac:dyDescent="0.3">
      <c r="C841" s="6" t="str">
        <f>slowniki!P167</f>
        <v>405-20505</v>
      </c>
      <c r="D841" s="16" t="str">
        <f>IF($B$5="synt",LEFT(VLOOKUP('Obroty 4'!C841,slowniki!P:Q,2,FALSE),3),IF($B$5="I-P",LEFT(VLOOKUP('Obroty 4'!C841,slowniki!P:Q,2,FALSE),6),IF($B$5="II-P",LEFT(VLOOKUP('Obroty 4'!C841,slowniki!P:Q,2,FALSE),9),VLOOKUP('Obroty 4'!C841,slowniki!P:Q,2,FALSE))))</f>
        <v>405</v>
      </c>
      <c r="E841" s="16" t="str">
        <f>VLOOKUP('Obroty 4'!C841,slowniki!P:Q,2,FALSE)</f>
        <v>405-02-05-05</v>
      </c>
      <c r="F841" s="17">
        <f>SUMIFS(Dane!Q:Q,Dane!O:O,'Obroty 4'!C841,Dane!M:M,'Obroty 4'!$D$2)</f>
        <v>0</v>
      </c>
      <c r="G841" s="17">
        <f>SUMIFS(Dane!Q:Q,Dane!P:P,'Obroty 4'!C841,Dane!M:M,'Obroty 4'!$D$2)</f>
        <v>0</v>
      </c>
      <c r="H841" s="17">
        <f>SUMIFS(Dane!Q:Q,Dane!O:O,'Obroty 4'!C841)</f>
        <v>0</v>
      </c>
      <c r="I841" s="17">
        <f>SUMIFS(Dane!P:P,Dane!O:O,'Obroty 4'!C841)</f>
        <v>0</v>
      </c>
      <c r="J841" s="17">
        <f t="shared" si="28"/>
        <v>0</v>
      </c>
      <c r="K841" s="17">
        <f t="shared" si="29"/>
        <v>0</v>
      </c>
    </row>
    <row r="842" spans="3:11" x14ac:dyDescent="0.3">
      <c r="C842" s="6" t="str">
        <f>slowniki!P168</f>
        <v>405-20506</v>
      </c>
      <c r="D842" s="16" t="str">
        <f>IF($B$5="synt",LEFT(VLOOKUP('Obroty 4'!C842,slowniki!P:Q,2,FALSE),3),IF($B$5="I-P",LEFT(VLOOKUP('Obroty 4'!C842,slowniki!P:Q,2,FALSE),6),IF($B$5="II-P",LEFT(VLOOKUP('Obroty 4'!C842,slowniki!P:Q,2,FALSE),9),VLOOKUP('Obroty 4'!C842,slowniki!P:Q,2,FALSE))))</f>
        <v>405</v>
      </c>
      <c r="E842" s="16" t="str">
        <f>VLOOKUP('Obroty 4'!C842,slowniki!P:Q,2,FALSE)</f>
        <v>405-02-05-06</v>
      </c>
      <c r="F842" s="17">
        <f>SUMIFS(Dane!Q:Q,Dane!O:O,'Obroty 4'!C842,Dane!M:M,'Obroty 4'!$D$2)</f>
        <v>0</v>
      </c>
      <c r="G842" s="17">
        <f>SUMIFS(Dane!Q:Q,Dane!P:P,'Obroty 4'!C842,Dane!M:M,'Obroty 4'!$D$2)</f>
        <v>0</v>
      </c>
      <c r="H842" s="17">
        <f>SUMIFS(Dane!Q:Q,Dane!O:O,'Obroty 4'!C842)</f>
        <v>0</v>
      </c>
      <c r="I842" s="17">
        <f>SUMIFS(Dane!P:P,Dane!O:O,'Obroty 4'!C842)</f>
        <v>0</v>
      </c>
      <c r="J842" s="17">
        <f t="shared" si="28"/>
        <v>0</v>
      </c>
      <c r="K842" s="17">
        <f t="shared" si="29"/>
        <v>0</v>
      </c>
    </row>
    <row r="843" spans="3:11" x14ac:dyDescent="0.3">
      <c r="C843" s="6" t="str">
        <f>slowniki!P169</f>
        <v>405-20507</v>
      </c>
      <c r="D843" s="16" t="str">
        <f>IF($B$5="synt",LEFT(VLOOKUP('Obroty 4'!C843,slowniki!P:Q,2,FALSE),3),IF($B$5="I-P",LEFT(VLOOKUP('Obroty 4'!C843,slowniki!P:Q,2,FALSE),6),IF($B$5="II-P",LEFT(VLOOKUP('Obroty 4'!C843,slowniki!P:Q,2,FALSE),9),VLOOKUP('Obroty 4'!C843,slowniki!P:Q,2,FALSE))))</f>
        <v>405</v>
      </c>
      <c r="E843" s="16" t="str">
        <f>VLOOKUP('Obroty 4'!C843,slowniki!P:Q,2,FALSE)</f>
        <v>405-02-05-07</v>
      </c>
      <c r="F843" s="17">
        <f>SUMIFS(Dane!Q:Q,Dane!O:O,'Obroty 4'!C843,Dane!M:M,'Obroty 4'!$D$2)</f>
        <v>0</v>
      </c>
      <c r="G843" s="17">
        <f>SUMIFS(Dane!Q:Q,Dane!P:P,'Obroty 4'!C843,Dane!M:M,'Obroty 4'!$D$2)</f>
        <v>0</v>
      </c>
      <c r="H843" s="17">
        <f>SUMIFS(Dane!Q:Q,Dane!O:O,'Obroty 4'!C843)</f>
        <v>0</v>
      </c>
      <c r="I843" s="17">
        <f>SUMIFS(Dane!P:P,Dane!O:O,'Obroty 4'!C843)</f>
        <v>0</v>
      </c>
      <c r="J843" s="17">
        <f t="shared" si="28"/>
        <v>0</v>
      </c>
      <c r="K843" s="17">
        <f t="shared" si="29"/>
        <v>0</v>
      </c>
    </row>
    <row r="844" spans="3:11" x14ac:dyDescent="0.3">
      <c r="C844" s="6" t="str">
        <f>slowniki!P170</f>
        <v>405-20508</v>
      </c>
      <c r="D844" s="16" t="str">
        <f>IF($B$5="synt",LEFT(VLOOKUP('Obroty 4'!C844,slowniki!P:Q,2,FALSE),3),IF($B$5="I-P",LEFT(VLOOKUP('Obroty 4'!C844,slowniki!P:Q,2,FALSE),6),IF($B$5="II-P",LEFT(VLOOKUP('Obroty 4'!C844,slowniki!P:Q,2,FALSE),9),VLOOKUP('Obroty 4'!C844,slowniki!P:Q,2,FALSE))))</f>
        <v>405</v>
      </c>
      <c r="E844" s="16" t="str">
        <f>VLOOKUP('Obroty 4'!C844,slowniki!P:Q,2,FALSE)</f>
        <v>405-02-05-08</v>
      </c>
      <c r="F844" s="17">
        <f>SUMIFS(Dane!Q:Q,Dane!O:O,'Obroty 4'!C844,Dane!M:M,'Obroty 4'!$D$2)</f>
        <v>0</v>
      </c>
      <c r="G844" s="17">
        <f>SUMIFS(Dane!Q:Q,Dane!P:P,'Obroty 4'!C844,Dane!M:M,'Obroty 4'!$D$2)</f>
        <v>0</v>
      </c>
      <c r="H844" s="17">
        <f>SUMIFS(Dane!Q:Q,Dane!O:O,'Obroty 4'!C844)</f>
        <v>0</v>
      </c>
      <c r="I844" s="17">
        <f>SUMIFS(Dane!P:P,Dane!O:O,'Obroty 4'!C844)</f>
        <v>0</v>
      </c>
      <c r="J844" s="17">
        <f t="shared" si="28"/>
        <v>0</v>
      </c>
      <c r="K844" s="17">
        <f t="shared" si="29"/>
        <v>0</v>
      </c>
    </row>
    <row r="845" spans="3:11" x14ac:dyDescent="0.3">
      <c r="C845" s="6" t="str">
        <f>slowniki!P171</f>
        <v>405-20509</v>
      </c>
      <c r="D845" s="16" t="str">
        <f>IF($B$5="synt",LEFT(VLOOKUP('Obroty 4'!C845,slowniki!P:Q,2,FALSE),3),IF($B$5="I-P",LEFT(VLOOKUP('Obroty 4'!C845,slowniki!P:Q,2,FALSE),6),IF($B$5="II-P",LEFT(VLOOKUP('Obroty 4'!C845,slowniki!P:Q,2,FALSE),9),VLOOKUP('Obroty 4'!C845,slowniki!P:Q,2,FALSE))))</f>
        <v>405</v>
      </c>
      <c r="E845" s="16" t="str">
        <f>VLOOKUP('Obroty 4'!C845,slowniki!P:Q,2,FALSE)</f>
        <v>405-02-05-09</v>
      </c>
      <c r="F845" s="17">
        <f>SUMIFS(Dane!Q:Q,Dane!O:O,'Obroty 4'!C845,Dane!M:M,'Obroty 4'!$D$2)</f>
        <v>0</v>
      </c>
      <c r="G845" s="17">
        <f>SUMIFS(Dane!Q:Q,Dane!P:P,'Obroty 4'!C845,Dane!M:M,'Obroty 4'!$D$2)</f>
        <v>0</v>
      </c>
      <c r="H845" s="17">
        <f>SUMIFS(Dane!Q:Q,Dane!O:O,'Obroty 4'!C845)</f>
        <v>0</v>
      </c>
      <c r="I845" s="17">
        <f>SUMIFS(Dane!P:P,Dane!O:O,'Obroty 4'!C845)</f>
        <v>0</v>
      </c>
      <c r="J845" s="17">
        <f t="shared" si="28"/>
        <v>0</v>
      </c>
      <c r="K845" s="17">
        <f t="shared" si="29"/>
        <v>0</v>
      </c>
    </row>
    <row r="846" spans="3:11" x14ac:dyDescent="0.3">
      <c r="C846" s="6" t="str">
        <f>slowniki!P172</f>
        <v>405-20510</v>
      </c>
      <c r="D846" s="16" t="str">
        <f>IF($B$5="synt",LEFT(VLOOKUP('Obroty 4'!C846,slowniki!P:Q,2,FALSE),3),IF($B$5="I-P",LEFT(VLOOKUP('Obroty 4'!C846,slowniki!P:Q,2,FALSE),6),IF($B$5="II-P",LEFT(VLOOKUP('Obroty 4'!C846,slowniki!P:Q,2,FALSE),9),VLOOKUP('Obroty 4'!C846,slowniki!P:Q,2,FALSE))))</f>
        <v>405</v>
      </c>
      <c r="E846" s="16" t="str">
        <f>VLOOKUP('Obroty 4'!C846,slowniki!P:Q,2,FALSE)</f>
        <v>405-02-05-10</v>
      </c>
      <c r="F846" s="17">
        <f>SUMIFS(Dane!Q:Q,Dane!O:O,'Obroty 4'!C846,Dane!M:M,'Obroty 4'!$D$2)</f>
        <v>0</v>
      </c>
      <c r="G846" s="17">
        <f>SUMIFS(Dane!Q:Q,Dane!P:P,'Obroty 4'!C846,Dane!M:M,'Obroty 4'!$D$2)</f>
        <v>0</v>
      </c>
      <c r="H846" s="17">
        <f>SUMIFS(Dane!Q:Q,Dane!O:O,'Obroty 4'!C846)</f>
        <v>0</v>
      </c>
      <c r="I846" s="17">
        <f>SUMIFS(Dane!P:P,Dane!O:O,'Obroty 4'!C846)</f>
        <v>0</v>
      </c>
      <c r="J846" s="17">
        <f t="shared" si="28"/>
        <v>0</v>
      </c>
      <c r="K846" s="17">
        <f t="shared" si="29"/>
        <v>0</v>
      </c>
    </row>
    <row r="847" spans="3:11" x14ac:dyDescent="0.3">
      <c r="C847" s="6" t="str">
        <f>slowniki!P173</f>
        <v>405-20511</v>
      </c>
      <c r="D847" s="16" t="str">
        <f>IF($B$5="synt",LEFT(VLOOKUP('Obroty 4'!C847,slowniki!P:Q,2,FALSE),3),IF($B$5="I-P",LEFT(VLOOKUP('Obroty 4'!C847,slowniki!P:Q,2,FALSE),6),IF($B$5="II-P",LEFT(VLOOKUP('Obroty 4'!C847,slowniki!P:Q,2,FALSE),9),VLOOKUP('Obroty 4'!C847,slowniki!P:Q,2,FALSE))))</f>
        <v>405</v>
      </c>
      <c r="E847" s="16" t="str">
        <f>VLOOKUP('Obroty 4'!C847,slowniki!P:Q,2,FALSE)</f>
        <v>405-02-05-11</v>
      </c>
      <c r="F847" s="17">
        <f>SUMIFS(Dane!Q:Q,Dane!O:O,'Obroty 4'!C847,Dane!M:M,'Obroty 4'!$D$2)</f>
        <v>0</v>
      </c>
      <c r="G847" s="17">
        <f>SUMIFS(Dane!Q:Q,Dane!P:P,'Obroty 4'!C847,Dane!M:M,'Obroty 4'!$D$2)</f>
        <v>0</v>
      </c>
      <c r="H847" s="17">
        <f>SUMIFS(Dane!Q:Q,Dane!O:O,'Obroty 4'!C847)</f>
        <v>0</v>
      </c>
      <c r="I847" s="17">
        <f>SUMIFS(Dane!P:P,Dane!O:O,'Obroty 4'!C847)</f>
        <v>0</v>
      </c>
      <c r="J847" s="17">
        <f t="shared" si="28"/>
        <v>0</v>
      </c>
      <c r="K847" s="17">
        <f t="shared" si="29"/>
        <v>0</v>
      </c>
    </row>
    <row r="848" spans="3:11" x14ac:dyDescent="0.3">
      <c r="C848" s="6" t="str">
        <f>slowniki!P174</f>
        <v>405-20512</v>
      </c>
      <c r="D848" s="16" t="str">
        <f>IF($B$5="synt",LEFT(VLOOKUP('Obroty 4'!C848,slowniki!P:Q,2,FALSE),3),IF($B$5="I-P",LEFT(VLOOKUP('Obroty 4'!C848,slowniki!P:Q,2,FALSE),6),IF($B$5="II-P",LEFT(VLOOKUP('Obroty 4'!C848,slowniki!P:Q,2,FALSE),9),VLOOKUP('Obroty 4'!C848,slowniki!P:Q,2,FALSE))))</f>
        <v>405</v>
      </c>
      <c r="E848" s="16" t="str">
        <f>VLOOKUP('Obroty 4'!C848,slowniki!P:Q,2,FALSE)</f>
        <v>405-02-05-12</v>
      </c>
      <c r="F848" s="17">
        <f>SUMIFS(Dane!Q:Q,Dane!O:O,'Obroty 4'!C848,Dane!M:M,'Obroty 4'!$D$2)</f>
        <v>0</v>
      </c>
      <c r="G848" s="17">
        <f>SUMIFS(Dane!Q:Q,Dane!P:P,'Obroty 4'!C848,Dane!M:M,'Obroty 4'!$D$2)</f>
        <v>0</v>
      </c>
      <c r="H848" s="17">
        <f>SUMIFS(Dane!Q:Q,Dane!O:O,'Obroty 4'!C848)</f>
        <v>0</v>
      </c>
      <c r="I848" s="17">
        <f>SUMIFS(Dane!P:P,Dane!O:O,'Obroty 4'!C848)</f>
        <v>0</v>
      </c>
      <c r="J848" s="17">
        <f t="shared" si="28"/>
        <v>0</v>
      </c>
      <c r="K848" s="17">
        <f t="shared" si="29"/>
        <v>0</v>
      </c>
    </row>
    <row r="849" spans="3:11" x14ac:dyDescent="0.3">
      <c r="C849" s="6" t="str">
        <f>slowniki!P175</f>
        <v>405-20513</v>
      </c>
      <c r="D849" s="16" t="str">
        <f>IF($B$5="synt",LEFT(VLOOKUP('Obroty 4'!C849,slowniki!P:Q,2,FALSE),3),IF($B$5="I-P",LEFT(VLOOKUP('Obroty 4'!C849,slowniki!P:Q,2,FALSE),6),IF($B$5="II-P",LEFT(VLOOKUP('Obroty 4'!C849,slowniki!P:Q,2,FALSE),9),VLOOKUP('Obroty 4'!C849,slowniki!P:Q,2,FALSE))))</f>
        <v>405</v>
      </c>
      <c r="E849" s="16" t="str">
        <f>VLOOKUP('Obroty 4'!C849,slowniki!P:Q,2,FALSE)</f>
        <v>405-02-05-13</v>
      </c>
      <c r="F849" s="17">
        <f>SUMIFS(Dane!Q:Q,Dane!O:O,'Obroty 4'!C849,Dane!M:M,'Obroty 4'!$D$2)</f>
        <v>0</v>
      </c>
      <c r="G849" s="17">
        <f>SUMIFS(Dane!Q:Q,Dane!P:P,'Obroty 4'!C849,Dane!M:M,'Obroty 4'!$D$2)</f>
        <v>0</v>
      </c>
      <c r="H849" s="17">
        <f>SUMIFS(Dane!Q:Q,Dane!O:O,'Obroty 4'!C849)</f>
        <v>0</v>
      </c>
      <c r="I849" s="17">
        <f>SUMIFS(Dane!P:P,Dane!O:O,'Obroty 4'!C849)</f>
        <v>0</v>
      </c>
      <c r="J849" s="17">
        <f t="shared" si="28"/>
        <v>0</v>
      </c>
      <c r="K849" s="17">
        <f t="shared" si="29"/>
        <v>0</v>
      </c>
    </row>
    <row r="850" spans="3:11" x14ac:dyDescent="0.3">
      <c r="C850" s="6" t="str">
        <f>slowniki!P176</f>
        <v>405-20514</v>
      </c>
      <c r="D850" s="16" t="str">
        <f>IF($B$5="synt",LEFT(VLOOKUP('Obroty 4'!C850,slowniki!P:Q,2,FALSE),3),IF($B$5="I-P",LEFT(VLOOKUP('Obroty 4'!C850,slowniki!P:Q,2,FALSE),6),IF($B$5="II-P",LEFT(VLOOKUP('Obroty 4'!C850,slowniki!P:Q,2,FALSE),9),VLOOKUP('Obroty 4'!C850,slowniki!P:Q,2,FALSE))))</f>
        <v>405</v>
      </c>
      <c r="E850" s="16" t="str">
        <f>VLOOKUP('Obroty 4'!C850,slowniki!P:Q,2,FALSE)</f>
        <v>405-02-05-14</v>
      </c>
      <c r="F850" s="17">
        <f>SUMIFS(Dane!Q:Q,Dane!O:O,'Obroty 4'!C850,Dane!M:M,'Obroty 4'!$D$2)</f>
        <v>0</v>
      </c>
      <c r="G850" s="17">
        <f>SUMIFS(Dane!Q:Q,Dane!P:P,'Obroty 4'!C850,Dane!M:M,'Obroty 4'!$D$2)</f>
        <v>0</v>
      </c>
      <c r="H850" s="17">
        <f>SUMIFS(Dane!Q:Q,Dane!O:O,'Obroty 4'!C850)</f>
        <v>0</v>
      </c>
      <c r="I850" s="17">
        <f>SUMIFS(Dane!P:P,Dane!O:O,'Obroty 4'!C850)</f>
        <v>0</v>
      </c>
      <c r="J850" s="17">
        <f t="shared" si="28"/>
        <v>0</v>
      </c>
      <c r="K850" s="17">
        <f t="shared" si="29"/>
        <v>0</v>
      </c>
    </row>
    <row r="851" spans="3:11" x14ac:dyDescent="0.3">
      <c r="C851" s="6" t="str">
        <f>slowniki!P177</f>
        <v>405-20515</v>
      </c>
      <c r="D851" s="16" t="str">
        <f>IF($B$5="synt",LEFT(VLOOKUP('Obroty 4'!C851,slowniki!P:Q,2,FALSE),3),IF($B$5="I-P",LEFT(VLOOKUP('Obroty 4'!C851,slowniki!P:Q,2,FALSE),6),IF($B$5="II-P",LEFT(VLOOKUP('Obroty 4'!C851,slowniki!P:Q,2,FALSE),9),VLOOKUP('Obroty 4'!C851,slowniki!P:Q,2,FALSE))))</f>
        <v>405</v>
      </c>
      <c r="E851" s="16" t="str">
        <f>VLOOKUP('Obroty 4'!C851,slowniki!P:Q,2,FALSE)</f>
        <v>405-02-05-15</v>
      </c>
      <c r="F851" s="17">
        <f>SUMIFS(Dane!Q:Q,Dane!O:O,'Obroty 4'!C851,Dane!M:M,'Obroty 4'!$D$2)</f>
        <v>0</v>
      </c>
      <c r="G851" s="17">
        <f>SUMIFS(Dane!Q:Q,Dane!P:P,'Obroty 4'!C851,Dane!M:M,'Obroty 4'!$D$2)</f>
        <v>0</v>
      </c>
      <c r="H851" s="17">
        <f>SUMIFS(Dane!Q:Q,Dane!O:O,'Obroty 4'!C851)</f>
        <v>0</v>
      </c>
      <c r="I851" s="17">
        <f>SUMIFS(Dane!P:P,Dane!O:O,'Obroty 4'!C851)</f>
        <v>0</v>
      </c>
      <c r="J851" s="17">
        <f t="shared" si="28"/>
        <v>0</v>
      </c>
      <c r="K851" s="17">
        <f t="shared" si="29"/>
        <v>0</v>
      </c>
    </row>
    <row r="852" spans="3:11" x14ac:dyDescent="0.3">
      <c r="C852" s="6" t="str">
        <f>slowniki!P178</f>
        <v>405-20516</v>
      </c>
      <c r="D852" s="16" t="str">
        <f>IF($B$5="synt",LEFT(VLOOKUP('Obroty 4'!C852,slowniki!P:Q,2,FALSE),3),IF($B$5="I-P",LEFT(VLOOKUP('Obroty 4'!C852,slowniki!P:Q,2,FALSE),6),IF($B$5="II-P",LEFT(VLOOKUP('Obroty 4'!C852,slowniki!P:Q,2,FALSE),9),VLOOKUP('Obroty 4'!C852,slowniki!P:Q,2,FALSE))))</f>
        <v>405</v>
      </c>
      <c r="E852" s="16" t="str">
        <f>VLOOKUP('Obroty 4'!C852,slowniki!P:Q,2,FALSE)</f>
        <v>405-02-05-16</v>
      </c>
      <c r="F852" s="17">
        <f>SUMIFS(Dane!Q:Q,Dane!O:O,'Obroty 4'!C852,Dane!M:M,'Obroty 4'!$D$2)</f>
        <v>0</v>
      </c>
      <c r="G852" s="17">
        <f>SUMIFS(Dane!Q:Q,Dane!P:P,'Obroty 4'!C852,Dane!M:M,'Obroty 4'!$D$2)</f>
        <v>0</v>
      </c>
      <c r="H852" s="17">
        <f>SUMIFS(Dane!Q:Q,Dane!O:O,'Obroty 4'!C852)</f>
        <v>0</v>
      </c>
      <c r="I852" s="17">
        <f>SUMIFS(Dane!P:P,Dane!O:O,'Obroty 4'!C852)</f>
        <v>0</v>
      </c>
      <c r="J852" s="17">
        <f t="shared" si="28"/>
        <v>0</v>
      </c>
      <c r="K852" s="17">
        <f t="shared" si="29"/>
        <v>0</v>
      </c>
    </row>
    <row r="853" spans="3:11" x14ac:dyDescent="0.3">
      <c r="C853" s="6" t="str">
        <f>slowniki!P179</f>
        <v>405-20601</v>
      </c>
      <c r="D853" s="16" t="str">
        <f>IF($B$5="synt",LEFT(VLOOKUP('Obroty 4'!C853,slowniki!P:Q,2,FALSE),3),IF($B$5="I-P",LEFT(VLOOKUP('Obroty 4'!C853,slowniki!P:Q,2,FALSE),6),IF($B$5="II-P",LEFT(VLOOKUP('Obroty 4'!C853,slowniki!P:Q,2,FALSE),9),VLOOKUP('Obroty 4'!C853,slowniki!P:Q,2,FALSE))))</f>
        <v>405</v>
      </c>
      <c r="E853" s="16" t="str">
        <f>VLOOKUP('Obroty 4'!C853,slowniki!P:Q,2,FALSE)</f>
        <v>405-02-06-01</v>
      </c>
      <c r="F853" s="17">
        <f>SUMIFS(Dane!Q:Q,Dane!O:O,'Obroty 4'!C853,Dane!M:M,'Obroty 4'!$D$2)</f>
        <v>0</v>
      </c>
      <c r="G853" s="17">
        <f>SUMIFS(Dane!Q:Q,Dane!P:P,'Obroty 4'!C853,Dane!M:M,'Obroty 4'!$D$2)</f>
        <v>0</v>
      </c>
      <c r="H853" s="17">
        <f>SUMIFS(Dane!Q:Q,Dane!O:O,'Obroty 4'!C853)</f>
        <v>0</v>
      </c>
      <c r="I853" s="17">
        <f>SUMIFS(Dane!P:P,Dane!O:O,'Obroty 4'!C853)</f>
        <v>0</v>
      </c>
      <c r="J853" s="17">
        <f t="shared" si="28"/>
        <v>0</v>
      </c>
      <c r="K853" s="17">
        <f t="shared" si="29"/>
        <v>0</v>
      </c>
    </row>
    <row r="854" spans="3:11" x14ac:dyDescent="0.3">
      <c r="C854" s="6" t="str">
        <f>slowniki!P180</f>
        <v>405-20602</v>
      </c>
      <c r="D854" s="16" t="str">
        <f>IF($B$5="synt",LEFT(VLOOKUP('Obroty 4'!C854,slowniki!P:Q,2,FALSE),3),IF($B$5="I-P",LEFT(VLOOKUP('Obroty 4'!C854,slowniki!P:Q,2,FALSE),6),IF($B$5="II-P",LEFT(VLOOKUP('Obroty 4'!C854,slowniki!P:Q,2,FALSE),9),VLOOKUP('Obroty 4'!C854,slowniki!P:Q,2,FALSE))))</f>
        <v>405</v>
      </c>
      <c r="E854" s="16" t="str">
        <f>VLOOKUP('Obroty 4'!C854,slowniki!P:Q,2,FALSE)</f>
        <v>405-02-06-02</v>
      </c>
      <c r="F854" s="17">
        <f>SUMIFS(Dane!Q:Q,Dane!O:O,'Obroty 4'!C854,Dane!M:M,'Obroty 4'!$D$2)</f>
        <v>0</v>
      </c>
      <c r="G854" s="17">
        <f>SUMIFS(Dane!Q:Q,Dane!P:P,'Obroty 4'!C854,Dane!M:M,'Obroty 4'!$D$2)</f>
        <v>0</v>
      </c>
      <c r="H854" s="17">
        <f>SUMIFS(Dane!Q:Q,Dane!O:O,'Obroty 4'!C854)</f>
        <v>0</v>
      </c>
      <c r="I854" s="17">
        <f>SUMIFS(Dane!P:P,Dane!O:O,'Obroty 4'!C854)</f>
        <v>0</v>
      </c>
      <c r="J854" s="17">
        <f t="shared" si="28"/>
        <v>0</v>
      </c>
      <c r="K854" s="17">
        <f t="shared" si="29"/>
        <v>0</v>
      </c>
    </row>
    <row r="855" spans="3:11" x14ac:dyDescent="0.3">
      <c r="C855" s="6" t="str">
        <f>slowniki!P181</f>
        <v>405-20603</v>
      </c>
      <c r="D855" s="16" t="str">
        <f>IF($B$5="synt",LEFT(VLOOKUP('Obroty 4'!C855,slowniki!P:Q,2,FALSE),3),IF($B$5="I-P",LEFT(VLOOKUP('Obroty 4'!C855,slowniki!P:Q,2,FALSE),6),IF($B$5="II-P",LEFT(VLOOKUP('Obroty 4'!C855,slowniki!P:Q,2,FALSE),9),VLOOKUP('Obroty 4'!C855,slowniki!P:Q,2,FALSE))))</f>
        <v>405</v>
      </c>
      <c r="E855" s="16" t="str">
        <f>VLOOKUP('Obroty 4'!C855,slowniki!P:Q,2,FALSE)</f>
        <v>405-02-06-03</v>
      </c>
      <c r="F855" s="17">
        <f>SUMIFS(Dane!Q:Q,Dane!O:O,'Obroty 4'!C855,Dane!M:M,'Obroty 4'!$D$2)</f>
        <v>0</v>
      </c>
      <c r="G855" s="17">
        <f>SUMIFS(Dane!Q:Q,Dane!P:P,'Obroty 4'!C855,Dane!M:M,'Obroty 4'!$D$2)</f>
        <v>0</v>
      </c>
      <c r="H855" s="17">
        <f>SUMIFS(Dane!Q:Q,Dane!O:O,'Obroty 4'!C855)</f>
        <v>0</v>
      </c>
      <c r="I855" s="17">
        <f>SUMIFS(Dane!P:P,Dane!O:O,'Obroty 4'!C855)</f>
        <v>0</v>
      </c>
      <c r="J855" s="17">
        <f t="shared" si="28"/>
        <v>0</v>
      </c>
      <c r="K855" s="17">
        <f t="shared" si="29"/>
        <v>0</v>
      </c>
    </row>
    <row r="856" spans="3:11" x14ac:dyDescent="0.3">
      <c r="C856" s="6" t="str">
        <f>slowniki!P182</f>
        <v>405-20604</v>
      </c>
      <c r="D856" s="16" t="str">
        <f>IF($B$5="synt",LEFT(VLOOKUP('Obroty 4'!C856,slowniki!P:Q,2,FALSE),3),IF($B$5="I-P",LEFT(VLOOKUP('Obroty 4'!C856,slowniki!P:Q,2,FALSE),6),IF($B$5="II-P",LEFT(VLOOKUP('Obroty 4'!C856,slowniki!P:Q,2,FALSE),9),VLOOKUP('Obroty 4'!C856,slowniki!P:Q,2,FALSE))))</f>
        <v>405</v>
      </c>
      <c r="E856" s="16" t="str">
        <f>VLOOKUP('Obroty 4'!C856,slowniki!P:Q,2,FALSE)</f>
        <v>405-02-06-04</v>
      </c>
      <c r="F856" s="17">
        <f>SUMIFS(Dane!Q:Q,Dane!O:O,'Obroty 4'!C856,Dane!M:M,'Obroty 4'!$D$2)</f>
        <v>0</v>
      </c>
      <c r="G856" s="17">
        <f>SUMIFS(Dane!Q:Q,Dane!P:P,'Obroty 4'!C856,Dane!M:M,'Obroty 4'!$D$2)</f>
        <v>0</v>
      </c>
      <c r="H856" s="17">
        <f>SUMIFS(Dane!Q:Q,Dane!O:O,'Obroty 4'!C856)</f>
        <v>0</v>
      </c>
      <c r="I856" s="17">
        <f>SUMIFS(Dane!P:P,Dane!O:O,'Obroty 4'!C856)</f>
        <v>0</v>
      </c>
      <c r="J856" s="17">
        <f t="shared" si="28"/>
        <v>0</v>
      </c>
      <c r="K856" s="17">
        <f t="shared" si="29"/>
        <v>0</v>
      </c>
    </row>
    <row r="857" spans="3:11" x14ac:dyDescent="0.3">
      <c r="C857" s="6" t="str">
        <f>slowniki!P183</f>
        <v>405-20605</v>
      </c>
      <c r="D857" s="16" t="str">
        <f>IF($B$5="synt",LEFT(VLOOKUP('Obroty 4'!C857,slowniki!P:Q,2,FALSE),3),IF($B$5="I-P",LEFT(VLOOKUP('Obroty 4'!C857,slowniki!P:Q,2,FALSE),6),IF($B$5="II-P",LEFT(VLOOKUP('Obroty 4'!C857,slowniki!P:Q,2,FALSE),9),VLOOKUP('Obroty 4'!C857,slowniki!P:Q,2,FALSE))))</f>
        <v>405</v>
      </c>
      <c r="E857" s="16" t="str">
        <f>VLOOKUP('Obroty 4'!C857,slowniki!P:Q,2,FALSE)</f>
        <v>405-02-06-05</v>
      </c>
      <c r="F857" s="17">
        <f>SUMIFS(Dane!Q:Q,Dane!O:O,'Obroty 4'!C857,Dane!M:M,'Obroty 4'!$D$2)</f>
        <v>0</v>
      </c>
      <c r="G857" s="17">
        <f>SUMIFS(Dane!Q:Q,Dane!P:P,'Obroty 4'!C857,Dane!M:M,'Obroty 4'!$D$2)</f>
        <v>0</v>
      </c>
      <c r="H857" s="17">
        <f>SUMIFS(Dane!Q:Q,Dane!O:O,'Obroty 4'!C857)</f>
        <v>0</v>
      </c>
      <c r="I857" s="17">
        <f>SUMIFS(Dane!P:P,Dane!O:O,'Obroty 4'!C857)</f>
        <v>0</v>
      </c>
      <c r="J857" s="17">
        <f t="shared" si="28"/>
        <v>0</v>
      </c>
      <c r="K857" s="17">
        <f t="shared" si="29"/>
        <v>0</v>
      </c>
    </row>
    <row r="858" spans="3:11" x14ac:dyDescent="0.3">
      <c r="C858" s="6" t="str">
        <f>slowniki!P184</f>
        <v>405-20606</v>
      </c>
      <c r="D858" s="16" t="str">
        <f>IF($B$5="synt",LEFT(VLOOKUP('Obroty 4'!C858,slowniki!P:Q,2,FALSE),3),IF($B$5="I-P",LEFT(VLOOKUP('Obroty 4'!C858,slowniki!P:Q,2,FALSE),6),IF($B$5="II-P",LEFT(VLOOKUP('Obroty 4'!C858,slowniki!P:Q,2,FALSE),9),VLOOKUP('Obroty 4'!C858,slowniki!P:Q,2,FALSE))))</f>
        <v>405</v>
      </c>
      <c r="E858" s="16" t="str">
        <f>VLOOKUP('Obroty 4'!C858,slowniki!P:Q,2,FALSE)</f>
        <v>405-02-06-06</v>
      </c>
      <c r="F858" s="17">
        <f>SUMIFS(Dane!Q:Q,Dane!O:O,'Obroty 4'!C858,Dane!M:M,'Obroty 4'!$D$2)</f>
        <v>0</v>
      </c>
      <c r="G858" s="17">
        <f>SUMIFS(Dane!Q:Q,Dane!P:P,'Obroty 4'!C858,Dane!M:M,'Obroty 4'!$D$2)</f>
        <v>0</v>
      </c>
      <c r="H858" s="17">
        <f>SUMIFS(Dane!Q:Q,Dane!O:O,'Obroty 4'!C858)</f>
        <v>0</v>
      </c>
      <c r="I858" s="17">
        <f>SUMIFS(Dane!P:P,Dane!O:O,'Obroty 4'!C858)</f>
        <v>0</v>
      </c>
      <c r="J858" s="17">
        <f t="shared" si="28"/>
        <v>0</v>
      </c>
      <c r="K858" s="17">
        <f t="shared" si="29"/>
        <v>0</v>
      </c>
    </row>
    <row r="859" spans="3:11" x14ac:dyDescent="0.3">
      <c r="C859" s="6" t="str">
        <f>slowniki!P185</f>
        <v>405-20607</v>
      </c>
      <c r="D859" s="16" t="str">
        <f>IF($B$5="synt",LEFT(VLOOKUP('Obroty 4'!C859,slowniki!P:Q,2,FALSE),3),IF($B$5="I-P",LEFT(VLOOKUP('Obroty 4'!C859,slowniki!P:Q,2,FALSE),6),IF($B$5="II-P",LEFT(VLOOKUP('Obroty 4'!C859,slowniki!P:Q,2,FALSE),9),VLOOKUP('Obroty 4'!C859,slowniki!P:Q,2,FALSE))))</f>
        <v>405</v>
      </c>
      <c r="E859" s="16" t="str">
        <f>VLOOKUP('Obroty 4'!C859,slowniki!P:Q,2,FALSE)</f>
        <v>405-02-06-07</v>
      </c>
      <c r="F859" s="17">
        <f>SUMIFS(Dane!Q:Q,Dane!O:O,'Obroty 4'!C859,Dane!M:M,'Obroty 4'!$D$2)</f>
        <v>0</v>
      </c>
      <c r="G859" s="17">
        <f>SUMIFS(Dane!Q:Q,Dane!P:P,'Obroty 4'!C859,Dane!M:M,'Obroty 4'!$D$2)</f>
        <v>0</v>
      </c>
      <c r="H859" s="17">
        <f>SUMIFS(Dane!Q:Q,Dane!O:O,'Obroty 4'!C859)</f>
        <v>0</v>
      </c>
      <c r="I859" s="17">
        <f>SUMIFS(Dane!P:P,Dane!O:O,'Obroty 4'!C859)</f>
        <v>0</v>
      </c>
      <c r="J859" s="17">
        <f t="shared" si="28"/>
        <v>0</v>
      </c>
      <c r="K859" s="17">
        <f t="shared" si="29"/>
        <v>0</v>
      </c>
    </row>
    <row r="860" spans="3:11" x14ac:dyDescent="0.3">
      <c r="C860" s="6" t="str">
        <f>slowniki!P186</f>
        <v>405-20608</v>
      </c>
      <c r="D860" s="16" t="str">
        <f>IF($B$5="synt",LEFT(VLOOKUP('Obroty 4'!C860,slowniki!P:Q,2,FALSE),3),IF($B$5="I-P",LEFT(VLOOKUP('Obroty 4'!C860,slowniki!P:Q,2,FALSE),6),IF($B$5="II-P",LEFT(VLOOKUP('Obroty 4'!C860,slowniki!P:Q,2,FALSE),9),VLOOKUP('Obroty 4'!C860,slowniki!P:Q,2,FALSE))))</f>
        <v>405</v>
      </c>
      <c r="E860" s="16" t="str">
        <f>VLOOKUP('Obroty 4'!C860,slowniki!P:Q,2,FALSE)</f>
        <v>405-02-06-08</v>
      </c>
      <c r="F860" s="17">
        <f>SUMIFS(Dane!Q:Q,Dane!O:O,'Obroty 4'!C860,Dane!M:M,'Obroty 4'!$D$2)</f>
        <v>0</v>
      </c>
      <c r="G860" s="17">
        <f>SUMIFS(Dane!Q:Q,Dane!P:P,'Obroty 4'!C860,Dane!M:M,'Obroty 4'!$D$2)</f>
        <v>0</v>
      </c>
      <c r="H860" s="17">
        <f>SUMIFS(Dane!Q:Q,Dane!O:O,'Obroty 4'!C860)</f>
        <v>0</v>
      </c>
      <c r="I860" s="17">
        <f>SUMIFS(Dane!P:P,Dane!O:O,'Obroty 4'!C860)</f>
        <v>0</v>
      </c>
      <c r="J860" s="17">
        <f t="shared" si="28"/>
        <v>0</v>
      </c>
      <c r="K860" s="17">
        <f t="shared" si="29"/>
        <v>0</v>
      </c>
    </row>
    <row r="861" spans="3:11" x14ac:dyDescent="0.3">
      <c r="C861" s="6" t="str">
        <f>slowniki!P187</f>
        <v>405-20609</v>
      </c>
      <c r="D861" s="16" t="str">
        <f>IF($B$5="synt",LEFT(VLOOKUP('Obroty 4'!C861,slowniki!P:Q,2,FALSE),3),IF($B$5="I-P",LEFT(VLOOKUP('Obroty 4'!C861,slowniki!P:Q,2,FALSE),6),IF($B$5="II-P",LEFT(VLOOKUP('Obroty 4'!C861,slowniki!P:Q,2,FALSE),9),VLOOKUP('Obroty 4'!C861,slowniki!P:Q,2,FALSE))))</f>
        <v>405</v>
      </c>
      <c r="E861" s="16" t="str">
        <f>VLOOKUP('Obroty 4'!C861,slowniki!P:Q,2,FALSE)</f>
        <v>405-02-06-09</v>
      </c>
      <c r="F861" s="17">
        <f>SUMIFS(Dane!Q:Q,Dane!O:O,'Obroty 4'!C861,Dane!M:M,'Obroty 4'!$D$2)</f>
        <v>0</v>
      </c>
      <c r="G861" s="17">
        <f>SUMIFS(Dane!Q:Q,Dane!P:P,'Obroty 4'!C861,Dane!M:M,'Obroty 4'!$D$2)</f>
        <v>0</v>
      </c>
      <c r="H861" s="17">
        <f>SUMIFS(Dane!Q:Q,Dane!O:O,'Obroty 4'!C861)</f>
        <v>0</v>
      </c>
      <c r="I861" s="17">
        <f>SUMIFS(Dane!P:P,Dane!O:O,'Obroty 4'!C861)</f>
        <v>0</v>
      </c>
      <c r="J861" s="17">
        <f t="shared" si="28"/>
        <v>0</v>
      </c>
      <c r="K861" s="17">
        <f t="shared" si="29"/>
        <v>0</v>
      </c>
    </row>
    <row r="862" spans="3:11" x14ac:dyDescent="0.3">
      <c r="C862" s="6" t="str">
        <f>slowniki!P188</f>
        <v>405-20610</v>
      </c>
      <c r="D862" s="16" t="str">
        <f>IF($B$5="synt",LEFT(VLOOKUP('Obroty 4'!C862,slowniki!P:Q,2,FALSE),3),IF($B$5="I-P",LEFT(VLOOKUP('Obroty 4'!C862,slowniki!P:Q,2,FALSE),6),IF($B$5="II-P",LEFT(VLOOKUP('Obroty 4'!C862,slowniki!P:Q,2,FALSE),9),VLOOKUP('Obroty 4'!C862,slowniki!P:Q,2,FALSE))))</f>
        <v>405</v>
      </c>
      <c r="E862" s="16" t="str">
        <f>VLOOKUP('Obroty 4'!C862,slowniki!P:Q,2,FALSE)</f>
        <v>405-02-06-10</v>
      </c>
      <c r="F862" s="17">
        <f>SUMIFS(Dane!Q:Q,Dane!O:O,'Obroty 4'!C862,Dane!M:M,'Obroty 4'!$D$2)</f>
        <v>0</v>
      </c>
      <c r="G862" s="17">
        <f>SUMIFS(Dane!Q:Q,Dane!P:P,'Obroty 4'!C862,Dane!M:M,'Obroty 4'!$D$2)</f>
        <v>0</v>
      </c>
      <c r="H862" s="17">
        <f>SUMIFS(Dane!Q:Q,Dane!O:O,'Obroty 4'!C862)</f>
        <v>0</v>
      </c>
      <c r="I862" s="17">
        <f>SUMIFS(Dane!P:P,Dane!O:O,'Obroty 4'!C862)</f>
        <v>0</v>
      </c>
      <c r="J862" s="17">
        <f t="shared" si="28"/>
        <v>0</v>
      </c>
      <c r="K862" s="17">
        <f t="shared" si="29"/>
        <v>0</v>
      </c>
    </row>
    <row r="863" spans="3:11" x14ac:dyDescent="0.3">
      <c r="C863" s="6" t="str">
        <f>slowniki!P189</f>
        <v>405-20611</v>
      </c>
      <c r="D863" s="16" t="str">
        <f>IF($B$5="synt",LEFT(VLOOKUP('Obroty 4'!C863,slowniki!P:Q,2,FALSE),3),IF($B$5="I-P",LEFT(VLOOKUP('Obroty 4'!C863,slowniki!P:Q,2,FALSE),6),IF($B$5="II-P",LEFT(VLOOKUP('Obroty 4'!C863,slowniki!P:Q,2,FALSE),9),VLOOKUP('Obroty 4'!C863,slowniki!P:Q,2,FALSE))))</f>
        <v>405</v>
      </c>
      <c r="E863" s="16" t="str">
        <f>VLOOKUP('Obroty 4'!C863,slowniki!P:Q,2,FALSE)</f>
        <v>405-02-06-11</v>
      </c>
      <c r="F863" s="17">
        <f>SUMIFS(Dane!Q:Q,Dane!O:O,'Obroty 4'!C863,Dane!M:M,'Obroty 4'!$D$2)</f>
        <v>0</v>
      </c>
      <c r="G863" s="17">
        <f>SUMIFS(Dane!Q:Q,Dane!P:P,'Obroty 4'!C863,Dane!M:M,'Obroty 4'!$D$2)</f>
        <v>0</v>
      </c>
      <c r="H863" s="17">
        <f>SUMIFS(Dane!Q:Q,Dane!O:O,'Obroty 4'!C863)</f>
        <v>0</v>
      </c>
      <c r="I863" s="17">
        <f>SUMIFS(Dane!P:P,Dane!O:O,'Obroty 4'!C863)</f>
        <v>0</v>
      </c>
      <c r="J863" s="17">
        <f t="shared" si="28"/>
        <v>0</v>
      </c>
      <c r="K863" s="17">
        <f t="shared" si="29"/>
        <v>0</v>
      </c>
    </row>
    <row r="864" spans="3:11" x14ac:dyDescent="0.3">
      <c r="C864" s="6" t="str">
        <f>slowniki!P190</f>
        <v>405-20612</v>
      </c>
      <c r="D864" s="16" t="str">
        <f>IF($B$5="synt",LEFT(VLOOKUP('Obroty 4'!C864,slowniki!P:Q,2,FALSE),3),IF($B$5="I-P",LEFT(VLOOKUP('Obroty 4'!C864,slowniki!P:Q,2,FALSE),6),IF($B$5="II-P",LEFT(VLOOKUP('Obroty 4'!C864,slowniki!P:Q,2,FALSE),9),VLOOKUP('Obroty 4'!C864,slowniki!P:Q,2,FALSE))))</f>
        <v>405</v>
      </c>
      <c r="E864" s="16" t="str">
        <f>VLOOKUP('Obroty 4'!C864,slowniki!P:Q,2,FALSE)</f>
        <v>405-02-06-12</v>
      </c>
      <c r="F864" s="17">
        <f>SUMIFS(Dane!Q:Q,Dane!O:O,'Obroty 4'!C864,Dane!M:M,'Obroty 4'!$D$2)</f>
        <v>0</v>
      </c>
      <c r="G864" s="17">
        <f>SUMIFS(Dane!Q:Q,Dane!P:P,'Obroty 4'!C864,Dane!M:M,'Obroty 4'!$D$2)</f>
        <v>0</v>
      </c>
      <c r="H864" s="17">
        <f>SUMIFS(Dane!Q:Q,Dane!O:O,'Obroty 4'!C864)</f>
        <v>0</v>
      </c>
      <c r="I864" s="17">
        <f>SUMIFS(Dane!P:P,Dane!O:O,'Obroty 4'!C864)</f>
        <v>0</v>
      </c>
      <c r="J864" s="17">
        <f t="shared" si="28"/>
        <v>0</v>
      </c>
      <c r="K864" s="17">
        <f t="shared" si="29"/>
        <v>0</v>
      </c>
    </row>
    <row r="865" spans="3:11" x14ac:dyDescent="0.3">
      <c r="C865" s="6" t="str">
        <f>slowniki!P191</f>
        <v>405-20613</v>
      </c>
      <c r="D865" s="16" t="str">
        <f>IF($B$5="synt",LEFT(VLOOKUP('Obroty 4'!C865,slowniki!P:Q,2,FALSE),3),IF($B$5="I-P",LEFT(VLOOKUP('Obroty 4'!C865,slowniki!P:Q,2,FALSE),6),IF($B$5="II-P",LEFT(VLOOKUP('Obroty 4'!C865,slowniki!P:Q,2,FALSE),9),VLOOKUP('Obroty 4'!C865,slowniki!P:Q,2,FALSE))))</f>
        <v>405</v>
      </c>
      <c r="E865" s="16" t="str">
        <f>VLOOKUP('Obroty 4'!C865,slowniki!P:Q,2,FALSE)</f>
        <v>405-02-06-13</v>
      </c>
      <c r="F865" s="17">
        <f>SUMIFS(Dane!Q:Q,Dane!O:O,'Obroty 4'!C865,Dane!M:M,'Obroty 4'!$D$2)</f>
        <v>0</v>
      </c>
      <c r="G865" s="17">
        <f>SUMIFS(Dane!Q:Q,Dane!P:P,'Obroty 4'!C865,Dane!M:M,'Obroty 4'!$D$2)</f>
        <v>0</v>
      </c>
      <c r="H865" s="17">
        <f>SUMIFS(Dane!Q:Q,Dane!O:O,'Obroty 4'!C865)</f>
        <v>0</v>
      </c>
      <c r="I865" s="17">
        <f>SUMIFS(Dane!P:P,Dane!O:O,'Obroty 4'!C865)</f>
        <v>0</v>
      </c>
      <c r="J865" s="17">
        <f t="shared" si="28"/>
        <v>0</v>
      </c>
      <c r="K865" s="17">
        <f t="shared" si="29"/>
        <v>0</v>
      </c>
    </row>
    <row r="866" spans="3:11" x14ac:dyDescent="0.3">
      <c r="C866" s="6" t="str">
        <f>slowniki!P192</f>
        <v>405-20614</v>
      </c>
      <c r="D866" s="16" t="str">
        <f>IF($B$5="synt",LEFT(VLOOKUP('Obroty 4'!C866,slowniki!P:Q,2,FALSE),3),IF($B$5="I-P",LEFT(VLOOKUP('Obroty 4'!C866,slowniki!P:Q,2,FALSE),6),IF($B$5="II-P",LEFT(VLOOKUP('Obroty 4'!C866,slowniki!P:Q,2,FALSE),9),VLOOKUP('Obroty 4'!C866,slowniki!P:Q,2,FALSE))))</f>
        <v>405</v>
      </c>
      <c r="E866" s="16" t="str">
        <f>VLOOKUP('Obroty 4'!C866,slowniki!P:Q,2,FALSE)</f>
        <v>405-02-06-14</v>
      </c>
      <c r="F866" s="17">
        <f>SUMIFS(Dane!Q:Q,Dane!O:O,'Obroty 4'!C866,Dane!M:M,'Obroty 4'!$D$2)</f>
        <v>0</v>
      </c>
      <c r="G866" s="17">
        <f>SUMIFS(Dane!Q:Q,Dane!P:P,'Obroty 4'!C866,Dane!M:M,'Obroty 4'!$D$2)</f>
        <v>0</v>
      </c>
      <c r="H866" s="17">
        <f>SUMIFS(Dane!Q:Q,Dane!O:O,'Obroty 4'!C866)</f>
        <v>0</v>
      </c>
      <c r="I866" s="17">
        <f>SUMIFS(Dane!P:P,Dane!O:O,'Obroty 4'!C866)</f>
        <v>0</v>
      </c>
      <c r="J866" s="17">
        <f t="shared" si="28"/>
        <v>0</v>
      </c>
      <c r="K866" s="17">
        <f t="shared" si="29"/>
        <v>0</v>
      </c>
    </row>
    <row r="867" spans="3:11" x14ac:dyDescent="0.3">
      <c r="C867" s="6" t="str">
        <f>slowniki!P193</f>
        <v>405-20615</v>
      </c>
      <c r="D867" s="16" t="str">
        <f>IF($B$5="synt",LEFT(VLOOKUP('Obroty 4'!C867,slowniki!P:Q,2,FALSE),3),IF($B$5="I-P",LEFT(VLOOKUP('Obroty 4'!C867,slowniki!P:Q,2,FALSE),6),IF($B$5="II-P",LEFT(VLOOKUP('Obroty 4'!C867,slowniki!P:Q,2,FALSE),9),VLOOKUP('Obroty 4'!C867,slowniki!P:Q,2,FALSE))))</f>
        <v>405</v>
      </c>
      <c r="E867" s="16" t="str">
        <f>VLOOKUP('Obroty 4'!C867,slowniki!P:Q,2,FALSE)</f>
        <v>405-02-06-15</v>
      </c>
      <c r="F867" s="17">
        <f>SUMIFS(Dane!Q:Q,Dane!O:O,'Obroty 4'!C867,Dane!M:M,'Obroty 4'!$D$2)</f>
        <v>0</v>
      </c>
      <c r="G867" s="17">
        <f>SUMIFS(Dane!Q:Q,Dane!P:P,'Obroty 4'!C867,Dane!M:M,'Obroty 4'!$D$2)</f>
        <v>0</v>
      </c>
      <c r="H867" s="17">
        <f>SUMIFS(Dane!Q:Q,Dane!O:O,'Obroty 4'!C867)</f>
        <v>0</v>
      </c>
      <c r="I867" s="17">
        <f>SUMIFS(Dane!P:P,Dane!O:O,'Obroty 4'!C867)</f>
        <v>0</v>
      </c>
      <c r="J867" s="17">
        <f t="shared" si="28"/>
        <v>0</v>
      </c>
      <c r="K867" s="17">
        <f t="shared" si="29"/>
        <v>0</v>
      </c>
    </row>
    <row r="868" spans="3:11" x14ac:dyDescent="0.3">
      <c r="C868" s="6" t="str">
        <f>slowniki!P194</f>
        <v>405-20616</v>
      </c>
      <c r="D868" s="16" t="str">
        <f>IF($B$5="synt",LEFT(VLOOKUP('Obroty 4'!C868,slowniki!P:Q,2,FALSE),3),IF($B$5="I-P",LEFT(VLOOKUP('Obroty 4'!C868,slowniki!P:Q,2,FALSE),6),IF($B$5="II-P",LEFT(VLOOKUP('Obroty 4'!C868,slowniki!P:Q,2,FALSE),9),VLOOKUP('Obroty 4'!C868,slowniki!P:Q,2,FALSE))))</f>
        <v>405</v>
      </c>
      <c r="E868" s="16" t="str">
        <f>VLOOKUP('Obroty 4'!C868,slowniki!P:Q,2,FALSE)</f>
        <v>405-02-06-16</v>
      </c>
      <c r="F868" s="17">
        <f>SUMIFS(Dane!Q:Q,Dane!O:O,'Obroty 4'!C868,Dane!M:M,'Obroty 4'!$D$2)</f>
        <v>0</v>
      </c>
      <c r="G868" s="17">
        <f>SUMIFS(Dane!Q:Q,Dane!P:P,'Obroty 4'!C868,Dane!M:M,'Obroty 4'!$D$2)</f>
        <v>0</v>
      </c>
      <c r="H868" s="17">
        <f>SUMIFS(Dane!Q:Q,Dane!O:O,'Obroty 4'!C868)</f>
        <v>0</v>
      </c>
      <c r="I868" s="17">
        <f>SUMIFS(Dane!P:P,Dane!O:O,'Obroty 4'!C868)</f>
        <v>0</v>
      </c>
      <c r="J868" s="17">
        <f t="shared" si="28"/>
        <v>0</v>
      </c>
      <c r="K868" s="17">
        <f t="shared" si="29"/>
        <v>0</v>
      </c>
    </row>
    <row r="869" spans="3:11" x14ac:dyDescent="0.3">
      <c r="C869" s="6" t="str">
        <f>slowniki!P195</f>
        <v>405-30101</v>
      </c>
      <c r="D869" s="16" t="str">
        <f>IF($B$5="synt",LEFT(VLOOKUP('Obroty 4'!C869,slowniki!P:Q,2,FALSE),3),IF($B$5="I-P",LEFT(VLOOKUP('Obroty 4'!C869,slowniki!P:Q,2,FALSE),6),IF($B$5="II-P",LEFT(VLOOKUP('Obroty 4'!C869,slowniki!P:Q,2,FALSE),9),VLOOKUP('Obroty 4'!C869,slowniki!P:Q,2,FALSE))))</f>
        <v>405</v>
      </c>
      <c r="E869" s="16" t="str">
        <f>VLOOKUP('Obroty 4'!C869,slowniki!P:Q,2,FALSE)</f>
        <v>405-03-01-01</v>
      </c>
      <c r="F869" s="17">
        <f>SUMIFS(Dane!Q:Q,Dane!O:O,'Obroty 4'!C869,Dane!M:M,'Obroty 4'!$D$2)</f>
        <v>0</v>
      </c>
      <c r="G869" s="17">
        <f>SUMIFS(Dane!Q:Q,Dane!P:P,'Obroty 4'!C869,Dane!M:M,'Obroty 4'!$D$2)</f>
        <v>0</v>
      </c>
      <c r="H869" s="17">
        <f>SUMIFS(Dane!Q:Q,Dane!O:O,'Obroty 4'!C869)</f>
        <v>0</v>
      </c>
      <c r="I869" s="17">
        <f>SUMIFS(Dane!P:P,Dane!O:O,'Obroty 4'!C869)</f>
        <v>0</v>
      </c>
      <c r="J869" s="17">
        <f t="shared" si="28"/>
        <v>0</v>
      </c>
      <c r="K869" s="17">
        <f t="shared" si="29"/>
        <v>0</v>
      </c>
    </row>
    <row r="870" spans="3:11" x14ac:dyDescent="0.3">
      <c r="C870" s="6" t="str">
        <f>slowniki!P196</f>
        <v>405-30102</v>
      </c>
      <c r="D870" s="16" t="str">
        <f>IF($B$5="synt",LEFT(VLOOKUP('Obroty 4'!C870,slowniki!P:Q,2,FALSE),3),IF($B$5="I-P",LEFT(VLOOKUP('Obroty 4'!C870,slowniki!P:Q,2,FALSE),6),IF($B$5="II-P",LEFT(VLOOKUP('Obroty 4'!C870,slowniki!P:Q,2,FALSE),9),VLOOKUP('Obroty 4'!C870,slowniki!P:Q,2,FALSE))))</f>
        <v>405</v>
      </c>
      <c r="E870" s="16" t="str">
        <f>VLOOKUP('Obroty 4'!C870,slowniki!P:Q,2,FALSE)</f>
        <v>405-03-01-02</v>
      </c>
      <c r="F870" s="17">
        <f>SUMIFS(Dane!Q:Q,Dane!O:O,'Obroty 4'!C870,Dane!M:M,'Obroty 4'!$D$2)</f>
        <v>0</v>
      </c>
      <c r="G870" s="17">
        <f>SUMIFS(Dane!Q:Q,Dane!P:P,'Obroty 4'!C870,Dane!M:M,'Obroty 4'!$D$2)</f>
        <v>0</v>
      </c>
      <c r="H870" s="17">
        <f>SUMIFS(Dane!Q:Q,Dane!O:O,'Obroty 4'!C870)</f>
        <v>0</v>
      </c>
      <c r="I870" s="17">
        <f>SUMIFS(Dane!P:P,Dane!O:O,'Obroty 4'!C870)</f>
        <v>0</v>
      </c>
      <c r="J870" s="17">
        <f t="shared" si="28"/>
        <v>0</v>
      </c>
      <c r="K870" s="17">
        <f t="shared" si="29"/>
        <v>0</v>
      </c>
    </row>
    <row r="871" spans="3:11" x14ac:dyDescent="0.3">
      <c r="C871" s="6" t="str">
        <f>slowniki!P197</f>
        <v>405-30103</v>
      </c>
      <c r="D871" s="16" t="str">
        <f>IF($B$5="synt",LEFT(VLOOKUP('Obroty 4'!C871,slowniki!P:Q,2,FALSE),3),IF($B$5="I-P",LEFT(VLOOKUP('Obroty 4'!C871,slowniki!P:Q,2,FALSE),6),IF($B$5="II-P",LEFT(VLOOKUP('Obroty 4'!C871,slowniki!P:Q,2,FALSE),9),VLOOKUP('Obroty 4'!C871,slowniki!P:Q,2,FALSE))))</f>
        <v>405</v>
      </c>
      <c r="E871" s="16" t="str">
        <f>VLOOKUP('Obroty 4'!C871,slowniki!P:Q,2,FALSE)</f>
        <v>405-03-01-03</v>
      </c>
      <c r="F871" s="17">
        <f>SUMIFS(Dane!Q:Q,Dane!O:O,'Obroty 4'!C871,Dane!M:M,'Obroty 4'!$D$2)</f>
        <v>0</v>
      </c>
      <c r="G871" s="17">
        <f>SUMIFS(Dane!Q:Q,Dane!P:P,'Obroty 4'!C871,Dane!M:M,'Obroty 4'!$D$2)</f>
        <v>0</v>
      </c>
      <c r="H871" s="17">
        <f>SUMIFS(Dane!Q:Q,Dane!O:O,'Obroty 4'!C871)</f>
        <v>0</v>
      </c>
      <c r="I871" s="17">
        <f>SUMIFS(Dane!P:P,Dane!O:O,'Obroty 4'!C871)</f>
        <v>0</v>
      </c>
      <c r="J871" s="17">
        <f t="shared" si="28"/>
        <v>0</v>
      </c>
      <c r="K871" s="17">
        <f t="shared" si="29"/>
        <v>0</v>
      </c>
    </row>
    <row r="872" spans="3:11" x14ac:dyDescent="0.3">
      <c r="C872" s="6" t="str">
        <f>slowniki!P198</f>
        <v>405-30104</v>
      </c>
      <c r="D872" s="16" t="str">
        <f>IF($B$5="synt",LEFT(VLOOKUP('Obroty 4'!C872,slowniki!P:Q,2,FALSE),3),IF($B$5="I-P",LEFT(VLOOKUP('Obroty 4'!C872,slowniki!P:Q,2,FALSE),6),IF($B$5="II-P",LEFT(VLOOKUP('Obroty 4'!C872,slowniki!P:Q,2,FALSE),9),VLOOKUP('Obroty 4'!C872,slowniki!P:Q,2,FALSE))))</f>
        <v>405</v>
      </c>
      <c r="E872" s="16" t="str">
        <f>VLOOKUP('Obroty 4'!C872,slowniki!P:Q,2,FALSE)</f>
        <v>405-03-01-04</v>
      </c>
      <c r="F872" s="17">
        <f>SUMIFS(Dane!Q:Q,Dane!O:O,'Obroty 4'!C872,Dane!M:M,'Obroty 4'!$D$2)</f>
        <v>0</v>
      </c>
      <c r="G872" s="17">
        <f>SUMIFS(Dane!Q:Q,Dane!P:P,'Obroty 4'!C872,Dane!M:M,'Obroty 4'!$D$2)</f>
        <v>0</v>
      </c>
      <c r="H872" s="17">
        <f>SUMIFS(Dane!Q:Q,Dane!O:O,'Obroty 4'!C872)</f>
        <v>0</v>
      </c>
      <c r="I872" s="17">
        <f>SUMIFS(Dane!P:P,Dane!O:O,'Obroty 4'!C872)</f>
        <v>0</v>
      </c>
      <c r="J872" s="17">
        <f t="shared" si="28"/>
        <v>0</v>
      </c>
      <c r="K872" s="17">
        <f t="shared" si="29"/>
        <v>0</v>
      </c>
    </row>
    <row r="873" spans="3:11" x14ac:dyDescent="0.3">
      <c r="C873" s="6" t="str">
        <f>slowniki!P199</f>
        <v>405-30105</v>
      </c>
      <c r="D873" s="16" t="str">
        <f>IF($B$5="synt",LEFT(VLOOKUP('Obroty 4'!C873,slowniki!P:Q,2,FALSE),3),IF($B$5="I-P",LEFT(VLOOKUP('Obroty 4'!C873,slowniki!P:Q,2,FALSE),6),IF($B$5="II-P",LEFT(VLOOKUP('Obroty 4'!C873,slowniki!P:Q,2,FALSE),9),VLOOKUP('Obroty 4'!C873,slowniki!P:Q,2,FALSE))))</f>
        <v>405</v>
      </c>
      <c r="E873" s="16" t="str">
        <f>VLOOKUP('Obroty 4'!C873,slowniki!P:Q,2,FALSE)</f>
        <v>405-03-01-05</v>
      </c>
      <c r="F873" s="17">
        <f>SUMIFS(Dane!Q:Q,Dane!O:O,'Obroty 4'!C873,Dane!M:M,'Obroty 4'!$D$2)</f>
        <v>0</v>
      </c>
      <c r="G873" s="17">
        <f>SUMIFS(Dane!Q:Q,Dane!P:P,'Obroty 4'!C873,Dane!M:M,'Obroty 4'!$D$2)</f>
        <v>0</v>
      </c>
      <c r="H873" s="17">
        <f>SUMIFS(Dane!Q:Q,Dane!O:O,'Obroty 4'!C873)</f>
        <v>0</v>
      </c>
      <c r="I873" s="17">
        <f>SUMIFS(Dane!P:P,Dane!O:O,'Obroty 4'!C873)</f>
        <v>0</v>
      </c>
      <c r="J873" s="17">
        <f t="shared" si="28"/>
        <v>0</v>
      </c>
      <c r="K873" s="17">
        <f t="shared" si="29"/>
        <v>0</v>
      </c>
    </row>
    <row r="874" spans="3:11" x14ac:dyDescent="0.3">
      <c r="C874" s="6" t="str">
        <f>slowniki!P200</f>
        <v>405-30106</v>
      </c>
      <c r="D874" s="16" t="str">
        <f>IF($B$5="synt",LEFT(VLOOKUP('Obroty 4'!C874,slowniki!P:Q,2,FALSE),3),IF($B$5="I-P",LEFT(VLOOKUP('Obroty 4'!C874,slowniki!P:Q,2,FALSE),6),IF($B$5="II-P",LEFT(VLOOKUP('Obroty 4'!C874,slowniki!P:Q,2,FALSE),9),VLOOKUP('Obroty 4'!C874,slowniki!P:Q,2,FALSE))))</f>
        <v>405</v>
      </c>
      <c r="E874" s="16" t="str">
        <f>VLOOKUP('Obroty 4'!C874,slowniki!P:Q,2,FALSE)</f>
        <v>405-03-01-06</v>
      </c>
      <c r="F874" s="17">
        <f>SUMIFS(Dane!Q:Q,Dane!O:O,'Obroty 4'!C874,Dane!M:M,'Obroty 4'!$D$2)</f>
        <v>0</v>
      </c>
      <c r="G874" s="17">
        <f>SUMIFS(Dane!Q:Q,Dane!P:P,'Obroty 4'!C874,Dane!M:M,'Obroty 4'!$D$2)</f>
        <v>0</v>
      </c>
      <c r="H874" s="17">
        <f>SUMIFS(Dane!Q:Q,Dane!O:O,'Obroty 4'!C874)</f>
        <v>0</v>
      </c>
      <c r="I874" s="17">
        <f>SUMIFS(Dane!P:P,Dane!O:O,'Obroty 4'!C874)</f>
        <v>0</v>
      </c>
      <c r="J874" s="17">
        <f t="shared" si="28"/>
        <v>0</v>
      </c>
      <c r="K874" s="17">
        <f t="shared" si="29"/>
        <v>0</v>
      </c>
    </row>
    <row r="875" spans="3:11" x14ac:dyDescent="0.3">
      <c r="C875" s="6" t="str">
        <f>slowniki!P201</f>
        <v>405-30107</v>
      </c>
      <c r="D875" s="16" t="str">
        <f>IF($B$5="synt",LEFT(VLOOKUP('Obroty 4'!C875,slowniki!P:Q,2,FALSE),3),IF($B$5="I-P",LEFT(VLOOKUP('Obroty 4'!C875,slowniki!P:Q,2,FALSE),6),IF($B$5="II-P",LEFT(VLOOKUP('Obroty 4'!C875,slowniki!P:Q,2,FALSE),9),VLOOKUP('Obroty 4'!C875,slowniki!P:Q,2,FALSE))))</f>
        <v>405</v>
      </c>
      <c r="E875" s="16" t="str">
        <f>VLOOKUP('Obroty 4'!C875,slowniki!P:Q,2,FALSE)</f>
        <v>405-03-01-07</v>
      </c>
      <c r="F875" s="17">
        <f>SUMIFS(Dane!Q:Q,Dane!O:O,'Obroty 4'!C875,Dane!M:M,'Obroty 4'!$D$2)</f>
        <v>0</v>
      </c>
      <c r="G875" s="17">
        <f>SUMIFS(Dane!Q:Q,Dane!P:P,'Obroty 4'!C875,Dane!M:M,'Obroty 4'!$D$2)</f>
        <v>0</v>
      </c>
      <c r="H875" s="17">
        <f>SUMIFS(Dane!Q:Q,Dane!O:O,'Obroty 4'!C875)</f>
        <v>0</v>
      </c>
      <c r="I875" s="17">
        <f>SUMIFS(Dane!P:P,Dane!O:O,'Obroty 4'!C875)</f>
        <v>0</v>
      </c>
      <c r="J875" s="17">
        <f t="shared" si="28"/>
        <v>0</v>
      </c>
      <c r="K875" s="17">
        <f t="shared" si="29"/>
        <v>0</v>
      </c>
    </row>
    <row r="876" spans="3:11" x14ac:dyDescent="0.3">
      <c r="C876" s="6" t="str">
        <f>slowniki!P202</f>
        <v>405-30108</v>
      </c>
      <c r="D876" s="16" t="str">
        <f>IF($B$5="synt",LEFT(VLOOKUP('Obroty 4'!C876,slowniki!P:Q,2,FALSE),3),IF($B$5="I-P",LEFT(VLOOKUP('Obroty 4'!C876,slowniki!P:Q,2,FALSE),6),IF($B$5="II-P",LEFT(VLOOKUP('Obroty 4'!C876,slowniki!P:Q,2,FALSE),9),VLOOKUP('Obroty 4'!C876,slowniki!P:Q,2,FALSE))))</f>
        <v>405</v>
      </c>
      <c r="E876" s="16" t="str">
        <f>VLOOKUP('Obroty 4'!C876,slowniki!P:Q,2,FALSE)</f>
        <v>405-03-01-08</v>
      </c>
      <c r="F876" s="17">
        <f>SUMIFS(Dane!Q:Q,Dane!O:O,'Obroty 4'!C876,Dane!M:M,'Obroty 4'!$D$2)</f>
        <v>0</v>
      </c>
      <c r="G876" s="17">
        <f>SUMIFS(Dane!Q:Q,Dane!P:P,'Obroty 4'!C876,Dane!M:M,'Obroty 4'!$D$2)</f>
        <v>0</v>
      </c>
      <c r="H876" s="17">
        <f>SUMIFS(Dane!Q:Q,Dane!O:O,'Obroty 4'!C876)</f>
        <v>0</v>
      </c>
      <c r="I876" s="17">
        <f>SUMIFS(Dane!P:P,Dane!O:O,'Obroty 4'!C876)</f>
        <v>0</v>
      </c>
      <c r="J876" s="17">
        <f t="shared" si="28"/>
        <v>0</v>
      </c>
      <c r="K876" s="17">
        <f t="shared" si="29"/>
        <v>0</v>
      </c>
    </row>
    <row r="877" spans="3:11" x14ac:dyDescent="0.3">
      <c r="C877" s="6" t="str">
        <f>slowniki!P203</f>
        <v>405-30109</v>
      </c>
      <c r="D877" s="16" t="str">
        <f>IF($B$5="synt",LEFT(VLOOKUP('Obroty 4'!C877,slowniki!P:Q,2,FALSE),3),IF($B$5="I-P",LEFT(VLOOKUP('Obroty 4'!C877,slowniki!P:Q,2,FALSE),6),IF($B$5="II-P",LEFT(VLOOKUP('Obroty 4'!C877,slowniki!P:Q,2,FALSE),9),VLOOKUP('Obroty 4'!C877,slowniki!P:Q,2,FALSE))))</f>
        <v>405</v>
      </c>
      <c r="E877" s="16" t="str">
        <f>VLOOKUP('Obroty 4'!C877,slowniki!P:Q,2,FALSE)</f>
        <v>405-03-01-09</v>
      </c>
      <c r="F877" s="17">
        <f>SUMIFS(Dane!Q:Q,Dane!O:O,'Obroty 4'!C877,Dane!M:M,'Obroty 4'!$D$2)</f>
        <v>0</v>
      </c>
      <c r="G877" s="17">
        <f>SUMIFS(Dane!Q:Q,Dane!P:P,'Obroty 4'!C877,Dane!M:M,'Obroty 4'!$D$2)</f>
        <v>0</v>
      </c>
      <c r="H877" s="17">
        <f>SUMIFS(Dane!Q:Q,Dane!O:O,'Obroty 4'!C877)</f>
        <v>0</v>
      </c>
      <c r="I877" s="17">
        <f>SUMIFS(Dane!P:P,Dane!O:O,'Obroty 4'!C877)</f>
        <v>0</v>
      </c>
      <c r="J877" s="17">
        <f t="shared" si="28"/>
        <v>0</v>
      </c>
      <c r="K877" s="17">
        <f t="shared" si="29"/>
        <v>0</v>
      </c>
    </row>
    <row r="878" spans="3:11" x14ac:dyDescent="0.3">
      <c r="C878" s="6" t="str">
        <f>slowniki!P204</f>
        <v>405-30110</v>
      </c>
      <c r="D878" s="16" t="str">
        <f>IF($B$5="synt",LEFT(VLOOKUP('Obroty 4'!C878,slowniki!P:Q,2,FALSE),3),IF($B$5="I-P",LEFT(VLOOKUP('Obroty 4'!C878,slowniki!P:Q,2,FALSE),6),IF($B$5="II-P",LEFT(VLOOKUP('Obroty 4'!C878,slowniki!P:Q,2,FALSE),9),VLOOKUP('Obroty 4'!C878,slowniki!P:Q,2,FALSE))))</f>
        <v>405</v>
      </c>
      <c r="E878" s="16" t="str">
        <f>VLOOKUP('Obroty 4'!C878,slowniki!P:Q,2,FALSE)</f>
        <v>405-03-01-10</v>
      </c>
      <c r="F878" s="17">
        <f>SUMIFS(Dane!Q:Q,Dane!O:O,'Obroty 4'!C878,Dane!M:M,'Obroty 4'!$D$2)</f>
        <v>0</v>
      </c>
      <c r="G878" s="17">
        <f>SUMIFS(Dane!Q:Q,Dane!P:P,'Obroty 4'!C878,Dane!M:M,'Obroty 4'!$D$2)</f>
        <v>0</v>
      </c>
      <c r="H878" s="17">
        <f>SUMIFS(Dane!Q:Q,Dane!O:O,'Obroty 4'!C878)</f>
        <v>0</v>
      </c>
      <c r="I878" s="17">
        <f>SUMIFS(Dane!P:P,Dane!O:O,'Obroty 4'!C878)</f>
        <v>0</v>
      </c>
      <c r="J878" s="17">
        <f t="shared" si="28"/>
        <v>0</v>
      </c>
      <c r="K878" s="17">
        <f t="shared" si="29"/>
        <v>0</v>
      </c>
    </row>
    <row r="879" spans="3:11" x14ac:dyDescent="0.3">
      <c r="C879" s="6" t="str">
        <f>slowniki!P205</f>
        <v>405-30111</v>
      </c>
      <c r="D879" s="16" t="str">
        <f>IF($B$5="synt",LEFT(VLOOKUP('Obroty 4'!C879,slowniki!P:Q,2,FALSE),3),IF($B$5="I-P",LEFT(VLOOKUP('Obroty 4'!C879,slowniki!P:Q,2,FALSE),6),IF($B$5="II-P",LEFT(VLOOKUP('Obroty 4'!C879,slowniki!P:Q,2,FALSE),9),VLOOKUP('Obroty 4'!C879,slowniki!P:Q,2,FALSE))))</f>
        <v>405</v>
      </c>
      <c r="E879" s="16" t="str">
        <f>VLOOKUP('Obroty 4'!C879,slowniki!P:Q,2,FALSE)</f>
        <v>405-03-01-11</v>
      </c>
      <c r="F879" s="17">
        <f>SUMIFS(Dane!Q:Q,Dane!O:O,'Obroty 4'!C879,Dane!M:M,'Obroty 4'!$D$2)</f>
        <v>0</v>
      </c>
      <c r="G879" s="17">
        <f>SUMIFS(Dane!Q:Q,Dane!P:P,'Obroty 4'!C879,Dane!M:M,'Obroty 4'!$D$2)</f>
        <v>0</v>
      </c>
      <c r="H879" s="17">
        <f>SUMIFS(Dane!Q:Q,Dane!O:O,'Obroty 4'!C879)</f>
        <v>0</v>
      </c>
      <c r="I879" s="17">
        <f>SUMIFS(Dane!P:P,Dane!O:O,'Obroty 4'!C879)</f>
        <v>0</v>
      </c>
      <c r="J879" s="17">
        <f t="shared" si="28"/>
        <v>0</v>
      </c>
      <c r="K879" s="17">
        <f t="shared" si="29"/>
        <v>0</v>
      </c>
    </row>
    <row r="880" spans="3:11" x14ac:dyDescent="0.3">
      <c r="C880" s="6" t="str">
        <f>slowniki!P206</f>
        <v>405-30112</v>
      </c>
      <c r="D880" s="16" t="str">
        <f>IF($B$5="synt",LEFT(VLOOKUP('Obroty 4'!C880,slowniki!P:Q,2,FALSE),3),IF($B$5="I-P",LEFT(VLOOKUP('Obroty 4'!C880,slowniki!P:Q,2,FALSE),6),IF($B$5="II-P",LEFT(VLOOKUP('Obroty 4'!C880,slowniki!P:Q,2,FALSE),9),VLOOKUP('Obroty 4'!C880,slowniki!P:Q,2,FALSE))))</f>
        <v>405</v>
      </c>
      <c r="E880" s="16" t="str">
        <f>VLOOKUP('Obroty 4'!C880,slowniki!P:Q,2,FALSE)</f>
        <v>405-03-01-12</v>
      </c>
      <c r="F880" s="17">
        <f>SUMIFS(Dane!Q:Q,Dane!O:O,'Obroty 4'!C880,Dane!M:M,'Obroty 4'!$D$2)</f>
        <v>0</v>
      </c>
      <c r="G880" s="17">
        <f>SUMIFS(Dane!Q:Q,Dane!P:P,'Obroty 4'!C880,Dane!M:M,'Obroty 4'!$D$2)</f>
        <v>0</v>
      </c>
      <c r="H880" s="17">
        <f>SUMIFS(Dane!Q:Q,Dane!O:O,'Obroty 4'!C880)</f>
        <v>0</v>
      </c>
      <c r="I880" s="17">
        <f>SUMIFS(Dane!P:P,Dane!O:O,'Obroty 4'!C880)</f>
        <v>0</v>
      </c>
      <c r="J880" s="17">
        <f t="shared" si="28"/>
        <v>0</v>
      </c>
      <c r="K880" s="17">
        <f t="shared" si="29"/>
        <v>0</v>
      </c>
    </row>
    <row r="881" spans="3:11" x14ac:dyDescent="0.3">
      <c r="C881" s="6" t="str">
        <f>slowniki!P207</f>
        <v>405-30113</v>
      </c>
      <c r="D881" s="16" t="str">
        <f>IF($B$5="synt",LEFT(VLOOKUP('Obroty 4'!C881,slowniki!P:Q,2,FALSE),3),IF($B$5="I-P",LEFT(VLOOKUP('Obroty 4'!C881,slowniki!P:Q,2,FALSE),6),IF($B$5="II-P",LEFT(VLOOKUP('Obroty 4'!C881,slowniki!P:Q,2,FALSE),9),VLOOKUP('Obroty 4'!C881,slowniki!P:Q,2,FALSE))))</f>
        <v>405</v>
      </c>
      <c r="E881" s="16" t="str">
        <f>VLOOKUP('Obroty 4'!C881,slowniki!P:Q,2,FALSE)</f>
        <v>405-03-01-13</v>
      </c>
      <c r="F881" s="17">
        <f>SUMIFS(Dane!Q:Q,Dane!O:O,'Obroty 4'!C881,Dane!M:M,'Obroty 4'!$D$2)</f>
        <v>0</v>
      </c>
      <c r="G881" s="17">
        <f>SUMIFS(Dane!Q:Q,Dane!P:P,'Obroty 4'!C881,Dane!M:M,'Obroty 4'!$D$2)</f>
        <v>0</v>
      </c>
      <c r="H881" s="17">
        <f>SUMIFS(Dane!Q:Q,Dane!O:O,'Obroty 4'!C881)</f>
        <v>0</v>
      </c>
      <c r="I881" s="17">
        <f>SUMIFS(Dane!P:P,Dane!O:O,'Obroty 4'!C881)</f>
        <v>0</v>
      </c>
      <c r="J881" s="17">
        <f t="shared" si="28"/>
        <v>0</v>
      </c>
      <c r="K881" s="17">
        <f t="shared" si="29"/>
        <v>0</v>
      </c>
    </row>
    <row r="882" spans="3:11" x14ac:dyDescent="0.3">
      <c r="C882" s="6" t="str">
        <f>slowniki!P208</f>
        <v>405-30114</v>
      </c>
      <c r="D882" s="16" t="str">
        <f>IF($B$5="synt",LEFT(VLOOKUP('Obroty 4'!C882,slowniki!P:Q,2,FALSE),3),IF($B$5="I-P",LEFT(VLOOKUP('Obroty 4'!C882,slowniki!P:Q,2,FALSE),6),IF($B$5="II-P",LEFT(VLOOKUP('Obroty 4'!C882,slowniki!P:Q,2,FALSE),9),VLOOKUP('Obroty 4'!C882,slowniki!P:Q,2,FALSE))))</f>
        <v>405</v>
      </c>
      <c r="E882" s="16" t="str">
        <f>VLOOKUP('Obroty 4'!C882,slowniki!P:Q,2,FALSE)</f>
        <v>405-03-01-14</v>
      </c>
      <c r="F882" s="17">
        <f>SUMIFS(Dane!Q:Q,Dane!O:O,'Obroty 4'!C882,Dane!M:M,'Obroty 4'!$D$2)</f>
        <v>0</v>
      </c>
      <c r="G882" s="17">
        <f>SUMIFS(Dane!Q:Q,Dane!P:P,'Obroty 4'!C882,Dane!M:M,'Obroty 4'!$D$2)</f>
        <v>0</v>
      </c>
      <c r="H882" s="17">
        <f>SUMIFS(Dane!Q:Q,Dane!O:O,'Obroty 4'!C882)</f>
        <v>0</v>
      </c>
      <c r="I882" s="17">
        <f>SUMIFS(Dane!P:P,Dane!O:O,'Obroty 4'!C882)</f>
        <v>0</v>
      </c>
      <c r="J882" s="17">
        <f t="shared" si="28"/>
        <v>0</v>
      </c>
      <c r="K882" s="17">
        <f t="shared" si="29"/>
        <v>0</v>
      </c>
    </row>
    <row r="883" spans="3:11" x14ac:dyDescent="0.3">
      <c r="C883" s="6" t="str">
        <f>slowniki!P209</f>
        <v>405-30115</v>
      </c>
      <c r="D883" s="16" t="str">
        <f>IF($B$5="synt",LEFT(VLOOKUP('Obroty 4'!C883,slowniki!P:Q,2,FALSE),3),IF($B$5="I-P",LEFT(VLOOKUP('Obroty 4'!C883,slowniki!P:Q,2,FALSE),6),IF($B$5="II-P",LEFT(VLOOKUP('Obroty 4'!C883,slowniki!P:Q,2,FALSE),9),VLOOKUP('Obroty 4'!C883,slowniki!P:Q,2,FALSE))))</f>
        <v>405</v>
      </c>
      <c r="E883" s="16" t="str">
        <f>VLOOKUP('Obroty 4'!C883,slowniki!P:Q,2,FALSE)</f>
        <v>405-03-01-15</v>
      </c>
      <c r="F883" s="17">
        <f>SUMIFS(Dane!Q:Q,Dane!O:O,'Obroty 4'!C883,Dane!M:M,'Obroty 4'!$D$2)</f>
        <v>0</v>
      </c>
      <c r="G883" s="17">
        <f>SUMIFS(Dane!Q:Q,Dane!P:P,'Obroty 4'!C883,Dane!M:M,'Obroty 4'!$D$2)</f>
        <v>0</v>
      </c>
      <c r="H883" s="17">
        <f>SUMIFS(Dane!Q:Q,Dane!O:O,'Obroty 4'!C883)</f>
        <v>0</v>
      </c>
      <c r="I883" s="17">
        <f>SUMIFS(Dane!P:P,Dane!O:O,'Obroty 4'!C883)</f>
        <v>0</v>
      </c>
      <c r="J883" s="17">
        <f t="shared" si="28"/>
        <v>0</v>
      </c>
      <c r="K883" s="17">
        <f t="shared" si="29"/>
        <v>0</v>
      </c>
    </row>
    <row r="884" spans="3:11" x14ac:dyDescent="0.3">
      <c r="C884" s="6" t="str">
        <f>slowniki!P210</f>
        <v>405-30116</v>
      </c>
      <c r="D884" s="16" t="str">
        <f>IF($B$5="synt",LEFT(VLOOKUP('Obroty 4'!C884,slowniki!P:Q,2,FALSE),3),IF($B$5="I-P",LEFT(VLOOKUP('Obroty 4'!C884,slowniki!P:Q,2,FALSE),6),IF($B$5="II-P",LEFT(VLOOKUP('Obroty 4'!C884,slowniki!P:Q,2,FALSE),9),VLOOKUP('Obroty 4'!C884,slowniki!P:Q,2,FALSE))))</f>
        <v>405</v>
      </c>
      <c r="E884" s="16" t="str">
        <f>VLOOKUP('Obroty 4'!C884,slowniki!P:Q,2,FALSE)</f>
        <v>405-03-01-16</v>
      </c>
      <c r="F884" s="17">
        <f>SUMIFS(Dane!Q:Q,Dane!O:O,'Obroty 4'!C884,Dane!M:M,'Obroty 4'!$D$2)</f>
        <v>0</v>
      </c>
      <c r="G884" s="17">
        <f>SUMIFS(Dane!Q:Q,Dane!P:P,'Obroty 4'!C884,Dane!M:M,'Obroty 4'!$D$2)</f>
        <v>0</v>
      </c>
      <c r="H884" s="17">
        <f>SUMIFS(Dane!Q:Q,Dane!O:O,'Obroty 4'!C884)</f>
        <v>0</v>
      </c>
      <c r="I884" s="17">
        <f>SUMIFS(Dane!P:P,Dane!O:O,'Obroty 4'!C884)</f>
        <v>0</v>
      </c>
      <c r="J884" s="17">
        <f t="shared" si="28"/>
        <v>0</v>
      </c>
      <c r="K884" s="17">
        <f t="shared" si="29"/>
        <v>0</v>
      </c>
    </row>
    <row r="885" spans="3:11" x14ac:dyDescent="0.3">
      <c r="C885" s="6" t="str">
        <f>slowniki!P211</f>
        <v>405-30201</v>
      </c>
      <c r="D885" s="16" t="str">
        <f>IF($B$5="synt",LEFT(VLOOKUP('Obroty 4'!C885,slowniki!P:Q,2,FALSE),3),IF($B$5="I-P",LEFT(VLOOKUP('Obroty 4'!C885,slowniki!P:Q,2,FALSE),6),IF($B$5="II-P",LEFT(VLOOKUP('Obroty 4'!C885,slowniki!P:Q,2,FALSE),9),VLOOKUP('Obroty 4'!C885,slowniki!P:Q,2,FALSE))))</f>
        <v>405</v>
      </c>
      <c r="E885" s="16" t="str">
        <f>VLOOKUP('Obroty 4'!C885,slowniki!P:Q,2,FALSE)</f>
        <v>405-03-02-01</v>
      </c>
      <c r="F885" s="17">
        <f>SUMIFS(Dane!Q:Q,Dane!O:O,'Obroty 4'!C885,Dane!M:M,'Obroty 4'!$D$2)</f>
        <v>0</v>
      </c>
      <c r="G885" s="17">
        <f>SUMIFS(Dane!Q:Q,Dane!P:P,'Obroty 4'!C885,Dane!M:M,'Obroty 4'!$D$2)</f>
        <v>0</v>
      </c>
      <c r="H885" s="17">
        <f>SUMIFS(Dane!Q:Q,Dane!O:O,'Obroty 4'!C885)</f>
        <v>0</v>
      </c>
      <c r="I885" s="17">
        <f>SUMIFS(Dane!P:P,Dane!O:O,'Obroty 4'!C885)</f>
        <v>0</v>
      </c>
      <c r="J885" s="17">
        <f t="shared" si="28"/>
        <v>0</v>
      </c>
      <c r="K885" s="17">
        <f t="shared" si="29"/>
        <v>0</v>
      </c>
    </row>
    <row r="886" spans="3:11" x14ac:dyDescent="0.3">
      <c r="C886" s="6" t="str">
        <f>slowniki!P212</f>
        <v>405-30202</v>
      </c>
      <c r="D886" s="16" t="str">
        <f>IF($B$5="synt",LEFT(VLOOKUP('Obroty 4'!C886,slowniki!P:Q,2,FALSE),3),IF($B$5="I-P",LEFT(VLOOKUP('Obroty 4'!C886,slowniki!P:Q,2,FALSE),6),IF($B$5="II-P",LEFT(VLOOKUP('Obroty 4'!C886,slowniki!P:Q,2,FALSE),9),VLOOKUP('Obroty 4'!C886,slowniki!P:Q,2,FALSE))))</f>
        <v>405</v>
      </c>
      <c r="E886" s="16" t="str">
        <f>VLOOKUP('Obroty 4'!C886,slowniki!P:Q,2,FALSE)</f>
        <v>405-03-02-02</v>
      </c>
      <c r="F886" s="17">
        <f>SUMIFS(Dane!Q:Q,Dane!O:O,'Obroty 4'!C886,Dane!M:M,'Obroty 4'!$D$2)</f>
        <v>0</v>
      </c>
      <c r="G886" s="17">
        <f>SUMIFS(Dane!Q:Q,Dane!P:P,'Obroty 4'!C886,Dane!M:M,'Obroty 4'!$D$2)</f>
        <v>0</v>
      </c>
      <c r="H886" s="17">
        <f>SUMIFS(Dane!Q:Q,Dane!O:O,'Obroty 4'!C886)</f>
        <v>0</v>
      </c>
      <c r="I886" s="17">
        <f>SUMIFS(Dane!P:P,Dane!O:O,'Obroty 4'!C886)</f>
        <v>0</v>
      </c>
      <c r="J886" s="17">
        <f t="shared" si="28"/>
        <v>0</v>
      </c>
      <c r="K886" s="17">
        <f t="shared" si="29"/>
        <v>0</v>
      </c>
    </row>
    <row r="887" spans="3:11" x14ac:dyDescent="0.3">
      <c r="C887" s="6" t="str">
        <f>slowniki!P213</f>
        <v>405-30203</v>
      </c>
      <c r="D887" s="16" t="str">
        <f>IF($B$5="synt",LEFT(VLOOKUP('Obroty 4'!C887,slowniki!P:Q,2,FALSE),3),IF($B$5="I-P",LEFT(VLOOKUP('Obroty 4'!C887,slowniki!P:Q,2,FALSE),6),IF($B$5="II-P",LEFT(VLOOKUP('Obroty 4'!C887,slowniki!P:Q,2,FALSE),9),VLOOKUP('Obroty 4'!C887,slowniki!P:Q,2,FALSE))))</f>
        <v>405</v>
      </c>
      <c r="E887" s="16" t="str">
        <f>VLOOKUP('Obroty 4'!C887,slowniki!P:Q,2,FALSE)</f>
        <v>405-03-02-03</v>
      </c>
      <c r="F887" s="17">
        <f>SUMIFS(Dane!Q:Q,Dane!O:O,'Obroty 4'!C887,Dane!M:M,'Obroty 4'!$D$2)</f>
        <v>0</v>
      </c>
      <c r="G887" s="17">
        <f>SUMIFS(Dane!Q:Q,Dane!P:P,'Obroty 4'!C887,Dane!M:M,'Obroty 4'!$D$2)</f>
        <v>0</v>
      </c>
      <c r="H887" s="17">
        <f>SUMIFS(Dane!Q:Q,Dane!O:O,'Obroty 4'!C887)</f>
        <v>0</v>
      </c>
      <c r="I887" s="17">
        <f>SUMIFS(Dane!P:P,Dane!O:O,'Obroty 4'!C887)</f>
        <v>0</v>
      </c>
      <c r="J887" s="17">
        <f t="shared" si="28"/>
        <v>0</v>
      </c>
      <c r="K887" s="17">
        <f t="shared" si="29"/>
        <v>0</v>
      </c>
    </row>
    <row r="888" spans="3:11" x14ac:dyDescent="0.3">
      <c r="C888" s="6" t="str">
        <f>slowniki!P214</f>
        <v>405-30204</v>
      </c>
      <c r="D888" s="16" t="str">
        <f>IF($B$5="synt",LEFT(VLOOKUP('Obroty 4'!C888,slowniki!P:Q,2,FALSE),3),IF($B$5="I-P",LEFT(VLOOKUP('Obroty 4'!C888,slowniki!P:Q,2,FALSE),6),IF($B$5="II-P",LEFT(VLOOKUP('Obroty 4'!C888,slowniki!P:Q,2,FALSE),9),VLOOKUP('Obroty 4'!C888,slowniki!P:Q,2,FALSE))))</f>
        <v>405</v>
      </c>
      <c r="E888" s="16" t="str">
        <f>VLOOKUP('Obroty 4'!C888,slowniki!P:Q,2,FALSE)</f>
        <v>405-03-02-04</v>
      </c>
      <c r="F888" s="17">
        <f>SUMIFS(Dane!Q:Q,Dane!O:O,'Obroty 4'!C888,Dane!M:M,'Obroty 4'!$D$2)</f>
        <v>0</v>
      </c>
      <c r="G888" s="17">
        <f>SUMIFS(Dane!Q:Q,Dane!P:P,'Obroty 4'!C888,Dane!M:M,'Obroty 4'!$D$2)</f>
        <v>0</v>
      </c>
      <c r="H888" s="17">
        <f>SUMIFS(Dane!Q:Q,Dane!O:O,'Obroty 4'!C888)</f>
        <v>0</v>
      </c>
      <c r="I888" s="17">
        <f>SUMIFS(Dane!P:P,Dane!O:O,'Obroty 4'!C888)</f>
        <v>0</v>
      </c>
      <c r="J888" s="17">
        <f t="shared" si="28"/>
        <v>0</v>
      </c>
      <c r="K888" s="17">
        <f t="shared" si="29"/>
        <v>0</v>
      </c>
    </row>
    <row r="889" spans="3:11" x14ac:dyDescent="0.3">
      <c r="C889" s="6" t="str">
        <f>slowniki!P215</f>
        <v>405-30205</v>
      </c>
      <c r="D889" s="16" t="str">
        <f>IF($B$5="synt",LEFT(VLOOKUP('Obroty 4'!C889,slowniki!P:Q,2,FALSE),3),IF($B$5="I-P",LEFT(VLOOKUP('Obroty 4'!C889,slowniki!P:Q,2,FALSE),6),IF($B$5="II-P",LEFT(VLOOKUP('Obroty 4'!C889,slowniki!P:Q,2,FALSE),9),VLOOKUP('Obroty 4'!C889,slowniki!P:Q,2,FALSE))))</f>
        <v>405</v>
      </c>
      <c r="E889" s="16" t="str">
        <f>VLOOKUP('Obroty 4'!C889,slowniki!P:Q,2,FALSE)</f>
        <v>405-03-02-05</v>
      </c>
      <c r="F889" s="17">
        <f>SUMIFS(Dane!Q:Q,Dane!O:O,'Obroty 4'!C889,Dane!M:M,'Obroty 4'!$D$2)</f>
        <v>0</v>
      </c>
      <c r="G889" s="17">
        <f>SUMIFS(Dane!Q:Q,Dane!P:P,'Obroty 4'!C889,Dane!M:M,'Obroty 4'!$D$2)</f>
        <v>0</v>
      </c>
      <c r="H889" s="17">
        <f>SUMIFS(Dane!Q:Q,Dane!O:O,'Obroty 4'!C889)</f>
        <v>0</v>
      </c>
      <c r="I889" s="17">
        <f>SUMIFS(Dane!P:P,Dane!O:O,'Obroty 4'!C889)</f>
        <v>0</v>
      </c>
      <c r="J889" s="17">
        <f t="shared" si="28"/>
        <v>0</v>
      </c>
      <c r="K889" s="17">
        <f t="shared" si="29"/>
        <v>0</v>
      </c>
    </row>
    <row r="890" spans="3:11" x14ac:dyDescent="0.3">
      <c r="C890" s="6" t="str">
        <f>slowniki!P216</f>
        <v>405-30206</v>
      </c>
      <c r="D890" s="16" t="str">
        <f>IF($B$5="synt",LEFT(VLOOKUP('Obroty 4'!C890,slowniki!P:Q,2,FALSE),3),IF($B$5="I-P",LEFT(VLOOKUP('Obroty 4'!C890,slowniki!P:Q,2,FALSE),6),IF($B$5="II-P",LEFT(VLOOKUP('Obroty 4'!C890,slowniki!P:Q,2,FALSE),9),VLOOKUP('Obroty 4'!C890,slowniki!P:Q,2,FALSE))))</f>
        <v>405</v>
      </c>
      <c r="E890" s="16" t="str">
        <f>VLOOKUP('Obroty 4'!C890,slowniki!P:Q,2,FALSE)</f>
        <v>405-03-02-06</v>
      </c>
      <c r="F890" s="17">
        <f>SUMIFS(Dane!Q:Q,Dane!O:O,'Obroty 4'!C890,Dane!M:M,'Obroty 4'!$D$2)</f>
        <v>0</v>
      </c>
      <c r="G890" s="17">
        <f>SUMIFS(Dane!Q:Q,Dane!P:P,'Obroty 4'!C890,Dane!M:M,'Obroty 4'!$D$2)</f>
        <v>0</v>
      </c>
      <c r="H890" s="17">
        <f>SUMIFS(Dane!Q:Q,Dane!O:O,'Obroty 4'!C890)</f>
        <v>0</v>
      </c>
      <c r="I890" s="17">
        <f>SUMIFS(Dane!P:P,Dane!O:O,'Obroty 4'!C890)</f>
        <v>0</v>
      </c>
      <c r="J890" s="17">
        <f t="shared" si="28"/>
        <v>0</v>
      </c>
      <c r="K890" s="17">
        <f t="shared" si="29"/>
        <v>0</v>
      </c>
    </row>
    <row r="891" spans="3:11" x14ac:dyDescent="0.3">
      <c r="C891" s="6" t="str">
        <f>slowniki!P217</f>
        <v>405-30207</v>
      </c>
      <c r="D891" s="16" t="str">
        <f>IF($B$5="synt",LEFT(VLOOKUP('Obroty 4'!C891,slowniki!P:Q,2,FALSE),3),IF($B$5="I-P",LEFT(VLOOKUP('Obroty 4'!C891,slowniki!P:Q,2,FALSE),6),IF($B$5="II-P",LEFT(VLOOKUP('Obroty 4'!C891,slowniki!P:Q,2,FALSE),9),VLOOKUP('Obroty 4'!C891,slowniki!P:Q,2,FALSE))))</f>
        <v>405</v>
      </c>
      <c r="E891" s="16" t="str">
        <f>VLOOKUP('Obroty 4'!C891,slowniki!P:Q,2,FALSE)</f>
        <v>405-03-02-07</v>
      </c>
      <c r="F891" s="17">
        <f>SUMIFS(Dane!Q:Q,Dane!O:O,'Obroty 4'!C891,Dane!M:M,'Obroty 4'!$D$2)</f>
        <v>0</v>
      </c>
      <c r="G891" s="17">
        <f>SUMIFS(Dane!Q:Q,Dane!P:P,'Obroty 4'!C891,Dane!M:M,'Obroty 4'!$D$2)</f>
        <v>0</v>
      </c>
      <c r="H891" s="17">
        <f>SUMIFS(Dane!Q:Q,Dane!O:O,'Obroty 4'!C891)</f>
        <v>0</v>
      </c>
      <c r="I891" s="17">
        <f>SUMIFS(Dane!P:P,Dane!O:O,'Obroty 4'!C891)</f>
        <v>0</v>
      </c>
      <c r="J891" s="17">
        <f t="shared" si="28"/>
        <v>0</v>
      </c>
      <c r="K891" s="17">
        <f t="shared" si="29"/>
        <v>0</v>
      </c>
    </row>
    <row r="892" spans="3:11" x14ac:dyDescent="0.3">
      <c r="C892" s="6" t="str">
        <f>slowniki!P218</f>
        <v>405-30208</v>
      </c>
      <c r="D892" s="16" t="str">
        <f>IF($B$5="synt",LEFT(VLOOKUP('Obroty 4'!C892,slowniki!P:Q,2,FALSE),3),IF($B$5="I-P",LEFT(VLOOKUP('Obroty 4'!C892,slowniki!P:Q,2,FALSE),6),IF($B$5="II-P",LEFT(VLOOKUP('Obroty 4'!C892,slowniki!P:Q,2,FALSE),9),VLOOKUP('Obroty 4'!C892,slowniki!P:Q,2,FALSE))))</f>
        <v>405</v>
      </c>
      <c r="E892" s="16" t="str">
        <f>VLOOKUP('Obroty 4'!C892,slowniki!P:Q,2,FALSE)</f>
        <v>405-03-02-08</v>
      </c>
      <c r="F892" s="17">
        <f>SUMIFS(Dane!Q:Q,Dane!O:O,'Obroty 4'!C892,Dane!M:M,'Obroty 4'!$D$2)</f>
        <v>0</v>
      </c>
      <c r="G892" s="17">
        <f>SUMIFS(Dane!Q:Q,Dane!P:P,'Obroty 4'!C892,Dane!M:M,'Obroty 4'!$D$2)</f>
        <v>0</v>
      </c>
      <c r="H892" s="17">
        <f>SUMIFS(Dane!Q:Q,Dane!O:O,'Obroty 4'!C892)</f>
        <v>0</v>
      </c>
      <c r="I892" s="17">
        <f>SUMIFS(Dane!P:P,Dane!O:O,'Obroty 4'!C892)</f>
        <v>0</v>
      </c>
      <c r="J892" s="17">
        <f t="shared" si="28"/>
        <v>0</v>
      </c>
      <c r="K892" s="17">
        <f t="shared" si="29"/>
        <v>0</v>
      </c>
    </row>
    <row r="893" spans="3:11" x14ac:dyDescent="0.3">
      <c r="C893" s="6" t="str">
        <f>slowniki!P219</f>
        <v>405-30209</v>
      </c>
      <c r="D893" s="16" t="str">
        <f>IF($B$5="synt",LEFT(VLOOKUP('Obroty 4'!C893,slowniki!P:Q,2,FALSE),3),IF($B$5="I-P",LEFT(VLOOKUP('Obroty 4'!C893,slowniki!P:Q,2,FALSE),6),IF($B$5="II-P",LEFT(VLOOKUP('Obroty 4'!C893,slowniki!P:Q,2,FALSE),9),VLOOKUP('Obroty 4'!C893,slowniki!P:Q,2,FALSE))))</f>
        <v>405</v>
      </c>
      <c r="E893" s="16" t="str">
        <f>VLOOKUP('Obroty 4'!C893,slowniki!P:Q,2,FALSE)</f>
        <v>405-03-02-09</v>
      </c>
      <c r="F893" s="17">
        <f>SUMIFS(Dane!Q:Q,Dane!O:O,'Obroty 4'!C893,Dane!M:M,'Obroty 4'!$D$2)</f>
        <v>0</v>
      </c>
      <c r="G893" s="17">
        <f>SUMIFS(Dane!Q:Q,Dane!P:P,'Obroty 4'!C893,Dane!M:M,'Obroty 4'!$D$2)</f>
        <v>0</v>
      </c>
      <c r="H893" s="17">
        <f>SUMIFS(Dane!Q:Q,Dane!O:O,'Obroty 4'!C893)</f>
        <v>0</v>
      </c>
      <c r="I893" s="17">
        <f>SUMIFS(Dane!P:P,Dane!O:O,'Obroty 4'!C893)</f>
        <v>0</v>
      </c>
      <c r="J893" s="17">
        <f t="shared" si="28"/>
        <v>0</v>
      </c>
      <c r="K893" s="17">
        <f t="shared" si="29"/>
        <v>0</v>
      </c>
    </row>
    <row r="894" spans="3:11" x14ac:dyDescent="0.3">
      <c r="C894" s="6" t="str">
        <f>slowniki!P220</f>
        <v>405-30210</v>
      </c>
      <c r="D894" s="16" t="str">
        <f>IF($B$5="synt",LEFT(VLOOKUP('Obroty 4'!C894,slowniki!P:Q,2,FALSE),3),IF($B$5="I-P",LEFT(VLOOKUP('Obroty 4'!C894,slowniki!P:Q,2,FALSE),6),IF($B$5="II-P",LEFT(VLOOKUP('Obroty 4'!C894,slowniki!P:Q,2,FALSE),9),VLOOKUP('Obroty 4'!C894,slowniki!P:Q,2,FALSE))))</f>
        <v>405</v>
      </c>
      <c r="E894" s="16" t="str">
        <f>VLOOKUP('Obroty 4'!C894,slowniki!P:Q,2,FALSE)</f>
        <v>405-03-02-10</v>
      </c>
      <c r="F894" s="17">
        <f>SUMIFS(Dane!Q:Q,Dane!O:O,'Obroty 4'!C894,Dane!M:M,'Obroty 4'!$D$2)</f>
        <v>0</v>
      </c>
      <c r="G894" s="17">
        <f>SUMIFS(Dane!Q:Q,Dane!P:P,'Obroty 4'!C894,Dane!M:M,'Obroty 4'!$D$2)</f>
        <v>0</v>
      </c>
      <c r="H894" s="17">
        <f>SUMIFS(Dane!Q:Q,Dane!O:O,'Obroty 4'!C894)</f>
        <v>0</v>
      </c>
      <c r="I894" s="17">
        <f>SUMIFS(Dane!P:P,Dane!O:O,'Obroty 4'!C894)</f>
        <v>0</v>
      </c>
      <c r="J894" s="17">
        <f t="shared" si="28"/>
        <v>0</v>
      </c>
      <c r="K894" s="17">
        <f t="shared" si="29"/>
        <v>0</v>
      </c>
    </row>
    <row r="895" spans="3:11" x14ac:dyDescent="0.3">
      <c r="C895" s="6" t="str">
        <f>slowniki!P221</f>
        <v>405-30211</v>
      </c>
      <c r="D895" s="16" t="str">
        <f>IF($B$5="synt",LEFT(VLOOKUP('Obroty 4'!C895,slowniki!P:Q,2,FALSE),3),IF($B$5="I-P",LEFT(VLOOKUP('Obroty 4'!C895,slowniki!P:Q,2,FALSE),6),IF($B$5="II-P",LEFT(VLOOKUP('Obroty 4'!C895,slowniki!P:Q,2,FALSE),9),VLOOKUP('Obroty 4'!C895,slowniki!P:Q,2,FALSE))))</f>
        <v>405</v>
      </c>
      <c r="E895" s="16" t="str">
        <f>VLOOKUP('Obroty 4'!C895,slowniki!P:Q,2,FALSE)</f>
        <v>405-03-02-11</v>
      </c>
      <c r="F895" s="17">
        <f>SUMIFS(Dane!Q:Q,Dane!O:O,'Obroty 4'!C895,Dane!M:M,'Obroty 4'!$D$2)</f>
        <v>0</v>
      </c>
      <c r="G895" s="17">
        <f>SUMIFS(Dane!Q:Q,Dane!P:P,'Obroty 4'!C895,Dane!M:M,'Obroty 4'!$D$2)</f>
        <v>0</v>
      </c>
      <c r="H895" s="17">
        <f>SUMIFS(Dane!Q:Q,Dane!O:O,'Obroty 4'!C895)</f>
        <v>0</v>
      </c>
      <c r="I895" s="17">
        <f>SUMIFS(Dane!P:P,Dane!O:O,'Obroty 4'!C895)</f>
        <v>0</v>
      </c>
      <c r="J895" s="17">
        <f t="shared" si="28"/>
        <v>0</v>
      </c>
      <c r="K895" s="17">
        <f t="shared" si="29"/>
        <v>0</v>
      </c>
    </row>
    <row r="896" spans="3:11" x14ac:dyDescent="0.3">
      <c r="C896" s="6" t="str">
        <f>slowniki!P222</f>
        <v>405-30212</v>
      </c>
      <c r="D896" s="16" t="str">
        <f>IF($B$5="synt",LEFT(VLOOKUP('Obroty 4'!C896,slowniki!P:Q,2,FALSE),3),IF($B$5="I-P",LEFT(VLOOKUP('Obroty 4'!C896,slowniki!P:Q,2,FALSE),6),IF($B$5="II-P",LEFT(VLOOKUP('Obroty 4'!C896,slowniki!P:Q,2,FALSE),9),VLOOKUP('Obroty 4'!C896,slowniki!P:Q,2,FALSE))))</f>
        <v>405</v>
      </c>
      <c r="E896" s="16" t="str">
        <f>VLOOKUP('Obroty 4'!C896,slowniki!P:Q,2,FALSE)</f>
        <v>405-03-02-12</v>
      </c>
      <c r="F896" s="17">
        <f>SUMIFS(Dane!Q:Q,Dane!O:O,'Obroty 4'!C896,Dane!M:M,'Obroty 4'!$D$2)</f>
        <v>0</v>
      </c>
      <c r="G896" s="17">
        <f>SUMIFS(Dane!Q:Q,Dane!P:P,'Obroty 4'!C896,Dane!M:M,'Obroty 4'!$D$2)</f>
        <v>0</v>
      </c>
      <c r="H896" s="17">
        <f>SUMIFS(Dane!Q:Q,Dane!O:O,'Obroty 4'!C896)</f>
        <v>0</v>
      </c>
      <c r="I896" s="17">
        <f>SUMIFS(Dane!P:P,Dane!O:O,'Obroty 4'!C896)</f>
        <v>0</v>
      </c>
      <c r="J896" s="17">
        <f t="shared" si="28"/>
        <v>0</v>
      </c>
      <c r="K896" s="17">
        <f t="shared" si="29"/>
        <v>0</v>
      </c>
    </row>
    <row r="897" spans="3:11" x14ac:dyDescent="0.3">
      <c r="C897" s="6" t="str">
        <f>slowniki!P223</f>
        <v>405-30213</v>
      </c>
      <c r="D897" s="16" t="str">
        <f>IF($B$5="synt",LEFT(VLOOKUP('Obroty 4'!C897,slowniki!P:Q,2,FALSE),3),IF($B$5="I-P",LEFT(VLOOKUP('Obroty 4'!C897,slowniki!P:Q,2,FALSE),6),IF($B$5="II-P",LEFT(VLOOKUP('Obroty 4'!C897,slowniki!P:Q,2,FALSE),9),VLOOKUP('Obroty 4'!C897,slowniki!P:Q,2,FALSE))))</f>
        <v>405</v>
      </c>
      <c r="E897" s="16" t="str">
        <f>VLOOKUP('Obroty 4'!C897,slowniki!P:Q,2,FALSE)</f>
        <v>405-03-02-13</v>
      </c>
      <c r="F897" s="17">
        <f>SUMIFS(Dane!Q:Q,Dane!O:O,'Obroty 4'!C897,Dane!M:M,'Obroty 4'!$D$2)</f>
        <v>0</v>
      </c>
      <c r="G897" s="17">
        <f>SUMIFS(Dane!Q:Q,Dane!P:P,'Obroty 4'!C897,Dane!M:M,'Obroty 4'!$D$2)</f>
        <v>0</v>
      </c>
      <c r="H897" s="17">
        <f>SUMIFS(Dane!Q:Q,Dane!O:O,'Obroty 4'!C897)</f>
        <v>0</v>
      </c>
      <c r="I897" s="17">
        <f>SUMIFS(Dane!P:P,Dane!O:O,'Obroty 4'!C897)</f>
        <v>0</v>
      </c>
      <c r="J897" s="17">
        <f t="shared" si="28"/>
        <v>0</v>
      </c>
      <c r="K897" s="17">
        <f t="shared" si="29"/>
        <v>0</v>
      </c>
    </row>
    <row r="898" spans="3:11" x14ac:dyDescent="0.3">
      <c r="C898" s="6" t="str">
        <f>slowniki!P224</f>
        <v>405-30214</v>
      </c>
      <c r="D898" s="16" t="str">
        <f>IF($B$5="synt",LEFT(VLOOKUP('Obroty 4'!C898,slowniki!P:Q,2,FALSE),3),IF($B$5="I-P",LEFT(VLOOKUP('Obroty 4'!C898,slowniki!P:Q,2,FALSE),6),IF($B$5="II-P",LEFT(VLOOKUP('Obroty 4'!C898,slowniki!P:Q,2,FALSE),9),VLOOKUP('Obroty 4'!C898,slowniki!P:Q,2,FALSE))))</f>
        <v>405</v>
      </c>
      <c r="E898" s="16" t="str">
        <f>VLOOKUP('Obroty 4'!C898,slowniki!P:Q,2,FALSE)</f>
        <v>405-03-02-14</v>
      </c>
      <c r="F898" s="17">
        <f>SUMIFS(Dane!Q:Q,Dane!O:O,'Obroty 4'!C898,Dane!M:M,'Obroty 4'!$D$2)</f>
        <v>0</v>
      </c>
      <c r="G898" s="17">
        <f>SUMIFS(Dane!Q:Q,Dane!P:P,'Obroty 4'!C898,Dane!M:M,'Obroty 4'!$D$2)</f>
        <v>0</v>
      </c>
      <c r="H898" s="17">
        <f>SUMIFS(Dane!Q:Q,Dane!O:O,'Obroty 4'!C898)</f>
        <v>0</v>
      </c>
      <c r="I898" s="17">
        <f>SUMIFS(Dane!P:P,Dane!O:O,'Obroty 4'!C898)</f>
        <v>0</v>
      </c>
      <c r="J898" s="17">
        <f t="shared" si="28"/>
        <v>0</v>
      </c>
      <c r="K898" s="17">
        <f t="shared" si="29"/>
        <v>0</v>
      </c>
    </row>
    <row r="899" spans="3:11" x14ac:dyDescent="0.3">
      <c r="C899" s="6" t="str">
        <f>slowniki!P225</f>
        <v>405-30215</v>
      </c>
      <c r="D899" s="16" t="str">
        <f>IF($B$5="synt",LEFT(VLOOKUP('Obroty 4'!C899,slowniki!P:Q,2,FALSE),3),IF($B$5="I-P",LEFT(VLOOKUP('Obroty 4'!C899,slowniki!P:Q,2,FALSE),6),IF($B$5="II-P",LEFT(VLOOKUP('Obroty 4'!C899,slowniki!P:Q,2,FALSE),9),VLOOKUP('Obroty 4'!C899,slowniki!P:Q,2,FALSE))))</f>
        <v>405</v>
      </c>
      <c r="E899" s="16" t="str">
        <f>VLOOKUP('Obroty 4'!C899,slowniki!P:Q,2,FALSE)</f>
        <v>405-03-02-15</v>
      </c>
      <c r="F899" s="17">
        <f>SUMIFS(Dane!Q:Q,Dane!O:O,'Obroty 4'!C899,Dane!M:M,'Obroty 4'!$D$2)</f>
        <v>0</v>
      </c>
      <c r="G899" s="17">
        <f>SUMIFS(Dane!Q:Q,Dane!P:P,'Obroty 4'!C899,Dane!M:M,'Obroty 4'!$D$2)</f>
        <v>0</v>
      </c>
      <c r="H899" s="17">
        <f>SUMIFS(Dane!Q:Q,Dane!O:O,'Obroty 4'!C899)</f>
        <v>0</v>
      </c>
      <c r="I899" s="17">
        <f>SUMIFS(Dane!P:P,Dane!O:O,'Obroty 4'!C899)</f>
        <v>0</v>
      </c>
      <c r="J899" s="17">
        <f t="shared" si="28"/>
        <v>0</v>
      </c>
      <c r="K899" s="17">
        <f t="shared" si="29"/>
        <v>0</v>
      </c>
    </row>
    <row r="900" spans="3:11" x14ac:dyDescent="0.3">
      <c r="C900" s="6" t="str">
        <f>slowniki!P226</f>
        <v>405-30216</v>
      </c>
      <c r="D900" s="16" t="str">
        <f>IF($B$5="synt",LEFT(VLOOKUP('Obroty 4'!C900,slowniki!P:Q,2,FALSE),3),IF($B$5="I-P",LEFT(VLOOKUP('Obroty 4'!C900,slowniki!P:Q,2,FALSE),6),IF($B$5="II-P",LEFT(VLOOKUP('Obroty 4'!C900,slowniki!P:Q,2,FALSE),9),VLOOKUP('Obroty 4'!C900,slowniki!P:Q,2,FALSE))))</f>
        <v>405</v>
      </c>
      <c r="E900" s="16" t="str">
        <f>VLOOKUP('Obroty 4'!C900,slowniki!P:Q,2,FALSE)</f>
        <v>405-03-02-16</v>
      </c>
      <c r="F900" s="17">
        <f>SUMIFS(Dane!Q:Q,Dane!O:O,'Obroty 4'!C900,Dane!M:M,'Obroty 4'!$D$2)</f>
        <v>0</v>
      </c>
      <c r="G900" s="17">
        <f>SUMIFS(Dane!Q:Q,Dane!P:P,'Obroty 4'!C900,Dane!M:M,'Obroty 4'!$D$2)</f>
        <v>0</v>
      </c>
      <c r="H900" s="17">
        <f>SUMIFS(Dane!Q:Q,Dane!O:O,'Obroty 4'!C900)</f>
        <v>0</v>
      </c>
      <c r="I900" s="17">
        <f>SUMIFS(Dane!P:P,Dane!O:O,'Obroty 4'!C900)</f>
        <v>0</v>
      </c>
      <c r="J900" s="17">
        <f t="shared" si="28"/>
        <v>0</v>
      </c>
      <c r="K900" s="17">
        <f t="shared" si="29"/>
        <v>0</v>
      </c>
    </row>
    <row r="901" spans="3:11" x14ac:dyDescent="0.3">
      <c r="C901" s="6" t="str">
        <f>slowniki!P227</f>
        <v>405-30301</v>
      </c>
      <c r="D901" s="16" t="str">
        <f>IF($B$5="synt",LEFT(VLOOKUP('Obroty 4'!C901,slowniki!P:Q,2,FALSE),3),IF($B$5="I-P",LEFT(VLOOKUP('Obroty 4'!C901,slowniki!P:Q,2,FALSE),6),IF($B$5="II-P",LEFT(VLOOKUP('Obroty 4'!C901,slowniki!P:Q,2,FALSE),9),VLOOKUP('Obroty 4'!C901,slowniki!P:Q,2,FALSE))))</f>
        <v>405</v>
      </c>
      <c r="E901" s="16" t="str">
        <f>VLOOKUP('Obroty 4'!C901,slowniki!P:Q,2,FALSE)</f>
        <v>405-03-03-01</v>
      </c>
      <c r="F901" s="17">
        <f>SUMIFS(Dane!Q:Q,Dane!O:O,'Obroty 4'!C901,Dane!M:M,'Obroty 4'!$D$2)</f>
        <v>0</v>
      </c>
      <c r="G901" s="17">
        <f>SUMIFS(Dane!Q:Q,Dane!P:P,'Obroty 4'!C901,Dane!M:M,'Obroty 4'!$D$2)</f>
        <v>0</v>
      </c>
      <c r="H901" s="17">
        <f>SUMIFS(Dane!Q:Q,Dane!O:O,'Obroty 4'!C901)</f>
        <v>0</v>
      </c>
      <c r="I901" s="17">
        <f>SUMIFS(Dane!P:P,Dane!O:O,'Obroty 4'!C901)</f>
        <v>0</v>
      </c>
      <c r="J901" s="17">
        <f t="shared" si="28"/>
        <v>0</v>
      </c>
      <c r="K901" s="17">
        <f t="shared" si="29"/>
        <v>0</v>
      </c>
    </row>
    <row r="902" spans="3:11" x14ac:dyDescent="0.3">
      <c r="C902" s="6" t="str">
        <f>slowniki!P228</f>
        <v>405-30302</v>
      </c>
      <c r="D902" s="16" t="str">
        <f>IF($B$5="synt",LEFT(VLOOKUP('Obroty 4'!C902,slowniki!P:Q,2,FALSE),3),IF($B$5="I-P",LEFT(VLOOKUP('Obroty 4'!C902,slowniki!P:Q,2,FALSE),6),IF($B$5="II-P",LEFT(VLOOKUP('Obroty 4'!C902,slowniki!P:Q,2,FALSE),9),VLOOKUP('Obroty 4'!C902,slowniki!P:Q,2,FALSE))))</f>
        <v>405</v>
      </c>
      <c r="E902" s="16" t="str">
        <f>VLOOKUP('Obroty 4'!C902,slowniki!P:Q,2,FALSE)</f>
        <v>405-03-03-02</v>
      </c>
      <c r="F902" s="17">
        <f>SUMIFS(Dane!Q:Q,Dane!O:O,'Obroty 4'!C902,Dane!M:M,'Obroty 4'!$D$2)</f>
        <v>0</v>
      </c>
      <c r="G902" s="17">
        <f>SUMIFS(Dane!Q:Q,Dane!P:P,'Obroty 4'!C902,Dane!M:M,'Obroty 4'!$D$2)</f>
        <v>0</v>
      </c>
      <c r="H902" s="17">
        <f>SUMIFS(Dane!Q:Q,Dane!O:O,'Obroty 4'!C902)</f>
        <v>0</v>
      </c>
      <c r="I902" s="17">
        <f>SUMIFS(Dane!P:P,Dane!O:O,'Obroty 4'!C902)</f>
        <v>0</v>
      </c>
      <c r="J902" s="17">
        <f t="shared" si="28"/>
        <v>0</v>
      </c>
      <c r="K902" s="17">
        <f t="shared" si="29"/>
        <v>0</v>
      </c>
    </row>
    <row r="903" spans="3:11" x14ac:dyDescent="0.3">
      <c r="C903" s="6" t="str">
        <f>slowniki!P229</f>
        <v>405-30303</v>
      </c>
      <c r="D903" s="16" t="str">
        <f>IF($B$5="synt",LEFT(VLOOKUP('Obroty 4'!C903,slowniki!P:Q,2,FALSE),3),IF($B$5="I-P",LEFT(VLOOKUP('Obroty 4'!C903,slowniki!P:Q,2,FALSE),6),IF($B$5="II-P",LEFT(VLOOKUP('Obroty 4'!C903,slowniki!P:Q,2,FALSE),9),VLOOKUP('Obroty 4'!C903,slowniki!P:Q,2,FALSE))))</f>
        <v>405</v>
      </c>
      <c r="E903" s="16" t="str">
        <f>VLOOKUP('Obroty 4'!C903,slowniki!P:Q,2,FALSE)</f>
        <v>405-03-03-03</v>
      </c>
      <c r="F903" s="17">
        <f>SUMIFS(Dane!Q:Q,Dane!O:O,'Obroty 4'!C903,Dane!M:M,'Obroty 4'!$D$2)</f>
        <v>0</v>
      </c>
      <c r="G903" s="17">
        <f>SUMIFS(Dane!Q:Q,Dane!P:P,'Obroty 4'!C903,Dane!M:M,'Obroty 4'!$D$2)</f>
        <v>0</v>
      </c>
      <c r="H903" s="17">
        <f>SUMIFS(Dane!Q:Q,Dane!O:O,'Obroty 4'!C903)</f>
        <v>0</v>
      </c>
      <c r="I903" s="17">
        <f>SUMIFS(Dane!P:P,Dane!O:O,'Obroty 4'!C903)</f>
        <v>0</v>
      </c>
      <c r="J903" s="17">
        <f t="shared" ref="J903:J966" si="30">IF(H903&gt;I903,H903-I903,0)</f>
        <v>0</v>
      </c>
      <c r="K903" s="17">
        <f t="shared" ref="K903:K966" si="31">IF(I903&gt;H903,I903-H903,0)</f>
        <v>0</v>
      </c>
    </row>
    <row r="904" spans="3:11" x14ac:dyDescent="0.3">
      <c r="C904" s="6" t="str">
        <f>slowniki!P230</f>
        <v>405-30304</v>
      </c>
      <c r="D904" s="16" t="str">
        <f>IF($B$5="synt",LEFT(VLOOKUP('Obroty 4'!C904,slowniki!P:Q,2,FALSE),3),IF($B$5="I-P",LEFT(VLOOKUP('Obroty 4'!C904,slowniki!P:Q,2,FALSE),6),IF($B$5="II-P",LEFT(VLOOKUP('Obroty 4'!C904,slowniki!P:Q,2,FALSE),9),VLOOKUP('Obroty 4'!C904,slowniki!P:Q,2,FALSE))))</f>
        <v>405</v>
      </c>
      <c r="E904" s="16" t="str">
        <f>VLOOKUP('Obroty 4'!C904,slowniki!P:Q,2,FALSE)</f>
        <v>405-03-03-04</v>
      </c>
      <c r="F904" s="17">
        <f>SUMIFS(Dane!Q:Q,Dane!O:O,'Obroty 4'!C904,Dane!M:M,'Obroty 4'!$D$2)</f>
        <v>0</v>
      </c>
      <c r="G904" s="17">
        <f>SUMIFS(Dane!Q:Q,Dane!P:P,'Obroty 4'!C904,Dane!M:M,'Obroty 4'!$D$2)</f>
        <v>0</v>
      </c>
      <c r="H904" s="17">
        <f>SUMIFS(Dane!Q:Q,Dane!O:O,'Obroty 4'!C904)</f>
        <v>0</v>
      </c>
      <c r="I904" s="17">
        <f>SUMIFS(Dane!P:P,Dane!O:O,'Obroty 4'!C904)</f>
        <v>0</v>
      </c>
      <c r="J904" s="17">
        <f t="shared" si="30"/>
        <v>0</v>
      </c>
      <c r="K904" s="17">
        <f t="shared" si="31"/>
        <v>0</v>
      </c>
    </row>
    <row r="905" spans="3:11" x14ac:dyDescent="0.3">
      <c r="C905" s="6" t="str">
        <f>slowniki!P231</f>
        <v>405-30305</v>
      </c>
      <c r="D905" s="16" t="str">
        <f>IF($B$5="synt",LEFT(VLOOKUP('Obroty 4'!C905,slowniki!P:Q,2,FALSE),3),IF($B$5="I-P",LEFT(VLOOKUP('Obroty 4'!C905,slowniki!P:Q,2,FALSE),6),IF($B$5="II-P",LEFT(VLOOKUP('Obroty 4'!C905,slowniki!P:Q,2,FALSE),9),VLOOKUP('Obroty 4'!C905,slowniki!P:Q,2,FALSE))))</f>
        <v>405</v>
      </c>
      <c r="E905" s="16" t="str">
        <f>VLOOKUP('Obroty 4'!C905,slowniki!P:Q,2,FALSE)</f>
        <v>405-03-03-05</v>
      </c>
      <c r="F905" s="17">
        <f>SUMIFS(Dane!Q:Q,Dane!O:O,'Obroty 4'!C905,Dane!M:M,'Obroty 4'!$D$2)</f>
        <v>0</v>
      </c>
      <c r="G905" s="17">
        <f>SUMIFS(Dane!Q:Q,Dane!P:P,'Obroty 4'!C905,Dane!M:M,'Obroty 4'!$D$2)</f>
        <v>0</v>
      </c>
      <c r="H905" s="17">
        <f>SUMIFS(Dane!Q:Q,Dane!O:O,'Obroty 4'!C905)</f>
        <v>0</v>
      </c>
      <c r="I905" s="17">
        <f>SUMIFS(Dane!P:P,Dane!O:O,'Obroty 4'!C905)</f>
        <v>0</v>
      </c>
      <c r="J905" s="17">
        <f t="shared" si="30"/>
        <v>0</v>
      </c>
      <c r="K905" s="17">
        <f t="shared" si="31"/>
        <v>0</v>
      </c>
    </row>
    <row r="906" spans="3:11" x14ac:dyDescent="0.3">
      <c r="C906" s="6" t="str">
        <f>slowniki!P232</f>
        <v>405-30306</v>
      </c>
      <c r="D906" s="16" t="str">
        <f>IF($B$5="synt",LEFT(VLOOKUP('Obroty 4'!C906,slowniki!P:Q,2,FALSE),3),IF($B$5="I-P",LEFT(VLOOKUP('Obroty 4'!C906,slowniki!P:Q,2,FALSE),6),IF($B$5="II-P",LEFT(VLOOKUP('Obroty 4'!C906,slowniki!P:Q,2,FALSE),9),VLOOKUP('Obroty 4'!C906,slowniki!P:Q,2,FALSE))))</f>
        <v>405</v>
      </c>
      <c r="E906" s="16" t="str">
        <f>VLOOKUP('Obroty 4'!C906,slowniki!P:Q,2,FALSE)</f>
        <v>405-03-03-06</v>
      </c>
      <c r="F906" s="17">
        <f>SUMIFS(Dane!Q:Q,Dane!O:O,'Obroty 4'!C906,Dane!M:M,'Obroty 4'!$D$2)</f>
        <v>0</v>
      </c>
      <c r="G906" s="17">
        <f>SUMIFS(Dane!Q:Q,Dane!P:P,'Obroty 4'!C906,Dane!M:M,'Obroty 4'!$D$2)</f>
        <v>0</v>
      </c>
      <c r="H906" s="17">
        <f>SUMIFS(Dane!Q:Q,Dane!O:O,'Obroty 4'!C906)</f>
        <v>0</v>
      </c>
      <c r="I906" s="17">
        <f>SUMIFS(Dane!P:P,Dane!O:O,'Obroty 4'!C906)</f>
        <v>0</v>
      </c>
      <c r="J906" s="17">
        <f t="shared" si="30"/>
        <v>0</v>
      </c>
      <c r="K906" s="17">
        <f t="shared" si="31"/>
        <v>0</v>
      </c>
    </row>
    <row r="907" spans="3:11" x14ac:dyDescent="0.3">
      <c r="C907" s="6" t="str">
        <f>slowniki!P233</f>
        <v>405-30307</v>
      </c>
      <c r="D907" s="16" t="str">
        <f>IF($B$5="synt",LEFT(VLOOKUP('Obroty 4'!C907,slowniki!P:Q,2,FALSE),3),IF($B$5="I-P",LEFT(VLOOKUP('Obroty 4'!C907,slowniki!P:Q,2,FALSE),6),IF($B$5="II-P",LEFT(VLOOKUP('Obroty 4'!C907,slowniki!P:Q,2,FALSE),9),VLOOKUP('Obroty 4'!C907,slowniki!P:Q,2,FALSE))))</f>
        <v>405</v>
      </c>
      <c r="E907" s="16" t="str">
        <f>VLOOKUP('Obroty 4'!C907,slowniki!P:Q,2,FALSE)</f>
        <v>405-03-03-07</v>
      </c>
      <c r="F907" s="17">
        <f>SUMIFS(Dane!Q:Q,Dane!O:O,'Obroty 4'!C907,Dane!M:M,'Obroty 4'!$D$2)</f>
        <v>0</v>
      </c>
      <c r="G907" s="17">
        <f>SUMIFS(Dane!Q:Q,Dane!P:P,'Obroty 4'!C907,Dane!M:M,'Obroty 4'!$D$2)</f>
        <v>0</v>
      </c>
      <c r="H907" s="17">
        <f>SUMIFS(Dane!Q:Q,Dane!O:O,'Obroty 4'!C907)</f>
        <v>0</v>
      </c>
      <c r="I907" s="17">
        <f>SUMIFS(Dane!P:P,Dane!O:O,'Obroty 4'!C907)</f>
        <v>0</v>
      </c>
      <c r="J907" s="17">
        <f t="shared" si="30"/>
        <v>0</v>
      </c>
      <c r="K907" s="17">
        <f t="shared" si="31"/>
        <v>0</v>
      </c>
    </row>
    <row r="908" spans="3:11" x14ac:dyDescent="0.3">
      <c r="C908" s="6" t="str">
        <f>slowniki!P234</f>
        <v>405-30308</v>
      </c>
      <c r="D908" s="16" t="str">
        <f>IF($B$5="synt",LEFT(VLOOKUP('Obroty 4'!C908,slowniki!P:Q,2,FALSE),3),IF($B$5="I-P",LEFT(VLOOKUP('Obroty 4'!C908,slowniki!P:Q,2,FALSE),6),IF($B$5="II-P",LEFT(VLOOKUP('Obroty 4'!C908,slowniki!P:Q,2,FALSE),9),VLOOKUP('Obroty 4'!C908,slowniki!P:Q,2,FALSE))))</f>
        <v>405</v>
      </c>
      <c r="E908" s="16" t="str">
        <f>VLOOKUP('Obroty 4'!C908,slowniki!P:Q,2,FALSE)</f>
        <v>405-03-03-08</v>
      </c>
      <c r="F908" s="17">
        <f>SUMIFS(Dane!Q:Q,Dane!O:O,'Obroty 4'!C908,Dane!M:M,'Obroty 4'!$D$2)</f>
        <v>0</v>
      </c>
      <c r="G908" s="17">
        <f>SUMIFS(Dane!Q:Q,Dane!P:P,'Obroty 4'!C908,Dane!M:M,'Obroty 4'!$D$2)</f>
        <v>0</v>
      </c>
      <c r="H908" s="17">
        <f>SUMIFS(Dane!Q:Q,Dane!O:O,'Obroty 4'!C908)</f>
        <v>0</v>
      </c>
      <c r="I908" s="17">
        <f>SUMIFS(Dane!P:P,Dane!O:O,'Obroty 4'!C908)</f>
        <v>0</v>
      </c>
      <c r="J908" s="17">
        <f t="shared" si="30"/>
        <v>0</v>
      </c>
      <c r="K908" s="17">
        <f t="shared" si="31"/>
        <v>0</v>
      </c>
    </row>
    <row r="909" spans="3:11" x14ac:dyDescent="0.3">
      <c r="C909" s="6" t="str">
        <f>slowniki!P235</f>
        <v>405-30309</v>
      </c>
      <c r="D909" s="16" t="str">
        <f>IF($B$5="synt",LEFT(VLOOKUP('Obroty 4'!C909,slowniki!P:Q,2,FALSE),3),IF($B$5="I-P",LEFT(VLOOKUP('Obroty 4'!C909,slowniki!P:Q,2,FALSE),6),IF($B$5="II-P",LEFT(VLOOKUP('Obroty 4'!C909,slowniki!P:Q,2,FALSE),9),VLOOKUP('Obroty 4'!C909,slowniki!P:Q,2,FALSE))))</f>
        <v>405</v>
      </c>
      <c r="E909" s="16" t="str">
        <f>VLOOKUP('Obroty 4'!C909,slowniki!P:Q,2,FALSE)</f>
        <v>405-03-03-09</v>
      </c>
      <c r="F909" s="17">
        <f>SUMIFS(Dane!Q:Q,Dane!O:O,'Obroty 4'!C909,Dane!M:M,'Obroty 4'!$D$2)</f>
        <v>0</v>
      </c>
      <c r="G909" s="17">
        <f>SUMIFS(Dane!Q:Q,Dane!P:P,'Obroty 4'!C909,Dane!M:M,'Obroty 4'!$D$2)</f>
        <v>0</v>
      </c>
      <c r="H909" s="17">
        <f>SUMIFS(Dane!Q:Q,Dane!O:O,'Obroty 4'!C909)</f>
        <v>0</v>
      </c>
      <c r="I909" s="17">
        <f>SUMIFS(Dane!P:P,Dane!O:O,'Obroty 4'!C909)</f>
        <v>0</v>
      </c>
      <c r="J909" s="17">
        <f t="shared" si="30"/>
        <v>0</v>
      </c>
      <c r="K909" s="17">
        <f t="shared" si="31"/>
        <v>0</v>
      </c>
    </row>
    <row r="910" spans="3:11" x14ac:dyDescent="0.3">
      <c r="C910" s="6" t="str">
        <f>slowniki!P236</f>
        <v>405-30310</v>
      </c>
      <c r="D910" s="16" t="str">
        <f>IF($B$5="synt",LEFT(VLOOKUP('Obroty 4'!C910,slowniki!P:Q,2,FALSE),3),IF($B$5="I-P",LEFT(VLOOKUP('Obroty 4'!C910,slowniki!P:Q,2,FALSE),6),IF($B$5="II-P",LEFT(VLOOKUP('Obroty 4'!C910,slowniki!P:Q,2,FALSE),9),VLOOKUP('Obroty 4'!C910,slowniki!P:Q,2,FALSE))))</f>
        <v>405</v>
      </c>
      <c r="E910" s="16" t="str">
        <f>VLOOKUP('Obroty 4'!C910,slowniki!P:Q,2,FALSE)</f>
        <v>405-03-03-10</v>
      </c>
      <c r="F910" s="17">
        <f>SUMIFS(Dane!Q:Q,Dane!O:O,'Obroty 4'!C910,Dane!M:M,'Obroty 4'!$D$2)</f>
        <v>0</v>
      </c>
      <c r="G910" s="17">
        <f>SUMIFS(Dane!Q:Q,Dane!P:P,'Obroty 4'!C910,Dane!M:M,'Obroty 4'!$D$2)</f>
        <v>0</v>
      </c>
      <c r="H910" s="17">
        <f>SUMIFS(Dane!Q:Q,Dane!O:O,'Obroty 4'!C910)</f>
        <v>0</v>
      </c>
      <c r="I910" s="17">
        <f>SUMIFS(Dane!P:P,Dane!O:O,'Obroty 4'!C910)</f>
        <v>0</v>
      </c>
      <c r="J910" s="17">
        <f t="shared" si="30"/>
        <v>0</v>
      </c>
      <c r="K910" s="17">
        <f t="shared" si="31"/>
        <v>0</v>
      </c>
    </row>
    <row r="911" spans="3:11" x14ac:dyDescent="0.3">
      <c r="C911" s="6" t="str">
        <f>slowniki!P237</f>
        <v>405-30311</v>
      </c>
      <c r="D911" s="16" t="str">
        <f>IF($B$5="synt",LEFT(VLOOKUP('Obroty 4'!C911,slowniki!P:Q,2,FALSE),3),IF($B$5="I-P",LEFT(VLOOKUP('Obroty 4'!C911,slowniki!P:Q,2,FALSE),6),IF($B$5="II-P",LEFT(VLOOKUP('Obroty 4'!C911,slowniki!P:Q,2,FALSE),9),VLOOKUP('Obroty 4'!C911,slowniki!P:Q,2,FALSE))))</f>
        <v>405</v>
      </c>
      <c r="E911" s="16" t="str">
        <f>VLOOKUP('Obroty 4'!C911,slowniki!P:Q,2,FALSE)</f>
        <v>405-03-03-11</v>
      </c>
      <c r="F911" s="17">
        <f>SUMIFS(Dane!Q:Q,Dane!O:O,'Obroty 4'!C911,Dane!M:M,'Obroty 4'!$D$2)</f>
        <v>0</v>
      </c>
      <c r="G911" s="17">
        <f>SUMIFS(Dane!Q:Q,Dane!P:P,'Obroty 4'!C911,Dane!M:M,'Obroty 4'!$D$2)</f>
        <v>0</v>
      </c>
      <c r="H911" s="17">
        <f>SUMIFS(Dane!Q:Q,Dane!O:O,'Obroty 4'!C911)</f>
        <v>0</v>
      </c>
      <c r="I911" s="17">
        <f>SUMIFS(Dane!P:P,Dane!O:O,'Obroty 4'!C911)</f>
        <v>0</v>
      </c>
      <c r="J911" s="17">
        <f t="shared" si="30"/>
        <v>0</v>
      </c>
      <c r="K911" s="17">
        <f t="shared" si="31"/>
        <v>0</v>
      </c>
    </row>
    <row r="912" spans="3:11" x14ac:dyDescent="0.3">
      <c r="C912" s="6" t="str">
        <f>slowniki!P238</f>
        <v>405-30312</v>
      </c>
      <c r="D912" s="16" t="str">
        <f>IF($B$5="synt",LEFT(VLOOKUP('Obroty 4'!C912,slowniki!P:Q,2,FALSE),3),IF($B$5="I-P",LEFT(VLOOKUP('Obroty 4'!C912,slowniki!P:Q,2,FALSE),6),IF($B$5="II-P",LEFT(VLOOKUP('Obroty 4'!C912,slowniki!P:Q,2,FALSE),9),VLOOKUP('Obroty 4'!C912,slowniki!P:Q,2,FALSE))))</f>
        <v>405</v>
      </c>
      <c r="E912" s="16" t="str">
        <f>VLOOKUP('Obroty 4'!C912,slowniki!P:Q,2,FALSE)</f>
        <v>405-03-03-12</v>
      </c>
      <c r="F912" s="17">
        <f>SUMIFS(Dane!Q:Q,Dane!O:O,'Obroty 4'!C912,Dane!M:M,'Obroty 4'!$D$2)</f>
        <v>0</v>
      </c>
      <c r="G912" s="17">
        <f>SUMIFS(Dane!Q:Q,Dane!P:P,'Obroty 4'!C912,Dane!M:M,'Obroty 4'!$D$2)</f>
        <v>0</v>
      </c>
      <c r="H912" s="17">
        <f>SUMIFS(Dane!Q:Q,Dane!O:O,'Obroty 4'!C912)</f>
        <v>0</v>
      </c>
      <c r="I912" s="17">
        <f>SUMIFS(Dane!P:P,Dane!O:O,'Obroty 4'!C912)</f>
        <v>0</v>
      </c>
      <c r="J912" s="17">
        <f t="shared" si="30"/>
        <v>0</v>
      </c>
      <c r="K912" s="17">
        <f t="shared" si="31"/>
        <v>0</v>
      </c>
    </row>
    <row r="913" spans="3:11" x14ac:dyDescent="0.3">
      <c r="C913" s="6" t="str">
        <f>slowniki!P239</f>
        <v>405-30313</v>
      </c>
      <c r="D913" s="16" t="str">
        <f>IF($B$5="synt",LEFT(VLOOKUP('Obroty 4'!C913,slowniki!P:Q,2,FALSE),3),IF($B$5="I-P",LEFT(VLOOKUP('Obroty 4'!C913,slowniki!P:Q,2,FALSE),6),IF($B$5="II-P",LEFT(VLOOKUP('Obroty 4'!C913,slowniki!P:Q,2,FALSE),9),VLOOKUP('Obroty 4'!C913,slowniki!P:Q,2,FALSE))))</f>
        <v>405</v>
      </c>
      <c r="E913" s="16" t="str">
        <f>VLOOKUP('Obroty 4'!C913,slowniki!P:Q,2,FALSE)</f>
        <v>405-03-03-13</v>
      </c>
      <c r="F913" s="17">
        <f>SUMIFS(Dane!Q:Q,Dane!O:O,'Obroty 4'!C913,Dane!M:M,'Obroty 4'!$D$2)</f>
        <v>0</v>
      </c>
      <c r="G913" s="17">
        <f>SUMIFS(Dane!Q:Q,Dane!P:P,'Obroty 4'!C913,Dane!M:M,'Obroty 4'!$D$2)</f>
        <v>0</v>
      </c>
      <c r="H913" s="17">
        <f>SUMIFS(Dane!Q:Q,Dane!O:O,'Obroty 4'!C913)</f>
        <v>0</v>
      </c>
      <c r="I913" s="17">
        <f>SUMIFS(Dane!P:P,Dane!O:O,'Obroty 4'!C913)</f>
        <v>0</v>
      </c>
      <c r="J913" s="17">
        <f t="shared" si="30"/>
        <v>0</v>
      </c>
      <c r="K913" s="17">
        <f t="shared" si="31"/>
        <v>0</v>
      </c>
    </row>
    <row r="914" spans="3:11" x14ac:dyDescent="0.3">
      <c r="C914" s="6" t="str">
        <f>slowniki!P240</f>
        <v>405-30314</v>
      </c>
      <c r="D914" s="16" t="str">
        <f>IF($B$5="synt",LEFT(VLOOKUP('Obroty 4'!C914,slowniki!P:Q,2,FALSE),3),IF($B$5="I-P",LEFT(VLOOKUP('Obroty 4'!C914,slowniki!P:Q,2,FALSE),6),IF($B$5="II-P",LEFT(VLOOKUP('Obroty 4'!C914,slowniki!P:Q,2,FALSE),9),VLOOKUP('Obroty 4'!C914,slowniki!P:Q,2,FALSE))))</f>
        <v>405</v>
      </c>
      <c r="E914" s="16" t="str">
        <f>VLOOKUP('Obroty 4'!C914,slowniki!P:Q,2,FALSE)</f>
        <v>405-03-03-14</v>
      </c>
      <c r="F914" s="17">
        <f>SUMIFS(Dane!Q:Q,Dane!O:O,'Obroty 4'!C914,Dane!M:M,'Obroty 4'!$D$2)</f>
        <v>0</v>
      </c>
      <c r="G914" s="17">
        <f>SUMIFS(Dane!Q:Q,Dane!P:P,'Obroty 4'!C914,Dane!M:M,'Obroty 4'!$D$2)</f>
        <v>0</v>
      </c>
      <c r="H914" s="17">
        <f>SUMIFS(Dane!Q:Q,Dane!O:O,'Obroty 4'!C914)</f>
        <v>0</v>
      </c>
      <c r="I914" s="17">
        <f>SUMIFS(Dane!P:P,Dane!O:O,'Obroty 4'!C914)</f>
        <v>0</v>
      </c>
      <c r="J914" s="17">
        <f t="shared" si="30"/>
        <v>0</v>
      </c>
      <c r="K914" s="17">
        <f t="shared" si="31"/>
        <v>0</v>
      </c>
    </row>
    <row r="915" spans="3:11" x14ac:dyDescent="0.3">
      <c r="C915" s="6" t="str">
        <f>slowniki!P241</f>
        <v>405-30315</v>
      </c>
      <c r="D915" s="16" t="str">
        <f>IF($B$5="synt",LEFT(VLOOKUP('Obroty 4'!C915,slowniki!P:Q,2,FALSE),3),IF($B$5="I-P",LEFT(VLOOKUP('Obroty 4'!C915,slowniki!P:Q,2,FALSE),6),IF($B$5="II-P",LEFT(VLOOKUP('Obroty 4'!C915,slowniki!P:Q,2,FALSE),9),VLOOKUP('Obroty 4'!C915,slowniki!P:Q,2,FALSE))))</f>
        <v>405</v>
      </c>
      <c r="E915" s="16" t="str">
        <f>VLOOKUP('Obroty 4'!C915,slowniki!P:Q,2,FALSE)</f>
        <v>405-03-03-15</v>
      </c>
      <c r="F915" s="17">
        <f>SUMIFS(Dane!Q:Q,Dane!O:O,'Obroty 4'!C915,Dane!M:M,'Obroty 4'!$D$2)</f>
        <v>0</v>
      </c>
      <c r="G915" s="17">
        <f>SUMIFS(Dane!Q:Q,Dane!P:P,'Obroty 4'!C915,Dane!M:M,'Obroty 4'!$D$2)</f>
        <v>0</v>
      </c>
      <c r="H915" s="17">
        <f>SUMIFS(Dane!Q:Q,Dane!O:O,'Obroty 4'!C915)</f>
        <v>0</v>
      </c>
      <c r="I915" s="17">
        <f>SUMIFS(Dane!P:P,Dane!O:O,'Obroty 4'!C915)</f>
        <v>0</v>
      </c>
      <c r="J915" s="17">
        <f t="shared" si="30"/>
        <v>0</v>
      </c>
      <c r="K915" s="17">
        <f t="shared" si="31"/>
        <v>0</v>
      </c>
    </row>
    <row r="916" spans="3:11" x14ac:dyDescent="0.3">
      <c r="C916" s="6" t="str">
        <f>slowniki!P242</f>
        <v>405-30316</v>
      </c>
      <c r="D916" s="16" t="str">
        <f>IF($B$5="synt",LEFT(VLOOKUP('Obroty 4'!C916,slowniki!P:Q,2,FALSE),3),IF($B$5="I-P",LEFT(VLOOKUP('Obroty 4'!C916,slowniki!P:Q,2,FALSE),6),IF($B$5="II-P",LEFT(VLOOKUP('Obroty 4'!C916,slowniki!P:Q,2,FALSE),9),VLOOKUP('Obroty 4'!C916,slowniki!P:Q,2,FALSE))))</f>
        <v>405</v>
      </c>
      <c r="E916" s="16" t="str">
        <f>VLOOKUP('Obroty 4'!C916,slowniki!P:Q,2,FALSE)</f>
        <v>405-03-03-16</v>
      </c>
      <c r="F916" s="17">
        <f>SUMIFS(Dane!Q:Q,Dane!O:O,'Obroty 4'!C916,Dane!M:M,'Obroty 4'!$D$2)</f>
        <v>0</v>
      </c>
      <c r="G916" s="17">
        <f>SUMIFS(Dane!Q:Q,Dane!P:P,'Obroty 4'!C916,Dane!M:M,'Obroty 4'!$D$2)</f>
        <v>0</v>
      </c>
      <c r="H916" s="17">
        <f>SUMIFS(Dane!Q:Q,Dane!O:O,'Obroty 4'!C916)</f>
        <v>0</v>
      </c>
      <c r="I916" s="17">
        <f>SUMIFS(Dane!P:P,Dane!O:O,'Obroty 4'!C916)</f>
        <v>0</v>
      </c>
      <c r="J916" s="17">
        <f t="shared" si="30"/>
        <v>0</v>
      </c>
      <c r="K916" s="17">
        <f t="shared" si="31"/>
        <v>0</v>
      </c>
    </row>
    <row r="917" spans="3:11" x14ac:dyDescent="0.3">
      <c r="C917" s="6" t="str">
        <f>slowniki!P243</f>
        <v>405-30401</v>
      </c>
      <c r="D917" s="16" t="str">
        <f>IF($B$5="synt",LEFT(VLOOKUP('Obroty 4'!C917,slowniki!P:Q,2,FALSE),3),IF($B$5="I-P",LEFT(VLOOKUP('Obroty 4'!C917,slowniki!P:Q,2,FALSE),6),IF($B$5="II-P",LEFT(VLOOKUP('Obroty 4'!C917,slowniki!P:Q,2,FALSE),9),VLOOKUP('Obroty 4'!C917,slowniki!P:Q,2,FALSE))))</f>
        <v>405</v>
      </c>
      <c r="E917" s="16" t="str">
        <f>VLOOKUP('Obroty 4'!C917,slowniki!P:Q,2,FALSE)</f>
        <v>405-03-04-01</v>
      </c>
      <c r="F917" s="17">
        <f>SUMIFS(Dane!Q:Q,Dane!O:O,'Obroty 4'!C917,Dane!M:M,'Obroty 4'!$D$2)</f>
        <v>0</v>
      </c>
      <c r="G917" s="17">
        <f>SUMIFS(Dane!Q:Q,Dane!P:P,'Obroty 4'!C917,Dane!M:M,'Obroty 4'!$D$2)</f>
        <v>0</v>
      </c>
      <c r="H917" s="17">
        <f>SUMIFS(Dane!Q:Q,Dane!O:O,'Obroty 4'!C917)</f>
        <v>0</v>
      </c>
      <c r="I917" s="17">
        <f>SUMIFS(Dane!P:P,Dane!O:O,'Obroty 4'!C917)</f>
        <v>0</v>
      </c>
      <c r="J917" s="17">
        <f t="shared" si="30"/>
        <v>0</v>
      </c>
      <c r="K917" s="17">
        <f t="shared" si="31"/>
        <v>0</v>
      </c>
    </row>
    <row r="918" spans="3:11" x14ac:dyDescent="0.3">
      <c r="C918" s="6" t="str">
        <f>slowniki!P244</f>
        <v>405-30402</v>
      </c>
      <c r="D918" s="16" t="str">
        <f>IF($B$5="synt",LEFT(VLOOKUP('Obroty 4'!C918,slowniki!P:Q,2,FALSE),3),IF($B$5="I-P",LEFT(VLOOKUP('Obroty 4'!C918,slowniki!P:Q,2,FALSE),6),IF($B$5="II-P",LEFT(VLOOKUP('Obroty 4'!C918,slowniki!P:Q,2,FALSE),9),VLOOKUP('Obroty 4'!C918,slowniki!P:Q,2,FALSE))))</f>
        <v>405</v>
      </c>
      <c r="E918" s="16" t="str">
        <f>VLOOKUP('Obroty 4'!C918,slowniki!P:Q,2,FALSE)</f>
        <v>405-03-04-02</v>
      </c>
      <c r="F918" s="17">
        <f>SUMIFS(Dane!Q:Q,Dane!O:O,'Obroty 4'!C918,Dane!M:M,'Obroty 4'!$D$2)</f>
        <v>0</v>
      </c>
      <c r="G918" s="17">
        <f>SUMIFS(Dane!Q:Q,Dane!P:P,'Obroty 4'!C918,Dane!M:M,'Obroty 4'!$D$2)</f>
        <v>0</v>
      </c>
      <c r="H918" s="17">
        <f>SUMIFS(Dane!Q:Q,Dane!O:O,'Obroty 4'!C918)</f>
        <v>0</v>
      </c>
      <c r="I918" s="17">
        <f>SUMIFS(Dane!P:P,Dane!O:O,'Obroty 4'!C918)</f>
        <v>0</v>
      </c>
      <c r="J918" s="17">
        <f t="shared" si="30"/>
        <v>0</v>
      </c>
      <c r="K918" s="17">
        <f t="shared" si="31"/>
        <v>0</v>
      </c>
    </row>
    <row r="919" spans="3:11" x14ac:dyDescent="0.3">
      <c r="C919" s="6" t="str">
        <f>slowniki!P245</f>
        <v>405-30403</v>
      </c>
      <c r="D919" s="16" t="str">
        <f>IF($B$5="synt",LEFT(VLOOKUP('Obroty 4'!C919,slowniki!P:Q,2,FALSE),3),IF($B$5="I-P",LEFT(VLOOKUP('Obroty 4'!C919,slowniki!P:Q,2,FALSE),6),IF($B$5="II-P",LEFT(VLOOKUP('Obroty 4'!C919,slowniki!P:Q,2,FALSE),9),VLOOKUP('Obroty 4'!C919,slowniki!P:Q,2,FALSE))))</f>
        <v>405</v>
      </c>
      <c r="E919" s="16" t="str">
        <f>VLOOKUP('Obroty 4'!C919,slowniki!P:Q,2,FALSE)</f>
        <v>405-03-04-03</v>
      </c>
      <c r="F919" s="17">
        <f>SUMIFS(Dane!Q:Q,Dane!O:O,'Obroty 4'!C919,Dane!M:M,'Obroty 4'!$D$2)</f>
        <v>0</v>
      </c>
      <c r="G919" s="17">
        <f>SUMIFS(Dane!Q:Q,Dane!P:P,'Obroty 4'!C919,Dane!M:M,'Obroty 4'!$D$2)</f>
        <v>0</v>
      </c>
      <c r="H919" s="17">
        <f>SUMIFS(Dane!Q:Q,Dane!O:O,'Obroty 4'!C919)</f>
        <v>0</v>
      </c>
      <c r="I919" s="17">
        <f>SUMIFS(Dane!P:P,Dane!O:O,'Obroty 4'!C919)</f>
        <v>0</v>
      </c>
      <c r="J919" s="17">
        <f t="shared" si="30"/>
        <v>0</v>
      </c>
      <c r="K919" s="17">
        <f t="shared" si="31"/>
        <v>0</v>
      </c>
    </row>
    <row r="920" spans="3:11" x14ac:dyDescent="0.3">
      <c r="C920" s="6" t="str">
        <f>slowniki!P246</f>
        <v>405-30404</v>
      </c>
      <c r="D920" s="16" t="str">
        <f>IF($B$5="synt",LEFT(VLOOKUP('Obroty 4'!C920,slowniki!P:Q,2,FALSE),3),IF($B$5="I-P",LEFT(VLOOKUP('Obroty 4'!C920,slowniki!P:Q,2,FALSE),6),IF($B$5="II-P",LEFT(VLOOKUP('Obroty 4'!C920,slowniki!P:Q,2,FALSE),9),VLOOKUP('Obroty 4'!C920,slowniki!P:Q,2,FALSE))))</f>
        <v>405</v>
      </c>
      <c r="E920" s="16" t="str">
        <f>VLOOKUP('Obroty 4'!C920,slowniki!P:Q,2,FALSE)</f>
        <v>405-03-04-04</v>
      </c>
      <c r="F920" s="17">
        <f>SUMIFS(Dane!Q:Q,Dane!O:O,'Obroty 4'!C920,Dane!M:M,'Obroty 4'!$D$2)</f>
        <v>0</v>
      </c>
      <c r="G920" s="17">
        <f>SUMIFS(Dane!Q:Q,Dane!P:P,'Obroty 4'!C920,Dane!M:M,'Obroty 4'!$D$2)</f>
        <v>0</v>
      </c>
      <c r="H920" s="17">
        <f>SUMIFS(Dane!Q:Q,Dane!O:O,'Obroty 4'!C920)</f>
        <v>0</v>
      </c>
      <c r="I920" s="17">
        <f>SUMIFS(Dane!P:P,Dane!O:O,'Obroty 4'!C920)</f>
        <v>0</v>
      </c>
      <c r="J920" s="17">
        <f t="shared" si="30"/>
        <v>0</v>
      </c>
      <c r="K920" s="17">
        <f t="shared" si="31"/>
        <v>0</v>
      </c>
    </row>
    <row r="921" spans="3:11" x14ac:dyDescent="0.3">
      <c r="C921" s="6" t="str">
        <f>slowniki!P247</f>
        <v>405-30405</v>
      </c>
      <c r="D921" s="16" t="str">
        <f>IF($B$5="synt",LEFT(VLOOKUP('Obroty 4'!C921,slowniki!P:Q,2,FALSE),3),IF($B$5="I-P",LEFT(VLOOKUP('Obroty 4'!C921,slowniki!P:Q,2,FALSE),6),IF($B$5="II-P",LEFT(VLOOKUP('Obroty 4'!C921,slowniki!P:Q,2,FALSE),9),VLOOKUP('Obroty 4'!C921,slowniki!P:Q,2,FALSE))))</f>
        <v>405</v>
      </c>
      <c r="E921" s="16" t="str">
        <f>VLOOKUP('Obroty 4'!C921,slowniki!P:Q,2,FALSE)</f>
        <v>405-03-04-05</v>
      </c>
      <c r="F921" s="17">
        <f>SUMIFS(Dane!Q:Q,Dane!O:O,'Obroty 4'!C921,Dane!M:M,'Obroty 4'!$D$2)</f>
        <v>0</v>
      </c>
      <c r="G921" s="17">
        <f>SUMIFS(Dane!Q:Q,Dane!P:P,'Obroty 4'!C921,Dane!M:M,'Obroty 4'!$D$2)</f>
        <v>0</v>
      </c>
      <c r="H921" s="17">
        <f>SUMIFS(Dane!Q:Q,Dane!O:O,'Obroty 4'!C921)</f>
        <v>0</v>
      </c>
      <c r="I921" s="17">
        <f>SUMIFS(Dane!P:P,Dane!O:O,'Obroty 4'!C921)</f>
        <v>0</v>
      </c>
      <c r="J921" s="17">
        <f t="shared" si="30"/>
        <v>0</v>
      </c>
      <c r="K921" s="17">
        <f t="shared" si="31"/>
        <v>0</v>
      </c>
    </row>
    <row r="922" spans="3:11" x14ac:dyDescent="0.3">
      <c r="C922" s="6" t="str">
        <f>slowniki!P248</f>
        <v>405-30406</v>
      </c>
      <c r="D922" s="16" t="str">
        <f>IF($B$5="synt",LEFT(VLOOKUP('Obroty 4'!C922,slowniki!P:Q,2,FALSE),3),IF($B$5="I-P",LEFT(VLOOKUP('Obroty 4'!C922,slowniki!P:Q,2,FALSE),6),IF($B$5="II-P",LEFT(VLOOKUP('Obroty 4'!C922,slowniki!P:Q,2,FALSE),9),VLOOKUP('Obroty 4'!C922,slowniki!P:Q,2,FALSE))))</f>
        <v>405</v>
      </c>
      <c r="E922" s="16" t="str">
        <f>VLOOKUP('Obroty 4'!C922,slowniki!P:Q,2,FALSE)</f>
        <v>405-03-04-06</v>
      </c>
      <c r="F922" s="17">
        <f>SUMIFS(Dane!Q:Q,Dane!O:O,'Obroty 4'!C922,Dane!M:M,'Obroty 4'!$D$2)</f>
        <v>0</v>
      </c>
      <c r="G922" s="17">
        <f>SUMIFS(Dane!Q:Q,Dane!P:P,'Obroty 4'!C922,Dane!M:M,'Obroty 4'!$D$2)</f>
        <v>0</v>
      </c>
      <c r="H922" s="17">
        <f>SUMIFS(Dane!Q:Q,Dane!O:O,'Obroty 4'!C922)</f>
        <v>0</v>
      </c>
      <c r="I922" s="17">
        <f>SUMIFS(Dane!P:P,Dane!O:O,'Obroty 4'!C922)</f>
        <v>0</v>
      </c>
      <c r="J922" s="17">
        <f t="shared" si="30"/>
        <v>0</v>
      </c>
      <c r="K922" s="17">
        <f t="shared" si="31"/>
        <v>0</v>
      </c>
    </row>
    <row r="923" spans="3:11" x14ac:dyDescent="0.3">
      <c r="C923" s="6" t="str">
        <f>slowniki!P249</f>
        <v>405-30407</v>
      </c>
      <c r="D923" s="16" t="str">
        <f>IF($B$5="synt",LEFT(VLOOKUP('Obroty 4'!C923,slowniki!P:Q,2,FALSE),3),IF($B$5="I-P",LEFT(VLOOKUP('Obroty 4'!C923,slowniki!P:Q,2,FALSE),6),IF($B$5="II-P",LEFT(VLOOKUP('Obroty 4'!C923,slowniki!P:Q,2,FALSE),9),VLOOKUP('Obroty 4'!C923,slowniki!P:Q,2,FALSE))))</f>
        <v>405</v>
      </c>
      <c r="E923" s="16" t="str">
        <f>VLOOKUP('Obroty 4'!C923,slowniki!P:Q,2,FALSE)</f>
        <v>405-03-04-07</v>
      </c>
      <c r="F923" s="17">
        <f>SUMIFS(Dane!Q:Q,Dane!O:O,'Obroty 4'!C923,Dane!M:M,'Obroty 4'!$D$2)</f>
        <v>0</v>
      </c>
      <c r="G923" s="17">
        <f>SUMIFS(Dane!Q:Q,Dane!P:P,'Obroty 4'!C923,Dane!M:M,'Obroty 4'!$D$2)</f>
        <v>0</v>
      </c>
      <c r="H923" s="17">
        <f>SUMIFS(Dane!Q:Q,Dane!O:O,'Obroty 4'!C923)</f>
        <v>0</v>
      </c>
      <c r="I923" s="17">
        <f>SUMIFS(Dane!P:P,Dane!O:O,'Obroty 4'!C923)</f>
        <v>0</v>
      </c>
      <c r="J923" s="17">
        <f t="shared" si="30"/>
        <v>0</v>
      </c>
      <c r="K923" s="17">
        <f t="shared" si="31"/>
        <v>0</v>
      </c>
    </row>
    <row r="924" spans="3:11" x14ac:dyDescent="0.3">
      <c r="C924" s="6" t="str">
        <f>slowniki!P250</f>
        <v>405-30408</v>
      </c>
      <c r="D924" s="16" t="str">
        <f>IF($B$5="synt",LEFT(VLOOKUP('Obroty 4'!C924,slowniki!P:Q,2,FALSE),3),IF($B$5="I-P",LEFT(VLOOKUP('Obroty 4'!C924,slowniki!P:Q,2,FALSE),6),IF($B$5="II-P",LEFT(VLOOKUP('Obroty 4'!C924,slowniki!P:Q,2,FALSE),9),VLOOKUP('Obroty 4'!C924,slowniki!P:Q,2,FALSE))))</f>
        <v>405</v>
      </c>
      <c r="E924" s="16" t="str">
        <f>VLOOKUP('Obroty 4'!C924,slowniki!P:Q,2,FALSE)</f>
        <v>405-03-04-08</v>
      </c>
      <c r="F924" s="17">
        <f>SUMIFS(Dane!Q:Q,Dane!O:O,'Obroty 4'!C924,Dane!M:M,'Obroty 4'!$D$2)</f>
        <v>0</v>
      </c>
      <c r="G924" s="17">
        <f>SUMIFS(Dane!Q:Q,Dane!P:P,'Obroty 4'!C924,Dane!M:M,'Obroty 4'!$D$2)</f>
        <v>0</v>
      </c>
      <c r="H924" s="17">
        <f>SUMIFS(Dane!Q:Q,Dane!O:O,'Obroty 4'!C924)</f>
        <v>0</v>
      </c>
      <c r="I924" s="17">
        <f>SUMIFS(Dane!P:P,Dane!O:O,'Obroty 4'!C924)</f>
        <v>0</v>
      </c>
      <c r="J924" s="17">
        <f t="shared" si="30"/>
        <v>0</v>
      </c>
      <c r="K924" s="17">
        <f t="shared" si="31"/>
        <v>0</v>
      </c>
    </row>
    <row r="925" spans="3:11" x14ac:dyDescent="0.3">
      <c r="C925" s="6" t="str">
        <f>slowniki!P251</f>
        <v>405-30409</v>
      </c>
      <c r="D925" s="16" t="str">
        <f>IF($B$5="synt",LEFT(VLOOKUP('Obroty 4'!C925,slowniki!P:Q,2,FALSE),3),IF($B$5="I-P",LEFT(VLOOKUP('Obroty 4'!C925,slowniki!P:Q,2,FALSE),6),IF($B$5="II-P",LEFT(VLOOKUP('Obroty 4'!C925,slowniki!P:Q,2,FALSE),9),VLOOKUP('Obroty 4'!C925,slowniki!P:Q,2,FALSE))))</f>
        <v>405</v>
      </c>
      <c r="E925" s="16" t="str">
        <f>VLOOKUP('Obroty 4'!C925,slowniki!P:Q,2,FALSE)</f>
        <v>405-03-04-09</v>
      </c>
      <c r="F925" s="17">
        <f>SUMIFS(Dane!Q:Q,Dane!O:O,'Obroty 4'!C925,Dane!M:M,'Obroty 4'!$D$2)</f>
        <v>0</v>
      </c>
      <c r="G925" s="17">
        <f>SUMIFS(Dane!Q:Q,Dane!P:P,'Obroty 4'!C925,Dane!M:M,'Obroty 4'!$D$2)</f>
        <v>0</v>
      </c>
      <c r="H925" s="17">
        <f>SUMIFS(Dane!Q:Q,Dane!O:O,'Obroty 4'!C925)</f>
        <v>0</v>
      </c>
      <c r="I925" s="17">
        <f>SUMIFS(Dane!P:P,Dane!O:O,'Obroty 4'!C925)</f>
        <v>0</v>
      </c>
      <c r="J925" s="17">
        <f t="shared" si="30"/>
        <v>0</v>
      </c>
      <c r="K925" s="17">
        <f t="shared" si="31"/>
        <v>0</v>
      </c>
    </row>
    <row r="926" spans="3:11" x14ac:dyDescent="0.3">
      <c r="C926" s="6" t="str">
        <f>slowniki!P252</f>
        <v>405-30410</v>
      </c>
      <c r="D926" s="16" t="str">
        <f>IF($B$5="synt",LEFT(VLOOKUP('Obroty 4'!C926,slowniki!P:Q,2,FALSE),3),IF($B$5="I-P",LEFT(VLOOKUP('Obroty 4'!C926,slowniki!P:Q,2,FALSE),6),IF($B$5="II-P",LEFT(VLOOKUP('Obroty 4'!C926,slowniki!P:Q,2,FALSE),9),VLOOKUP('Obroty 4'!C926,slowniki!P:Q,2,FALSE))))</f>
        <v>405</v>
      </c>
      <c r="E926" s="16" t="str">
        <f>VLOOKUP('Obroty 4'!C926,slowniki!P:Q,2,FALSE)</f>
        <v>405-03-04-10</v>
      </c>
      <c r="F926" s="17">
        <f>SUMIFS(Dane!Q:Q,Dane!O:O,'Obroty 4'!C926,Dane!M:M,'Obroty 4'!$D$2)</f>
        <v>0</v>
      </c>
      <c r="G926" s="17">
        <f>SUMIFS(Dane!Q:Q,Dane!P:P,'Obroty 4'!C926,Dane!M:M,'Obroty 4'!$D$2)</f>
        <v>0</v>
      </c>
      <c r="H926" s="17">
        <f>SUMIFS(Dane!Q:Q,Dane!O:O,'Obroty 4'!C926)</f>
        <v>0</v>
      </c>
      <c r="I926" s="17">
        <f>SUMIFS(Dane!P:P,Dane!O:O,'Obroty 4'!C926)</f>
        <v>0</v>
      </c>
      <c r="J926" s="17">
        <f t="shared" si="30"/>
        <v>0</v>
      </c>
      <c r="K926" s="17">
        <f t="shared" si="31"/>
        <v>0</v>
      </c>
    </row>
    <row r="927" spans="3:11" x14ac:dyDescent="0.3">
      <c r="C927" s="6" t="str">
        <f>slowniki!P253</f>
        <v>405-30411</v>
      </c>
      <c r="D927" s="16" t="str">
        <f>IF($B$5="synt",LEFT(VLOOKUP('Obroty 4'!C927,slowniki!P:Q,2,FALSE),3),IF($B$5="I-P",LEFT(VLOOKUP('Obroty 4'!C927,slowniki!P:Q,2,FALSE),6),IF($B$5="II-P",LEFT(VLOOKUP('Obroty 4'!C927,slowniki!P:Q,2,FALSE),9),VLOOKUP('Obroty 4'!C927,slowniki!P:Q,2,FALSE))))</f>
        <v>405</v>
      </c>
      <c r="E927" s="16" t="str">
        <f>VLOOKUP('Obroty 4'!C927,slowniki!P:Q,2,FALSE)</f>
        <v>405-03-04-11</v>
      </c>
      <c r="F927" s="17">
        <f>SUMIFS(Dane!Q:Q,Dane!O:O,'Obroty 4'!C927,Dane!M:M,'Obroty 4'!$D$2)</f>
        <v>0</v>
      </c>
      <c r="G927" s="17">
        <f>SUMIFS(Dane!Q:Q,Dane!P:P,'Obroty 4'!C927,Dane!M:M,'Obroty 4'!$D$2)</f>
        <v>0</v>
      </c>
      <c r="H927" s="17">
        <f>SUMIFS(Dane!Q:Q,Dane!O:O,'Obroty 4'!C927)</f>
        <v>0</v>
      </c>
      <c r="I927" s="17">
        <f>SUMIFS(Dane!P:P,Dane!O:O,'Obroty 4'!C927)</f>
        <v>0</v>
      </c>
      <c r="J927" s="17">
        <f t="shared" si="30"/>
        <v>0</v>
      </c>
      <c r="K927" s="17">
        <f t="shared" si="31"/>
        <v>0</v>
      </c>
    </row>
    <row r="928" spans="3:11" x14ac:dyDescent="0.3">
      <c r="C928" s="6" t="str">
        <f>slowniki!P254</f>
        <v>405-30412</v>
      </c>
      <c r="D928" s="16" t="str">
        <f>IF($B$5="synt",LEFT(VLOOKUP('Obroty 4'!C928,slowniki!P:Q,2,FALSE),3),IF($B$5="I-P",LEFT(VLOOKUP('Obroty 4'!C928,slowniki!P:Q,2,FALSE),6),IF($B$5="II-P",LEFT(VLOOKUP('Obroty 4'!C928,slowniki!P:Q,2,FALSE),9),VLOOKUP('Obroty 4'!C928,slowniki!P:Q,2,FALSE))))</f>
        <v>405</v>
      </c>
      <c r="E928" s="16" t="str">
        <f>VLOOKUP('Obroty 4'!C928,slowniki!P:Q,2,FALSE)</f>
        <v>405-03-04-12</v>
      </c>
      <c r="F928" s="17">
        <f>SUMIFS(Dane!Q:Q,Dane!O:O,'Obroty 4'!C928,Dane!M:M,'Obroty 4'!$D$2)</f>
        <v>0</v>
      </c>
      <c r="G928" s="17">
        <f>SUMIFS(Dane!Q:Q,Dane!P:P,'Obroty 4'!C928,Dane!M:M,'Obroty 4'!$D$2)</f>
        <v>0</v>
      </c>
      <c r="H928" s="17">
        <f>SUMIFS(Dane!Q:Q,Dane!O:O,'Obroty 4'!C928)</f>
        <v>0</v>
      </c>
      <c r="I928" s="17">
        <f>SUMIFS(Dane!P:P,Dane!O:O,'Obroty 4'!C928)</f>
        <v>0</v>
      </c>
      <c r="J928" s="17">
        <f t="shared" si="30"/>
        <v>0</v>
      </c>
      <c r="K928" s="17">
        <f t="shared" si="31"/>
        <v>0</v>
      </c>
    </row>
    <row r="929" spans="3:11" x14ac:dyDescent="0.3">
      <c r="C929" s="6" t="str">
        <f>slowniki!P255</f>
        <v>405-30413</v>
      </c>
      <c r="D929" s="16" t="str">
        <f>IF($B$5="synt",LEFT(VLOOKUP('Obroty 4'!C929,slowniki!P:Q,2,FALSE),3),IF($B$5="I-P",LEFT(VLOOKUP('Obroty 4'!C929,slowniki!P:Q,2,FALSE),6),IF($B$5="II-P",LEFT(VLOOKUP('Obroty 4'!C929,slowniki!P:Q,2,FALSE),9),VLOOKUP('Obroty 4'!C929,slowniki!P:Q,2,FALSE))))</f>
        <v>405</v>
      </c>
      <c r="E929" s="16" t="str">
        <f>VLOOKUP('Obroty 4'!C929,slowniki!P:Q,2,FALSE)</f>
        <v>405-03-04-13</v>
      </c>
      <c r="F929" s="17">
        <f>SUMIFS(Dane!Q:Q,Dane!O:O,'Obroty 4'!C929,Dane!M:M,'Obroty 4'!$D$2)</f>
        <v>0</v>
      </c>
      <c r="G929" s="17">
        <f>SUMIFS(Dane!Q:Q,Dane!P:P,'Obroty 4'!C929,Dane!M:M,'Obroty 4'!$D$2)</f>
        <v>0</v>
      </c>
      <c r="H929" s="17">
        <f>SUMIFS(Dane!Q:Q,Dane!O:O,'Obroty 4'!C929)</f>
        <v>0</v>
      </c>
      <c r="I929" s="17">
        <f>SUMIFS(Dane!P:P,Dane!O:O,'Obroty 4'!C929)</f>
        <v>0</v>
      </c>
      <c r="J929" s="17">
        <f t="shared" si="30"/>
        <v>0</v>
      </c>
      <c r="K929" s="17">
        <f t="shared" si="31"/>
        <v>0</v>
      </c>
    </row>
    <row r="930" spans="3:11" x14ac:dyDescent="0.3">
      <c r="C930" s="6" t="str">
        <f>slowniki!P256</f>
        <v>405-30414</v>
      </c>
      <c r="D930" s="16" t="str">
        <f>IF($B$5="synt",LEFT(VLOOKUP('Obroty 4'!C930,slowniki!P:Q,2,FALSE),3),IF($B$5="I-P",LEFT(VLOOKUP('Obroty 4'!C930,slowniki!P:Q,2,FALSE),6),IF($B$5="II-P",LEFT(VLOOKUP('Obroty 4'!C930,slowniki!P:Q,2,FALSE),9),VLOOKUP('Obroty 4'!C930,slowniki!P:Q,2,FALSE))))</f>
        <v>405</v>
      </c>
      <c r="E930" s="16" t="str">
        <f>VLOOKUP('Obroty 4'!C930,slowniki!P:Q,2,FALSE)</f>
        <v>405-03-04-14</v>
      </c>
      <c r="F930" s="17">
        <f>SUMIFS(Dane!Q:Q,Dane!O:O,'Obroty 4'!C930,Dane!M:M,'Obroty 4'!$D$2)</f>
        <v>0</v>
      </c>
      <c r="G930" s="17">
        <f>SUMIFS(Dane!Q:Q,Dane!P:P,'Obroty 4'!C930,Dane!M:M,'Obroty 4'!$D$2)</f>
        <v>0</v>
      </c>
      <c r="H930" s="17">
        <f>SUMIFS(Dane!Q:Q,Dane!O:O,'Obroty 4'!C930)</f>
        <v>0</v>
      </c>
      <c r="I930" s="17">
        <f>SUMIFS(Dane!P:P,Dane!O:O,'Obroty 4'!C930)</f>
        <v>0</v>
      </c>
      <c r="J930" s="17">
        <f t="shared" si="30"/>
        <v>0</v>
      </c>
      <c r="K930" s="17">
        <f t="shared" si="31"/>
        <v>0</v>
      </c>
    </row>
    <row r="931" spans="3:11" x14ac:dyDescent="0.3">
      <c r="C931" s="6" t="str">
        <f>slowniki!P257</f>
        <v>405-30415</v>
      </c>
      <c r="D931" s="16" t="str">
        <f>IF($B$5="synt",LEFT(VLOOKUP('Obroty 4'!C931,slowniki!P:Q,2,FALSE),3),IF($B$5="I-P",LEFT(VLOOKUP('Obroty 4'!C931,slowniki!P:Q,2,FALSE),6),IF($B$5="II-P",LEFT(VLOOKUP('Obroty 4'!C931,slowniki!P:Q,2,FALSE),9),VLOOKUP('Obroty 4'!C931,slowniki!P:Q,2,FALSE))))</f>
        <v>405</v>
      </c>
      <c r="E931" s="16" t="str">
        <f>VLOOKUP('Obroty 4'!C931,slowniki!P:Q,2,FALSE)</f>
        <v>405-03-04-15</v>
      </c>
      <c r="F931" s="17">
        <f>SUMIFS(Dane!Q:Q,Dane!O:O,'Obroty 4'!C931,Dane!M:M,'Obroty 4'!$D$2)</f>
        <v>0</v>
      </c>
      <c r="G931" s="17">
        <f>SUMIFS(Dane!Q:Q,Dane!P:P,'Obroty 4'!C931,Dane!M:M,'Obroty 4'!$D$2)</f>
        <v>0</v>
      </c>
      <c r="H931" s="17">
        <f>SUMIFS(Dane!Q:Q,Dane!O:O,'Obroty 4'!C931)</f>
        <v>0</v>
      </c>
      <c r="I931" s="17">
        <f>SUMIFS(Dane!P:P,Dane!O:O,'Obroty 4'!C931)</f>
        <v>0</v>
      </c>
      <c r="J931" s="17">
        <f t="shared" si="30"/>
        <v>0</v>
      </c>
      <c r="K931" s="17">
        <f t="shared" si="31"/>
        <v>0</v>
      </c>
    </row>
    <row r="932" spans="3:11" x14ac:dyDescent="0.3">
      <c r="C932" s="6" t="str">
        <f>slowniki!P258</f>
        <v>405-30416</v>
      </c>
      <c r="D932" s="16" t="str">
        <f>IF($B$5="synt",LEFT(VLOOKUP('Obroty 4'!C932,slowniki!P:Q,2,FALSE),3),IF($B$5="I-P",LEFT(VLOOKUP('Obroty 4'!C932,slowniki!P:Q,2,FALSE),6),IF($B$5="II-P",LEFT(VLOOKUP('Obroty 4'!C932,slowniki!P:Q,2,FALSE),9),VLOOKUP('Obroty 4'!C932,slowniki!P:Q,2,FALSE))))</f>
        <v>405</v>
      </c>
      <c r="E932" s="16" t="str">
        <f>VLOOKUP('Obroty 4'!C932,slowniki!P:Q,2,FALSE)</f>
        <v>405-03-04-16</v>
      </c>
      <c r="F932" s="17">
        <f>SUMIFS(Dane!Q:Q,Dane!O:O,'Obroty 4'!C932,Dane!M:M,'Obroty 4'!$D$2)</f>
        <v>0</v>
      </c>
      <c r="G932" s="17">
        <f>SUMIFS(Dane!Q:Q,Dane!P:P,'Obroty 4'!C932,Dane!M:M,'Obroty 4'!$D$2)</f>
        <v>0</v>
      </c>
      <c r="H932" s="17">
        <f>SUMIFS(Dane!Q:Q,Dane!O:O,'Obroty 4'!C932)</f>
        <v>0</v>
      </c>
      <c r="I932" s="17">
        <f>SUMIFS(Dane!P:P,Dane!O:O,'Obroty 4'!C932)</f>
        <v>0</v>
      </c>
      <c r="J932" s="17">
        <f t="shared" si="30"/>
        <v>0</v>
      </c>
      <c r="K932" s="17">
        <f t="shared" si="31"/>
        <v>0</v>
      </c>
    </row>
    <row r="933" spans="3:11" x14ac:dyDescent="0.3">
      <c r="C933" s="6" t="str">
        <f>slowniki!P259</f>
        <v>405-30501</v>
      </c>
      <c r="D933" s="16" t="str">
        <f>IF($B$5="synt",LEFT(VLOOKUP('Obroty 4'!C933,slowniki!P:Q,2,FALSE),3),IF($B$5="I-P",LEFT(VLOOKUP('Obroty 4'!C933,slowniki!P:Q,2,FALSE),6),IF($B$5="II-P",LEFT(VLOOKUP('Obroty 4'!C933,slowniki!P:Q,2,FALSE),9),VLOOKUP('Obroty 4'!C933,slowniki!P:Q,2,FALSE))))</f>
        <v>405</v>
      </c>
      <c r="E933" s="16" t="str">
        <f>VLOOKUP('Obroty 4'!C933,slowniki!P:Q,2,FALSE)</f>
        <v>405-03-05-01</v>
      </c>
      <c r="F933" s="17">
        <f>SUMIFS(Dane!Q:Q,Dane!O:O,'Obroty 4'!C933,Dane!M:M,'Obroty 4'!$D$2)</f>
        <v>0</v>
      </c>
      <c r="G933" s="17">
        <f>SUMIFS(Dane!Q:Q,Dane!P:P,'Obroty 4'!C933,Dane!M:M,'Obroty 4'!$D$2)</f>
        <v>0</v>
      </c>
      <c r="H933" s="17">
        <f>SUMIFS(Dane!Q:Q,Dane!O:O,'Obroty 4'!C933)</f>
        <v>0</v>
      </c>
      <c r="I933" s="17">
        <f>SUMIFS(Dane!P:P,Dane!O:O,'Obroty 4'!C933)</f>
        <v>0</v>
      </c>
      <c r="J933" s="17">
        <f t="shared" si="30"/>
        <v>0</v>
      </c>
      <c r="K933" s="17">
        <f t="shared" si="31"/>
        <v>0</v>
      </c>
    </row>
    <row r="934" spans="3:11" x14ac:dyDescent="0.3">
      <c r="C934" s="6" t="str">
        <f>slowniki!P260</f>
        <v>405-30502</v>
      </c>
      <c r="D934" s="16" t="str">
        <f>IF($B$5="synt",LEFT(VLOOKUP('Obroty 4'!C934,slowniki!P:Q,2,FALSE),3),IF($B$5="I-P",LEFT(VLOOKUP('Obroty 4'!C934,slowniki!P:Q,2,FALSE),6),IF($B$5="II-P",LEFT(VLOOKUP('Obroty 4'!C934,slowniki!P:Q,2,FALSE),9),VLOOKUP('Obroty 4'!C934,slowniki!P:Q,2,FALSE))))</f>
        <v>405</v>
      </c>
      <c r="E934" s="16" t="str">
        <f>VLOOKUP('Obroty 4'!C934,slowniki!P:Q,2,FALSE)</f>
        <v>405-03-05-02</v>
      </c>
      <c r="F934" s="17">
        <f>SUMIFS(Dane!Q:Q,Dane!O:O,'Obroty 4'!C934,Dane!M:M,'Obroty 4'!$D$2)</f>
        <v>0</v>
      </c>
      <c r="G934" s="17">
        <f>SUMIFS(Dane!Q:Q,Dane!P:P,'Obroty 4'!C934,Dane!M:M,'Obroty 4'!$D$2)</f>
        <v>0</v>
      </c>
      <c r="H934" s="17">
        <f>SUMIFS(Dane!Q:Q,Dane!O:O,'Obroty 4'!C934)</f>
        <v>0</v>
      </c>
      <c r="I934" s="17">
        <f>SUMIFS(Dane!P:P,Dane!O:O,'Obroty 4'!C934)</f>
        <v>0</v>
      </c>
      <c r="J934" s="17">
        <f t="shared" si="30"/>
        <v>0</v>
      </c>
      <c r="K934" s="17">
        <f t="shared" si="31"/>
        <v>0</v>
      </c>
    </row>
    <row r="935" spans="3:11" x14ac:dyDescent="0.3">
      <c r="C935" s="6" t="str">
        <f>slowniki!P261</f>
        <v>405-30503</v>
      </c>
      <c r="D935" s="16" t="str">
        <f>IF($B$5="synt",LEFT(VLOOKUP('Obroty 4'!C935,slowniki!P:Q,2,FALSE),3),IF($B$5="I-P",LEFT(VLOOKUP('Obroty 4'!C935,slowniki!P:Q,2,FALSE),6),IF($B$5="II-P",LEFT(VLOOKUP('Obroty 4'!C935,slowniki!P:Q,2,FALSE),9),VLOOKUP('Obroty 4'!C935,slowniki!P:Q,2,FALSE))))</f>
        <v>405</v>
      </c>
      <c r="E935" s="16" t="str">
        <f>VLOOKUP('Obroty 4'!C935,slowniki!P:Q,2,FALSE)</f>
        <v>405-03-05-03</v>
      </c>
      <c r="F935" s="17">
        <f>SUMIFS(Dane!Q:Q,Dane!O:O,'Obroty 4'!C935,Dane!M:M,'Obroty 4'!$D$2)</f>
        <v>0</v>
      </c>
      <c r="G935" s="17">
        <f>SUMIFS(Dane!Q:Q,Dane!P:P,'Obroty 4'!C935,Dane!M:M,'Obroty 4'!$D$2)</f>
        <v>0</v>
      </c>
      <c r="H935" s="17">
        <f>SUMIFS(Dane!Q:Q,Dane!O:O,'Obroty 4'!C935)</f>
        <v>0</v>
      </c>
      <c r="I935" s="17">
        <f>SUMIFS(Dane!P:P,Dane!O:O,'Obroty 4'!C935)</f>
        <v>0</v>
      </c>
      <c r="J935" s="17">
        <f t="shared" si="30"/>
        <v>0</v>
      </c>
      <c r="K935" s="17">
        <f t="shared" si="31"/>
        <v>0</v>
      </c>
    </row>
    <row r="936" spans="3:11" x14ac:dyDescent="0.3">
      <c r="C936" s="6" t="str">
        <f>slowniki!P262</f>
        <v>405-30504</v>
      </c>
      <c r="D936" s="16" t="str">
        <f>IF($B$5="synt",LEFT(VLOOKUP('Obroty 4'!C936,slowniki!P:Q,2,FALSE),3),IF($B$5="I-P",LEFT(VLOOKUP('Obroty 4'!C936,slowniki!P:Q,2,FALSE),6),IF($B$5="II-P",LEFT(VLOOKUP('Obroty 4'!C936,slowniki!P:Q,2,FALSE),9),VLOOKUP('Obroty 4'!C936,slowniki!P:Q,2,FALSE))))</f>
        <v>405</v>
      </c>
      <c r="E936" s="16" t="str">
        <f>VLOOKUP('Obroty 4'!C936,slowniki!P:Q,2,FALSE)</f>
        <v>405-03-05-04</v>
      </c>
      <c r="F936" s="17">
        <f>SUMIFS(Dane!Q:Q,Dane!O:O,'Obroty 4'!C936,Dane!M:M,'Obroty 4'!$D$2)</f>
        <v>0</v>
      </c>
      <c r="G936" s="17">
        <f>SUMIFS(Dane!Q:Q,Dane!P:P,'Obroty 4'!C936,Dane!M:M,'Obroty 4'!$D$2)</f>
        <v>0</v>
      </c>
      <c r="H936" s="17">
        <f>SUMIFS(Dane!Q:Q,Dane!O:O,'Obroty 4'!C936)</f>
        <v>0</v>
      </c>
      <c r="I936" s="17">
        <f>SUMIFS(Dane!P:P,Dane!O:O,'Obroty 4'!C936)</f>
        <v>0</v>
      </c>
      <c r="J936" s="17">
        <f t="shared" si="30"/>
        <v>0</v>
      </c>
      <c r="K936" s="17">
        <f t="shared" si="31"/>
        <v>0</v>
      </c>
    </row>
    <row r="937" spans="3:11" x14ac:dyDescent="0.3">
      <c r="C937" s="6" t="str">
        <f>slowniki!P263</f>
        <v>405-30505</v>
      </c>
      <c r="D937" s="16" t="str">
        <f>IF($B$5="synt",LEFT(VLOOKUP('Obroty 4'!C937,slowniki!P:Q,2,FALSE),3),IF($B$5="I-P",LEFT(VLOOKUP('Obroty 4'!C937,slowniki!P:Q,2,FALSE),6),IF($B$5="II-P",LEFT(VLOOKUP('Obroty 4'!C937,slowniki!P:Q,2,FALSE),9),VLOOKUP('Obroty 4'!C937,slowniki!P:Q,2,FALSE))))</f>
        <v>405</v>
      </c>
      <c r="E937" s="16" t="str">
        <f>VLOOKUP('Obroty 4'!C937,slowniki!P:Q,2,FALSE)</f>
        <v>405-03-05-05</v>
      </c>
      <c r="F937" s="17">
        <f>SUMIFS(Dane!Q:Q,Dane!O:O,'Obroty 4'!C937,Dane!M:M,'Obroty 4'!$D$2)</f>
        <v>0</v>
      </c>
      <c r="G937" s="17">
        <f>SUMIFS(Dane!Q:Q,Dane!P:P,'Obroty 4'!C937,Dane!M:M,'Obroty 4'!$D$2)</f>
        <v>0</v>
      </c>
      <c r="H937" s="17">
        <f>SUMIFS(Dane!Q:Q,Dane!O:O,'Obroty 4'!C937)</f>
        <v>0</v>
      </c>
      <c r="I937" s="17">
        <f>SUMIFS(Dane!P:P,Dane!O:O,'Obroty 4'!C937)</f>
        <v>0</v>
      </c>
      <c r="J937" s="17">
        <f t="shared" si="30"/>
        <v>0</v>
      </c>
      <c r="K937" s="17">
        <f t="shared" si="31"/>
        <v>0</v>
      </c>
    </row>
    <row r="938" spans="3:11" x14ac:dyDescent="0.3">
      <c r="C938" s="6" t="str">
        <f>slowniki!P264</f>
        <v>405-30506</v>
      </c>
      <c r="D938" s="16" t="str">
        <f>IF($B$5="synt",LEFT(VLOOKUP('Obroty 4'!C938,slowniki!P:Q,2,FALSE),3),IF($B$5="I-P",LEFT(VLOOKUP('Obroty 4'!C938,slowniki!P:Q,2,FALSE),6),IF($B$5="II-P",LEFT(VLOOKUP('Obroty 4'!C938,slowniki!P:Q,2,FALSE),9),VLOOKUP('Obroty 4'!C938,slowniki!P:Q,2,FALSE))))</f>
        <v>405</v>
      </c>
      <c r="E938" s="16" t="str">
        <f>VLOOKUP('Obroty 4'!C938,slowniki!P:Q,2,FALSE)</f>
        <v>405-03-05-06</v>
      </c>
      <c r="F938" s="17">
        <f>SUMIFS(Dane!Q:Q,Dane!O:O,'Obroty 4'!C938,Dane!M:M,'Obroty 4'!$D$2)</f>
        <v>0</v>
      </c>
      <c r="G938" s="17">
        <f>SUMIFS(Dane!Q:Q,Dane!P:P,'Obroty 4'!C938,Dane!M:M,'Obroty 4'!$D$2)</f>
        <v>0</v>
      </c>
      <c r="H938" s="17">
        <f>SUMIFS(Dane!Q:Q,Dane!O:O,'Obroty 4'!C938)</f>
        <v>0</v>
      </c>
      <c r="I938" s="17">
        <f>SUMIFS(Dane!P:P,Dane!O:O,'Obroty 4'!C938)</f>
        <v>0</v>
      </c>
      <c r="J938" s="17">
        <f t="shared" si="30"/>
        <v>0</v>
      </c>
      <c r="K938" s="17">
        <f t="shared" si="31"/>
        <v>0</v>
      </c>
    </row>
    <row r="939" spans="3:11" x14ac:dyDescent="0.3">
      <c r="C939" s="6" t="str">
        <f>slowniki!P265</f>
        <v>405-30507</v>
      </c>
      <c r="D939" s="16" t="str">
        <f>IF($B$5="synt",LEFT(VLOOKUP('Obroty 4'!C939,slowniki!P:Q,2,FALSE),3),IF($B$5="I-P",LEFT(VLOOKUP('Obroty 4'!C939,slowniki!P:Q,2,FALSE),6),IF($B$5="II-P",LEFT(VLOOKUP('Obroty 4'!C939,slowniki!P:Q,2,FALSE),9),VLOOKUP('Obroty 4'!C939,slowniki!P:Q,2,FALSE))))</f>
        <v>405</v>
      </c>
      <c r="E939" s="16" t="str">
        <f>VLOOKUP('Obroty 4'!C939,slowniki!P:Q,2,FALSE)</f>
        <v>405-03-05-07</v>
      </c>
      <c r="F939" s="17">
        <f>SUMIFS(Dane!Q:Q,Dane!O:O,'Obroty 4'!C939,Dane!M:M,'Obroty 4'!$D$2)</f>
        <v>0</v>
      </c>
      <c r="G939" s="17">
        <f>SUMIFS(Dane!Q:Q,Dane!P:P,'Obroty 4'!C939,Dane!M:M,'Obroty 4'!$D$2)</f>
        <v>0</v>
      </c>
      <c r="H939" s="17">
        <f>SUMIFS(Dane!Q:Q,Dane!O:O,'Obroty 4'!C939)</f>
        <v>0</v>
      </c>
      <c r="I939" s="17">
        <f>SUMIFS(Dane!P:P,Dane!O:O,'Obroty 4'!C939)</f>
        <v>0</v>
      </c>
      <c r="J939" s="17">
        <f t="shared" si="30"/>
        <v>0</v>
      </c>
      <c r="K939" s="17">
        <f t="shared" si="31"/>
        <v>0</v>
      </c>
    </row>
    <row r="940" spans="3:11" x14ac:dyDescent="0.3">
      <c r="C940" s="6" t="str">
        <f>slowniki!P266</f>
        <v>405-30508</v>
      </c>
      <c r="D940" s="16" t="str">
        <f>IF($B$5="synt",LEFT(VLOOKUP('Obroty 4'!C940,slowniki!P:Q,2,FALSE),3),IF($B$5="I-P",LEFT(VLOOKUP('Obroty 4'!C940,slowniki!P:Q,2,FALSE),6),IF($B$5="II-P",LEFT(VLOOKUP('Obroty 4'!C940,slowniki!P:Q,2,FALSE),9),VLOOKUP('Obroty 4'!C940,slowniki!P:Q,2,FALSE))))</f>
        <v>405</v>
      </c>
      <c r="E940" s="16" t="str">
        <f>VLOOKUP('Obroty 4'!C940,slowniki!P:Q,2,FALSE)</f>
        <v>405-03-05-08</v>
      </c>
      <c r="F940" s="17">
        <f>SUMIFS(Dane!Q:Q,Dane!O:O,'Obroty 4'!C940,Dane!M:M,'Obroty 4'!$D$2)</f>
        <v>0</v>
      </c>
      <c r="G940" s="17">
        <f>SUMIFS(Dane!Q:Q,Dane!P:P,'Obroty 4'!C940,Dane!M:M,'Obroty 4'!$D$2)</f>
        <v>0</v>
      </c>
      <c r="H940" s="17">
        <f>SUMIFS(Dane!Q:Q,Dane!O:O,'Obroty 4'!C940)</f>
        <v>0</v>
      </c>
      <c r="I940" s="17">
        <f>SUMIFS(Dane!P:P,Dane!O:O,'Obroty 4'!C940)</f>
        <v>0</v>
      </c>
      <c r="J940" s="17">
        <f t="shared" si="30"/>
        <v>0</v>
      </c>
      <c r="K940" s="17">
        <f t="shared" si="31"/>
        <v>0</v>
      </c>
    </row>
    <row r="941" spans="3:11" x14ac:dyDescent="0.3">
      <c r="C941" s="6" t="str">
        <f>slowniki!P267</f>
        <v>405-30509</v>
      </c>
      <c r="D941" s="16" t="str">
        <f>IF($B$5="synt",LEFT(VLOOKUP('Obroty 4'!C941,slowniki!P:Q,2,FALSE),3),IF($B$5="I-P",LEFT(VLOOKUP('Obroty 4'!C941,slowniki!P:Q,2,FALSE),6),IF($B$5="II-P",LEFT(VLOOKUP('Obroty 4'!C941,slowniki!P:Q,2,FALSE),9),VLOOKUP('Obroty 4'!C941,slowniki!P:Q,2,FALSE))))</f>
        <v>405</v>
      </c>
      <c r="E941" s="16" t="str">
        <f>VLOOKUP('Obroty 4'!C941,slowniki!P:Q,2,FALSE)</f>
        <v>405-03-05-09</v>
      </c>
      <c r="F941" s="17">
        <f>SUMIFS(Dane!Q:Q,Dane!O:O,'Obroty 4'!C941,Dane!M:M,'Obroty 4'!$D$2)</f>
        <v>0</v>
      </c>
      <c r="G941" s="17">
        <f>SUMIFS(Dane!Q:Q,Dane!P:P,'Obroty 4'!C941,Dane!M:M,'Obroty 4'!$D$2)</f>
        <v>0</v>
      </c>
      <c r="H941" s="17">
        <f>SUMIFS(Dane!Q:Q,Dane!O:O,'Obroty 4'!C941)</f>
        <v>0</v>
      </c>
      <c r="I941" s="17">
        <f>SUMIFS(Dane!P:P,Dane!O:O,'Obroty 4'!C941)</f>
        <v>0</v>
      </c>
      <c r="J941" s="17">
        <f t="shared" si="30"/>
        <v>0</v>
      </c>
      <c r="K941" s="17">
        <f t="shared" si="31"/>
        <v>0</v>
      </c>
    </row>
    <row r="942" spans="3:11" x14ac:dyDescent="0.3">
      <c r="C942" s="6" t="str">
        <f>slowniki!P268</f>
        <v>405-30510</v>
      </c>
      <c r="D942" s="16" t="str">
        <f>IF($B$5="synt",LEFT(VLOOKUP('Obroty 4'!C942,slowniki!P:Q,2,FALSE),3),IF($B$5="I-P",LEFT(VLOOKUP('Obroty 4'!C942,slowniki!P:Q,2,FALSE),6),IF($B$5="II-P",LEFT(VLOOKUP('Obroty 4'!C942,slowniki!P:Q,2,FALSE),9),VLOOKUP('Obroty 4'!C942,slowniki!P:Q,2,FALSE))))</f>
        <v>405</v>
      </c>
      <c r="E942" s="16" t="str">
        <f>VLOOKUP('Obroty 4'!C942,slowniki!P:Q,2,FALSE)</f>
        <v>405-03-05-10</v>
      </c>
      <c r="F942" s="17">
        <f>SUMIFS(Dane!Q:Q,Dane!O:O,'Obroty 4'!C942,Dane!M:M,'Obroty 4'!$D$2)</f>
        <v>0</v>
      </c>
      <c r="G942" s="17">
        <f>SUMIFS(Dane!Q:Q,Dane!P:P,'Obroty 4'!C942,Dane!M:M,'Obroty 4'!$D$2)</f>
        <v>0</v>
      </c>
      <c r="H942" s="17">
        <f>SUMIFS(Dane!Q:Q,Dane!O:O,'Obroty 4'!C942)</f>
        <v>0</v>
      </c>
      <c r="I942" s="17">
        <f>SUMIFS(Dane!P:P,Dane!O:O,'Obroty 4'!C942)</f>
        <v>0</v>
      </c>
      <c r="J942" s="17">
        <f t="shared" si="30"/>
        <v>0</v>
      </c>
      <c r="K942" s="17">
        <f t="shared" si="31"/>
        <v>0</v>
      </c>
    </row>
    <row r="943" spans="3:11" x14ac:dyDescent="0.3">
      <c r="C943" s="6" t="str">
        <f>slowniki!P269</f>
        <v>405-30511</v>
      </c>
      <c r="D943" s="16" t="str">
        <f>IF($B$5="synt",LEFT(VLOOKUP('Obroty 4'!C943,slowniki!P:Q,2,FALSE),3),IF($B$5="I-P",LEFT(VLOOKUP('Obroty 4'!C943,slowniki!P:Q,2,FALSE),6),IF($B$5="II-P",LEFT(VLOOKUP('Obroty 4'!C943,slowniki!P:Q,2,FALSE),9),VLOOKUP('Obroty 4'!C943,slowniki!P:Q,2,FALSE))))</f>
        <v>405</v>
      </c>
      <c r="E943" s="16" t="str">
        <f>VLOOKUP('Obroty 4'!C943,slowniki!P:Q,2,FALSE)</f>
        <v>405-03-05-11</v>
      </c>
      <c r="F943" s="17">
        <f>SUMIFS(Dane!Q:Q,Dane!O:O,'Obroty 4'!C943,Dane!M:M,'Obroty 4'!$D$2)</f>
        <v>0</v>
      </c>
      <c r="G943" s="17">
        <f>SUMIFS(Dane!Q:Q,Dane!P:P,'Obroty 4'!C943,Dane!M:M,'Obroty 4'!$D$2)</f>
        <v>0</v>
      </c>
      <c r="H943" s="17">
        <f>SUMIFS(Dane!Q:Q,Dane!O:O,'Obroty 4'!C943)</f>
        <v>0</v>
      </c>
      <c r="I943" s="17">
        <f>SUMIFS(Dane!P:P,Dane!O:O,'Obroty 4'!C943)</f>
        <v>0</v>
      </c>
      <c r="J943" s="17">
        <f t="shared" si="30"/>
        <v>0</v>
      </c>
      <c r="K943" s="17">
        <f t="shared" si="31"/>
        <v>0</v>
      </c>
    </row>
    <row r="944" spans="3:11" x14ac:dyDescent="0.3">
      <c r="C944" s="6" t="str">
        <f>slowniki!P270</f>
        <v>405-30512</v>
      </c>
      <c r="D944" s="16" t="str">
        <f>IF($B$5="synt",LEFT(VLOOKUP('Obroty 4'!C944,slowniki!P:Q,2,FALSE),3),IF($B$5="I-P",LEFT(VLOOKUP('Obroty 4'!C944,slowniki!P:Q,2,FALSE),6),IF($B$5="II-P",LEFT(VLOOKUP('Obroty 4'!C944,slowniki!P:Q,2,FALSE),9),VLOOKUP('Obroty 4'!C944,slowniki!P:Q,2,FALSE))))</f>
        <v>405</v>
      </c>
      <c r="E944" s="16" t="str">
        <f>VLOOKUP('Obroty 4'!C944,slowniki!P:Q,2,FALSE)</f>
        <v>405-03-05-12</v>
      </c>
      <c r="F944" s="17">
        <f>SUMIFS(Dane!Q:Q,Dane!O:O,'Obroty 4'!C944,Dane!M:M,'Obroty 4'!$D$2)</f>
        <v>0</v>
      </c>
      <c r="G944" s="17">
        <f>SUMIFS(Dane!Q:Q,Dane!P:P,'Obroty 4'!C944,Dane!M:M,'Obroty 4'!$D$2)</f>
        <v>0</v>
      </c>
      <c r="H944" s="17">
        <f>SUMIFS(Dane!Q:Q,Dane!O:O,'Obroty 4'!C944)</f>
        <v>0</v>
      </c>
      <c r="I944" s="17">
        <f>SUMIFS(Dane!P:P,Dane!O:O,'Obroty 4'!C944)</f>
        <v>0</v>
      </c>
      <c r="J944" s="17">
        <f t="shared" si="30"/>
        <v>0</v>
      </c>
      <c r="K944" s="17">
        <f t="shared" si="31"/>
        <v>0</v>
      </c>
    </row>
    <row r="945" spans="3:11" x14ac:dyDescent="0.3">
      <c r="C945" s="6" t="str">
        <f>slowniki!P271</f>
        <v>405-30513</v>
      </c>
      <c r="D945" s="16" t="str">
        <f>IF($B$5="synt",LEFT(VLOOKUP('Obroty 4'!C945,slowniki!P:Q,2,FALSE),3),IF($B$5="I-P",LEFT(VLOOKUP('Obroty 4'!C945,slowniki!P:Q,2,FALSE),6),IF($B$5="II-P",LEFT(VLOOKUP('Obroty 4'!C945,slowniki!P:Q,2,FALSE),9),VLOOKUP('Obroty 4'!C945,slowniki!P:Q,2,FALSE))))</f>
        <v>405</v>
      </c>
      <c r="E945" s="16" t="str">
        <f>VLOOKUP('Obroty 4'!C945,slowniki!P:Q,2,FALSE)</f>
        <v>405-03-05-13</v>
      </c>
      <c r="F945" s="17">
        <f>SUMIFS(Dane!Q:Q,Dane!O:O,'Obroty 4'!C945,Dane!M:M,'Obroty 4'!$D$2)</f>
        <v>0</v>
      </c>
      <c r="G945" s="17">
        <f>SUMIFS(Dane!Q:Q,Dane!P:P,'Obroty 4'!C945,Dane!M:M,'Obroty 4'!$D$2)</f>
        <v>0</v>
      </c>
      <c r="H945" s="17">
        <f>SUMIFS(Dane!Q:Q,Dane!O:O,'Obroty 4'!C945)</f>
        <v>0</v>
      </c>
      <c r="I945" s="17">
        <f>SUMIFS(Dane!P:P,Dane!O:O,'Obroty 4'!C945)</f>
        <v>0</v>
      </c>
      <c r="J945" s="17">
        <f t="shared" si="30"/>
        <v>0</v>
      </c>
      <c r="K945" s="17">
        <f t="shared" si="31"/>
        <v>0</v>
      </c>
    </row>
    <row r="946" spans="3:11" x14ac:dyDescent="0.3">
      <c r="C946" s="6" t="str">
        <f>slowniki!P272</f>
        <v>405-30514</v>
      </c>
      <c r="D946" s="16" t="str">
        <f>IF($B$5="synt",LEFT(VLOOKUP('Obroty 4'!C946,slowniki!P:Q,2,FALSE),3),IF($B$5="I-P",LEFT(VLOOKUP('Obroty 4'!C946,slowniki!P:Q,2,FALSE),6),IF($B$5="II-P",LEFT(VLOOKUP('Obroty 4'!C946,slowniki!P:Q,2,FALSE),9),VLOOKUP('Obroty 4'!C946,slowniki!P:Q,2,FALSE))))</f>
        <v>405</v>
      </c>
      <c r="E946" s="16" t="str">
        <f>VLOOKUP('Obroty 4'!C946,slowniki!P:Q,2,FALSE)</f>
        <v>405-03-05-14</v>
      </c>
      <c r="F946" s="17">
        <f>SUMIFS(Dane!Q:Q,Dane!O:O,'Obroty 4'!C946,Dane!M:M,'Obroty 4'!$D$2)</f>
        <v>0</v>
      </c>
      <c r="G946" s="17">
        <f>SUMIFS(Dane!Q:Q,Dane!P:P,'Obroty 4'!C946,Dane!M:M,'Obroty 4'!$D$2)</f>
        <v>0</v>
      </c>
      <c r="H946" s="17">
        <f>SUMIFS(Dane!Q:Q,Dane!O:O,'Obroty 4'!C946)</f>
        <v>0</v>
      </c>
      <c r="I946" s="17">
        <f>SUMIFS(Dane!P:P,Dane!O:O,'Obroty 4'!C946)</f>
        <v>0</v>
      </c>
      <c r="J946" s="17">
        <f t="shared" si="30"/>
        <v>0</v>
      </c>
      <c r="K946" s="17">
        <f t="shared" si="31"/>
        <v>0</v>
      </c>
    </row>
    <row r="947" spans="3:11" x14ac:dyDescent="0.3">
      <c r="C947" s="6" t="str">
        <f>slowniki!P273</f>
        <v>405-30515</v>
      </c>
      <c r="D947" s="16" t="str">
        <f>IF($B$5="synt",LEFT(VLOOKUP('Obroty 4'!C947,slowniki!P:Q,2,FALSE),3),IF($B$5="I-P",LEFT(VLOOKUP('Obroty 4'!C947,slowniki!P:Q,2,FALSE),6),IF($B$5="II-P",LEFT(VLOOKUP('Obroty 4'!C947,slowniki!P:Q,2,FALSE),9),VLOOKUP('Obroty 4'!C947,slowniki!P:Q,2,FALSE))))</f>
        <v>405</v>
      </c>
      <c r="E947" s="16" t="str">
        <f>VLOOKUP('Obroty 4'!C947,slowniki!P:Q,2,FALSE)</f>
        <v>405-03-05-15</v>
      </c>
      <c r="F947" s="17">
        <f>SUMIFS(Dane!Q:Q,Dane!O:O,'Obroty 4'!C947,Dane!M:M,'Obroty 4'!$D$2)</f>
        <v>0</v>
      </c>
      <c r="G947" s="17">
        <f>SUMIFS(Dane!Q:Q,Dane!P:P,'Obroty 4'!C947,Dane!M:M,'Obroty 4'!$D$2)</f>
        <v>0</v>
      </c>
      <c r="H947" s="17">
        <f>SUMIFS(Dane!Q:Q,Dane!O:O,'Obroty 4'!C947)</f>
        <v>0</v>
      </c>
      <c r="I947" s="17">
        <f>SUMIFS(Dane!P:P,Dane!O:O,'Obroty 4'!C947)</f>
        <v>0</v>
      </c>
      <c r="J947" s="17">
        <f t="shared" si="30"/>
        <v>0</v>
      </c>
      <c r="K947" s="17">
        <f t="shared" si="31"/>
        <v>0</v>
      </c>
    </row>
    <row r="948" spans="3:11" x14ac:dyDescent="0.3">
      <c r="C948" s="6" t="str">
        <f>slowniki!P274</f>
        <v>405-30516</v>
      </c>
      <c r="D948" s="16" t="str">
        <f>IF($B$5="synt",LEFT(VLOOKUP('Obroty 4'!C948,slowniki!P:Q,2,FALSE),3),IF($B$5="I-P",LEFT(VLOOKUP('Obroty 4'!C948,slowniki!P:Q,2,FALSE),6),IF($B$5="II-P",LEFT(VLOOKUP('Obroty 4'!C948,slowniki!P:Q,2,FALSE),9),VLOOKUP('Obroty 4'!C948,slowniki!P:Q,2,FALSE))))</f>
        <v>405</v>
      </c>
      <c r="E948" s="16" t="str">
        <f>VLOOKUP('Obroty 4'!C948,slowniki!P:Q,2,FALSE)</f>
        <v>405-03-05-16</v>
      </c>
      <c r="F948" s="17">
        <f>SUMIFS(Dane!Q:Q,Dane!O:O,'Obroty 4'!C948,Dane!M:M,'Obroty 4'!$D$2)</f>
        <v>0</v>
      </c>
      <c r="G948" s="17">
        <f>SUMIFS(Dane!Q:Q,Dane!P:P,'Obroty 4'!C948,Dane!M:M,'Obroty 4'!$D$2)</f>
        <v>0</v>
      </c>
      <c r="H948" s="17">
        <f>SUMIFS(Dane!Q:Q,Dane!O:O,'Obroty 4'!C948)</f>
        <v>0</v>
      </c>
      <c r="I948" s="17">
        <f>SUMIFS(Dane!P:P,Dane!O:O,'Obroty 4'!C948)</f>
        <v>0</v>
      </c>
      <c r="J948" s="17">
        <f t="shared" si="30"/>
        <v>0</v>
      </c>
      <c r="K948" s="17">
        <f t="shared" si="31"/>
        <v>0</v>
      </c>
    </row>
    <row r="949" spans="3:11" x14ac:dyDescent="0.3">
      <c r="C949" s="6" t="str">
        <f>slowniki!P275</f>
        <v>405-30601</v>
      </c>
      <c r="D949" s="16" t="str">
        <f>IF($B$5="synt",LEFT(VLOOKUP('Obroty 4'!C949,slowniki!P:Q,2,FALSE),3),IF($B$5="I-P",LEFT(VLOOKUP('Obroty 4'!C949,slowniki!P:Q,2,FALSE),6),IF($B$5="II-P",LEFT(VLOOKUP('Obroty 4'!C949,slowniki!P:Q,2,FALSE),9),VLOOKUP('Obroty 4'!C949,slowniki!P:Q,2,FALSE))))</f>
        <v>405</v>
      </c>
      <c r="E949" s="16" t="str">
        <f>VLOOKUP('Obroty 4'!C949,slowniki!P:Q,2,FALSE)</f>
        <v>405-03-06-01</v>
      </c>
      <c r="F949" s="17">
        <f>SUMIFS(Dane!Q:Q,Dane!O:O,'Obroty 4'!C949,Dane!M:M,'Obroty 4'!$D$2)</f>
        <v>0</v>
      </c>
      <c r="G949" s="17">
        <f>SUMIFS(Dane!Q:Q,Dane!P:P,'Obroty 4'!C949,Dane!M:M,'Obroty 4'!$D$2)</f>
        <v>0</v>
      </c>
      <c r="H949" s="17">
        <f>SUMIFS(Dane!Q:Q,Dane!O:O,'Obroty 4'!C949)</f>
        <v>0</v>
      </c>
      <c r="I949" s="17">
        <f>SUMIFS(Dane!P:P,Dane!O:O,'Obroty 4'!C949)</f>
        <v>0</v>
      </c>
      <c r="J949" s="17">
        <f t="shared" si="30"/>
        <v>0</v>
      </c>
      <c r="K949" s="17">
        <f t="shared" si="31"/>
        <v>0</v>
      </c>
    </row>
    <row r="950" spans="3:11" x14ac:dyDescent="0.3">
      <c r="C950" s="6" t="str">
        <f>slowniki!P276</f>
        <v>405-30602</v>
      </c>
      <c r="D950" s="16" t="str">
        <f>IF($B$5="synt",LEFT(VLOOKUP('Obroty 4'!C950,slowniki!P:Q,2,FALSE),3),IF($B$5="I-P",LEFT(VLOOKUP('Obroty 4'!C950,slowniki!P:Q,2,FALSE),6),IF($B$5="II-P",LEFT(VLOOKUP('Obroty 4'!C950,slowniki!P:Q,2,FALSE),9),VLOOKUP('Obroty 4'!C950,slowniki!P:Q,2,FALSE))))</f>
        <v>405</v>
      </c>
      <c r="E950" s="16" t="str">
        <f>VLOOKUP('Obroty 4'!C950,slowniki!P:Q,2,FALSE)</f>
        <v>405-03-06-02</v>
      </c>
      <c r="F950" s="17">
        <f>SUMIFS(Dane!Q:Q,Dane!O:O,'Obroty 4'!C950,Dane!M:M,'Obroty 4'!$D$2)</f>
        <v>0</v>
      </c>
      <c r="G950" s="17">
        <f>SUMIFS(Dane!Q:Q,Dane!P:P,'Obroty 4'!C950,Dane!M:M,'Obroty 4'!$D$2)</f>
        <v>0</v>
      </c>
      <c r="H950" s="17">
        <f>SUMIFS(Dane!Q:Q,Dane!O:O,'Obroty 4'!C950)</f>
        <v>0</v>
      </c>
      <c r="I950" s="17">
        <f>SUMIFS(Dane!P:P,Dane!O:O,'Obroty 4'!C950)</f>
        <v>0</v>
      </c>
      <c r="J950" s="17">
        <f t="shared" si="30"/>
        <v>0</v>
      </c>
      <c r="K950" s="17">
        <f t="shared" si="31"/>
        <v>0</v>
      </c>
    </row>
    <row r="951" spans="3:11" x14ac:dyDescent="0.3">
      <c r="C951" s="6" t="str">
        <f>slowniki!P277</f>
        <v>405-30603</v>
      </c>
      <c r="D951" s="16" t="str">
        <f>IF($B$5="synt",LEFT(VLOOKUP('Obroty 4'!C951,slowniki!P:Q,2,FALSE),3),IF($B$5="I-P",LEFT(VLOOKUP('Obroty 4'!C951,slowniki!P:Q,2,FALSE),6),IF($B$5="II-P",LEFT(VLOOKUP('Obroty 4'!C951,slowniki!P:Q,2,FALSE),9),VLOOKUP('Obroty 4'!C951,slowniki!P:Q,2,FALSE))))</f>
        <v>405</v>
      </c>
      <c r="E951" s="16" t="str">
        <f>VLOOKUP('Obroty 4'!C951,slowniki!P:Q,2,FALSE)</f>
        <v>405-03-06-03</v>
      </c>
      <c r="F951" s="17">
        <f>SUMIFS(Dane!Q:Q,Dane!O:O,'Obroty 4'!C951,Dane!M:M,'Obroty 4'!$D$2)</f>
        <v>0</v>
      </c>
      <c r="G951" s="17">
        <f>SUMIFS(Dane!Q:Q,Dane!P:P,'Obroty 4'!C951,Dane!M:M,'Obroty 4'!$D$2)</f>
        <v>0</v>
      </c>
      <c r="H951" s="17">
        <f>SUMIFS(Dane!Q:Q,Dane!O:O,'Obroty 4'!C951)</f>
        <v>0</v>
      </c>
      <c r="I951" s="17">
        <f>SUMIFS(Dane!P:P,Dane!O:O,'Obroty 4'!C951)</f>
        <v>0</v>
      </c>
      <c r="J951" s="17">
        <f t="shared" si="30"/>
        <v>0</v>
      </c>
      <c r="K951" s="17">
        <f t="shared" si="31"/>
        <v>0</v>
      </c>
    </row>
    <row r="952" spans="3:11" x14ac:dyDescent="0.3">
      <c r="C952" s="6" t="str">
        <f>slowniki!P278</f>
        <v>405-30604</v>
      </c>
      <c r="D952" s="16" t="str">
        <f>IF($B$5="synt",LEFT(VLOOKUP('Obroty 4'!C952,slowniki!P:Q,2,FALSE),3),IF($B$5="I-P",LEFT(VLOOKUP('Obroty 4'!C952,slowniki!P:Q,2,FALSE),6),IF($B$5="II-P",LEFT(VLOOKUP('Obroty 4'!C952,slowniki!P:Q,2,FALSE),9),VLOOKUP('Obroty 4'!C952,slowniki!P:Q,2,FALSE))))</f>
        <v>405</v>
      </c>
      <c r="E952" s="16" t="str">
        <f>VLOOKUP('Obroty 4'!C952,slowniki!P:Q,2,FALSE)</f>
        <v>405-03-06-04</v>
      </c>
      <c r="F952" s="17">
        <f>SUMIFS(Dane!Q:Q,Dane!O:O,'Obroty 4'!C952,Dane!M:M,'Obroty 4'!$D$2)</f>
        <v>0</v>
      </c>
      <c r="G952" s="17">
        <f>SUMIFS(Dane!Q:Q,Dane!P:P,'Obroty 4'!C952,Dane!M:M,'Obroty 4'!$D$2)</f>
        <v>0</v>
      </c>
      <c r="H952" s="17">
        <f>SUMIFS(Dane!Q:Q,Dane!O:O,'Obroty 4'!C952)</f>
        <v>0</v>
      </c>
      <c r="I952" s="17">
        <f>SUMIFS(Dane!P:P,Dane!O:O,'Obroty 4'!C952)</f>
        <v>0</v>
      </c>
      <c r="J952" s="17">
        <f t="shared" si="30"/>
        <v>0</v>
      </c>
      <c r="K952" s="17">
        <f t="shared" si="31"/>
        <v>0</v>
      </c>
    </row>
    <row r="953" spans="3:11" x14ac:dyDescent="0.3">
      <c r="C953" s="6" t="str">
        <f>slowniki!P279</f>
        <v>405-30605</v>
      </c>
      <c r="D953" s="16" t="str">
        <f>IF($B$5="synt",LEFT(VLOOKUP('Obroty 4'!C953,slowniki!P:Q,2,FALSE),3),IF($B$5="I-P",LEFT(VLOOKUP('Obroty 4'!C953,slowniki!P:Q,2,FALSE),6),IF($B$5="II-P",LEFT(VLOOKUP('Obroty 4'!C953,slowniki!P:Q,2,FALSE),9),VLOOKUP('Obroty 4'!C953,slowniki!P:Q,2,FALSE))))</f>
        <v>405</v>
      </c>
      <c r="E953" s="16" t="str">
        <f>VLOOKUP('Obroty 4'!C953,slowniki!P:Q,2,FALSE)</f>
        <v>405-03-06-05</v>
      </c>
      <c r="F953" s="17">
        <f>SUMIFS(Dane!Q:Q,Dane!O:O,'Obroty 4'!C953,Dane!M:M,'Obroty 4'!$D$2)</f>
        <v>0</v>
      </c>
      <c r="G953" s="17">
        <f>SUMIFS(Dane!Q:Q,Dane!P:P,'Obroty 4'!C953,Dane!M:M,'Obroty 4'!$D$2)</f>
        <v>0</v>
      </c>
      <c r="H953" s="17">
        <f>SUMIFS(Dane!Q:Q,Dane!O:O,'Obroty 4'!C953)</f>
        <v>0</v>
      </c>
      <c r="I953" s="17">
        <f>SUMIFS(Dane!P:P,Dane!O:O,'Obroty 4'!C953)</f>
        <v>0</v>
      </c>
      <c r="J953" s="17">
        <f t="shared" si="30"/>
        <v>0</v>
      </c>
      <c r="K953" s="17">
        <f t="shared" si="31"/>
        <v>0</v>
      </c>
    </row>
    <row r="954" spans="3:11" x14ac:dyDescent="0.3">
      <c r="C954" s="6" t="str">
        <f>slowniki!P280</f>
        <v>405-30606</v>
      </c>
      <c r="D954" s="16" t="str">
        <f>IF($B$5="synt",LEFT(VLOOKUP('Obroty 4'!C954,slowniki!P:Q,2,FALSE),3),IF($B$5="I-P",LEFT(VLOOKUP('Obroty 4'!C954,slowniki!P:Q,2,FALSE),6),IF($B$5="II-P",LEFT(VLOOKUP('Obroty 4'!C954,slowniki!P:Q,2,FALSE),9),VLOOKUP('Obroty 4'!C954,slowniki!P:Q,2,FALSE))))</f>
        <v>405</v>
      </c>
      <c r="E954" s="16" t="str">
        <f>VLOOKUP('Obroty 4'!C954,slowniki!P:Q,2,FALSE)</f>
        <v>405-03-06-06</v>
      </c>
      <c r="F954" s="17">
        <f>SUMIFS(Dane!Q:Q,Dane!O:O,'Obroty 4'!C954,Dane!M:M,'Obroty 4'!$D$2)</f>
        <v>0</v>
      </c>
      <c r="G954" s="17">
        <f>SUMIFS(Dane!Q:Q,Dane!P:P,'Obroty 4'!C954,Dane!M:M,'Obroty 4'!$D$2)</f>
        <v>0</v>
      </c>
      <c r="H954" s="17">
        <f>SUMIFS(Dane!Q:Q,Dane!O:O,'Obroty 4'!C954)</f>
        <v>0</v>
      </c>
      <c r="I954" s="17">
        <f>SUMIFS(Dane!P:P,Dane!O:O,'Obroty 4'!C954)</f>
        <v>0</v>
      </c>
      <c r="J954" s="17">
        <f t="shared" si="30"/>
        <v>0</v>
      </c>
      <c r="K954" s="17">
        <f t="shared" si="31"/>
        <v>0</v>
      </c>
    </row>
    <row r="955" spans="3:11" x14ac:dyDescent="0.3">
      <c r="C955" s="6" t="str">
        <f>slowniki!P281</f>
        <v>405-30607</v>
      </c>
      <c r="D955" s="16" t="str">
        <f>IF($B$5="synt",LEFT(VLOOKUP('Obroty 4'!C955,slowniki!P:Q,2,FALSE),3),IF($B$5="I-P",LEFT(VLOOKUP('Obroty 4'!C955,slowniki!P:Q,2,FALSE),6),IF($B$5="II-P",LEFT(VLOOKUP('Obroty 4'!C955,slowniki!P:Q,2,FALSE),9),VLOOKUP('Obroty 4'!C955,slowniki!P:Q,2,FALSE))))</f>
        <v>405</v>
      </c>
      <c r="E955" s="16" t="str">
        <f>VLOOKUP('Obroty 4'!C955,slowniki!P:Q,2,FALSE)</f>
        <v>405-03-06-07</v>
      </c>
      <c r="F955" s="17">
        <f>SUMIFS(Dane!Q:Q,Dane!O:O,'Obroty 4'!C955,Dane!M:M,'Obroty 4'!$D$2)</f>
        <v>0</v>
      </c>
      <c r="G955" s="17">
        <f>SUMIFS(Dane!Q:Q,Dane!P:P,'Obroty 4'!C955,Dane!M:M,'Obroty 4'!$D$2)</f>
        <v>0</v>
      </c>
      <c r="H955" s="17">
        <f>SUMIFS(Dane!Q:Q,Dane!O:O,'Obroty 4'!C955)</f>
        <v>0</v>
      </c>
      <c r="I955" s="17">
        <f>SUMIFS(Dane!P:P,Dane!O:O,'Obroty 4'!C955)</f>
        <v>0</v>
      </c>
      <c r="J955" s="17">
        <f t="shared" si="30"/>
        <v>0</v>
      </c>
      <c r="K955" s="17">
        <f t="shared" si="31"/>
        <v>0</v>
      </c>
    </row>
    <row r="956" spans="3:11" x14ac:dyDescent="0.3">
      <c r="C956" s="6" t="str">
        <f>slowniki!P282</f>
        <v>405-30608</v>
      </c>
      <c r="D956" s="16" t="str">
        <f>IF($B$5="synt",LEFT(VLOOKUP('Obroty 4'!C956,slowniki!P:Q,2,FALSE),3),IF($B$5="I-P",LEFT(VLOOKUP('Obroty 4'!C956,slowniki!P:Q,2,FALSE),6),IF($B$5="II-P",LEFT(VLOOKUP('Obroty 4'!C956,slowniki!P:Q,2,FALSE),9),VLOOKUP('Obroty 4'!C956,slowniki!P:Q,2,FALSE))))</f>
        <v>405</v>
      </c>
      <c r="E956" s="16" t="str">
        <f>VLOOKUP('Obroty 4'!C956,slowniki!P:Q,2,FALSE)</f>
        <v>405-03-06-08</v>
      </c>
      <c r="F956" s="17">
        <f>SUMIFS(Dane!Q:Q,Dane!O:O,'Obroty 4'!C956,Dane!M:M,'Obroty 4'!$D$2)</f>
        <v>0</v>
      </c>
      <c r="G956" s="17">
        <f>SUMIFS(Dane!Q:Q,Dane!P:P,'Obroty 4'!C956,Dane!M:M,'Obroty 4'!$D$2)</f>
        <v>0</v>
      </c>
      <c r="H956" s="17">
        <f>SUMIFS(Dane!Q:Q,Dane!O:O,'Obroty 4'!C956)</f>
        <v>0</v>
      </c>
      <c r="I956" s="17">
        <f>SUMIFS(Dane!P:P,Dane!O:O,'Obroty 4'!C956)</f>
        <v>0</v>
      </c>
      <c r="J956" s="17">
        <f t="shared" si="30"/>
        <v>0</v>
      </c>
      <c r="K956" s="17">
        <f t="shared" si="31"/>
        <v>0</v>
      </c>
    </row>
    <row r="957" spans="3:11" x14ac:dyDescent="0.3">
      <c r="C957" s="6" t="str">
        <f>slowniki!P283</f>
        <v>405-30609</v>
      </c>
      <c r="D957" s="16" t="str">
        <f>IF($B$5="synt",LEFT(VLOOKUP('Obroty 4'!C957,slowniki!P:Q,2,FALSE),3),IF($B$5="I-P",LEFT(VLOOKUP('Obroty 4'!C957,slowniki!P:Q,2,FALSE),6),IF($B$5="II-P",LEFT(VLOOKUP('Obroty 4'!C957,slowniki!P:Q,2,FALSE),9),VLOOKUP('Obroty 4'!C957,slowniki!P:Q,2,FALSE))))</f>
        <v>405</v>
      </c>
      <c r="E957" s="16" t="str">
        <f>VLOOKUP('Obroty 4'!C957,slowniki!P:Q,2,FALSE)</f>
        <v>405-03-06-09</v>
      </c>
      <c r="F957" s="17">
        <f>SUMIFS(Dane!Q:Q,Dane!O:O,'Obroty 4'!C957,Dane!M:M,'Obroty 4'!$D$2)</f>
        <v>0</v>
      </c>
      <c r="G957" s="17">
        <f>SUMIFS(Dane!Q:Q,Dane!P:P,'Obroty 4'!C957,Dane!M:M,'Obroty 4'!$D$2)</f>
        <v>0</v>
      </c>
      <c r="H957" s="17">
        <f>SUMIFS(Dane!Q:Q,Dane!O:O,'Obroty 4'!C957)</f>
        <v>0</v>
      </c>
      <c r="I957" s="17">
        <f>SUMIFS(Dane!P:P,Dane!O:O,'Obroty 4'!C957)</f>
        <v>0</v>
      </c>
      <c r="J957" s="17">
        <f t="shared" si="30"/>
        <v>0</v>
      </c>
      <c r="K957" s="17">
        <f t="shared" si="31"/>
        <v>0</v>
      </c>
    </row>
    <row r="958" spans="3:11" x14ac:dyDescent="0.3">
      <c r="C958" s="6" t="str">
        <f>slowniki!P284</f>
        <v>405-30610</v>
      </c>
      <c r="D958" s="16" t="str">
        <f>IF($B$5="synt",LEFT(VLOOKUP('Obroty 4'!C958,slowniki!P:Q,2,FALSE),3),IF($B$5="I-P",LEFT(VLOOKUP('Obroty 4'!C958,slowniki!P:Q,2,FALSE),6),IF($B$5="II-P",LEFT(VLOOKUP('Obroty 4'!C958,slowniki!P:Q,2,FALSE),9),VLOOKUP('Obroty 4'!C958,slowniki!P:Q,2,FALSE))))</f>
        <v>405</v>
      </c>
      <c r="E958" s="16" t="str">
        <f>VLOOKUP('Obroty 4'!C958,slowniki!P:Q,2,FALSE)</f>
        <v>405-03-06-10</v>
      </c>
      <c r="F958" s="17">
        <f>SUMIFS(Dane!Q:Q,Dane!O:O,'Obroty 4'!C958,Dane!M:M,'Obroty 4'!$D$2)</f>
        <v>0</v>
      </c>
      <c r="G958" s="17">
        <f>SUMIFS(Dane!Q:Q,Dane!P:P,'Obroty 4'!C958,Dane!M:M,'Obroty 4'!$D$2)</f>
        <v>0</v>
      </c>
      <c r="H958" s="17">
        <f>SUMIFS(Dane!Q:Q,Dane!O:O,'Obroty 4'!C958)</f>
        <v>0</v>
      </c>
      <c r="I958" s="17">
        <f>SUMIFS(Dane!P:P,Dane!O:O,'Obroty 4'!C958)</f>
        <v>0</v>
      </c>
      <c r="J958" s="17">
        <f t="shared" si="30"/>
        <v>0</v>
      </c>
      <c r="K958" s="17">
        <f t="shared" si="31"/>
        <v>0</v>
      </c>
    </row>
    <row r="959" spans="3:11" x14ac:dyDescent="0.3">
      <c r="C959" s="6" t="str">
        <f>slowniki!P285</f>
        <v>405-30611</v>
      </c>
      <c r="D959" s="16" t="str">
        <f>IF($B$5="synt",LEFT(VLOOKUP('Obroty 4'!C959,slowniki!P:Q,2,FALSE),3),IF($B$5="I-P",LEFT(VLOOKUP('Obroty 4'!C959,slowniki!P:Q,2,FALSE),6),IF($B$5="II-P",LEFT(VLOOKUP('Obroty 4'!C959,slowniki!P:Q,2,FALSE),9),VLOOKUP('Obroty 4'!C959,slowniki!P:Q,2,FALSE))))</f>
        <v>405</v>
      </c>
      <c r="E959" s="16" t="str">
        <f>VLOOKUP('Obroty 4'!C959,slowniki!P:Q,2,FALSE)</f>
        <v>405-03-06-11</v>
      </c>
      <c r="F959" s="17">
        <f>SUMIFS(Dane!Q:Q,Dane!O:O,'Obroty 4'!C959,Dane!M:M,'Obroty 4'!$D$2)</f>
        <v>0</v>
      </c>
      <c r="G959" s="17">
        <f>SUMIFS(Dane!Q:Q,Dane!P:P,'Obroty 4'!C959,Dane!M:M,'Obroty 4'!$D$2)</f>
        <v>0</v>
      </c>
      <c r="H959" s="17">
        <f>SUMIFS(Dane!Q:Q,Dane!O:O,'Obroty 4'!C959)</f>
        <v>0</v>
      </c>
      <c r="I959" s="17">
        <f>SUMIFS(Dane!P:P,Dane!O:O,'Obroty 4'!C959)</f>
        <v>0</v>
      </c>
      <c r="J959" s="17">
        <f t="shared" si="30"/>
        <v>0</v>
      </c>
      <c r="K959" s="17">
        <f t="shared" si="31"/>
        <v>0</v>
      </c>
    </row>
    <row r="960" spans="3:11" x14ac:dyDescent="0.3">
      <c r="C960" s="6" t="str">
        <f>slowniki!P286</f>
        <v>405-30612</v>
      </c>
      <c r="D960" s="16" t="str">
        <f>IF($B$5="synt",LEFT(VLOOKUP('Obroty 4'!C960,slowniki!P:Q,2,FALSE),3),IF($B$5="I-P",LEFT(VLOOKUP('Obroty 4'!C960,slowniki!P:Q,2,FALSE),6),IF($B$5="II-P",LEFT(VLOOKUP('Obroty 4'!C960,slowniki!P:Q,2,FALSE),9),VLOOKUP('Obroty 4'!C960,slowniki!P:Q,2,FALSE))))</f>
        <v>405</v>
      </c>
      <c r="E960" s="16" t="str">
        <f>VLOOKUP('Obroty 4'!C960,slowniki!P:Q,2,FALSE)</f>
        <v>405-03-06-12</v>
      </c>
      <c r="F960" s="17">
        <f>SUMIFS(Dane!Q:Q,Dane!O:O,'Obroty 4'!C960,Dane!M:M,'Obroty 4'!$D$2)</f>
        <v>0</v>
      </c>
      <c r="G960" s="17">
        <f>SUMIFS(Dane!Q:Q,Dane!P:P,'Obroty 4'!C960,Dane!M:M,'Obroty 4'!$D$2)</f>
        <v>0</v>
      </c>
      <c r="H960" s="17">
        <f>SUMIFS(Dane!Q:Q,Dane!O:O,'Obroty 4'!C960)</f>
        <v>0</v>
      </c>
      <c r="I960" s="17">
        <f>SUMIFS(Dane!P:P,Dane!O:O,'Obroty 4'!C960)</f>
        <v>0</v>
      </c>
      <c r="J960" s="17">
        <f t="shared" si="30"/>
        <v>0</v>
      </c>
      <c r="K960" s="17">
        <f t="shared" si="31"/>
        <v>0</v>
      </c>
    </row>
    <row r="961" spans="3:11" x14ac:dyDescent="0.3">
      <c r="C961" s="6" t="str">
        <f>slowniki!P287</f>
        <v>405-30613</v>
      </c>
      <c r="D961" s="16" t="str">
        <f>IF($B$5="synt",LEFT(VLOOKUP('Obroty 4'!C961,slowniki!P:Q,2,FALSE),3),IF($B$5="I-P",LEFT(VLOOKUP('Obroty 4'!C961,slowniki!P:Q,2,FALSE),6),IF($B$5="II-P",LEFT(VLOOKUP('Obroty 4'!C961,slowniki!P:Q,2,FALSE),9),VLOOKUP('Obroty 4'!C961,slowniki!P:Q,2,FALSE))))</f>
        <v>405</v>
      </c>
      <c r="E961" s="16" t="str">
        <f>VLOOKUP('Obroty 4'!C961,slowniki!P:Q,2,FALSE)</f>
        <v>405-03-06-13</v>
      </c>
      <c r="F961" s="17">
        <f>SUMIFS(Dane!Q:Q,Dane!O:O,'Obroty 4'!C961,Dane!M:M,'Obroty 4'!$D$2)</f>
        <v>0</v>
      </c>
      <c r="G961" s="17">
        <f>SUMIFS(Dane!Q:Q,Dane!P:P,'Obroty 4'!C961,Dane!M:M,'Obroty 4'!$D$2)</f>
        <v>0</v>
      </c>
      <c r="H961" s="17">
        <f>SUMIFS(Dane!Q:Q,Dane!O:O,'Obroty 4'!C961)</f>
        <v>0</v>
      </c>
      <c r="I961" s="17">
        <f>SUMIFS(Dane!P:P,Dane!O:O,'Obroty 4'!C961)</f>
        <v>0</v>
      </c>
      <c r="J961" s="17">
        <f t="shared" si="30"/>
        <v>0</v>
      </c>
      <c r="K961" s="17">
        <f t="shared" si="31"/>
        <v>0</v>
      </c>
    </row>
    <row r="962" spans="3:11" x14ac:dyDescent="0.3">
      <c r="C962" s="6" t="str">
        <f>slowniki!P288</f>
        <v>405-30614</v>
      </c>
      <c r="D962" s="16" t="str">
        <f>IF($B$5="synt",LEFT(VLOOKUP('Obroty 4'!C962,slowniki!P:Q,2,FALSE),3),IF($B$5="I-P",LEFT(VLOOKUP('Obroty 4'!C962,slowniki!P:Q,2,FALSE),6),IF($B$5="II-P",LEFT(VLOOKUP('Obroty 4'!C962,slowniki!P:Q,2,FALSE),9),VLOOKUP('Obroty 4'!C962,slowniki!P:Q,2,FALSE))))</f>
        <v>405</v>
      </c>
      <c r="E962" s="16" t="str">
        <f>VLOOKUP('Obroty 4'!C962,slowniki!P:Q,2,FALSE)</f>
        <v>405-03-06-14</v>
      </c>
      <c r="F962" s="17">
        <f>SUMIFS(Dane!Q:Q,Dane!O:O,'Obroty 4'!C962,Dane!M:M,'Obroty 4'!$D$2)</f>
        <v>0</v>
      </c>
      <c r="G962" s="17">
        <f>SUMIFS(Dane!Q:Q,Dane!P:P,'Obroty 4'!C962,Dane!M:M,'Obroty 4'!$D$2)</f>
        <v>0</v>
      </c>
      <c r="H962" s="17">
        <f>SUMIFS(Dane!Q:Q,Dane!O:O,'Obroty 4'!C962)</f>
        <v>0</v>
      </c>
      <c r="I962" s="17">
        <f>SUMIFS(Dane!P:P,Dane!O:O,'Obroty 4'!C962)</f>
        <v>0</v>
      </c>
      <c r="J962" s="17">
        <f t="shared" si="30"/>
        <v>0</v>
      </c>
      <c r="K962" s="17">
        <f t="shared" si="31"/>
        <v>0</v>
      </c>
    </row>
    <row r="963" spans="3:11" x14ac:dyDescent="0.3">
      <c r="C963" s="6" t="str">
        <f>slowniki!P289</f>
        <v>405-30615</v>
      </c>
      <c r="D963" s="16" t="str">
        <f>IF($B$5="synt",LEFT(VLOOKUP('Obroty 4'!C963,slowniki!P:Q,2,FALSE),3),IF($B$5="I-P",LEFT(VLOOKUP('Obroty 4'!C963,slowniki!P:Q,2,FALSE),6),IF($B$5="II-P",LEFT(VLOOKUP('Obroty 4'!C963,slowniki!P:Q,2,FALSE),9),VLOOKUP('Obroty 4'!C963,slowniki!P:Q,2,FALSE))))</f>
        <v>405</v>
      </c>
      <c r="E963" s="16" t="str">
        <f>VLOOKUP('Obroty 4'!C963,slowniki!P:Q,2,FALSE)</f>
        <v>405-03-06-15</v>
      </c>
      <c r="F963" s="17">
        <f>SUMIFS(Dane!Q:Q,Dane!O:O,'Obroty 4'!C963,Dane!M:M,'Obroty 4'!$D$2)</f>
        <v>0</v>
      </c>
      <c r="G963" s="17">
        <f>SUMIFS(Dane!Q:Q,Dane!P:P,'Obroty 4'!C963,Dane!M:M,'Obroty 4'!$D$2)</f>
        <v>0</v>
      </c>
      <c r="H963" s="17">
        <f>SUMIFS(Dane!Q:Q,Dane!O:O,'Obroty 4'!C963)</f>
        <v>0</v>
      </c>
      <c r="I963" s="17">
        <f>SUMIFS(Dane!P:P,Dane!O:O,'Obroty 4'!C963)</f>
        <v>0</v>
      </c>
      <c r="J963" s="17">
        <f t="shared" si="30"/>
        <v>0</v>
      </c>
      <c r="K963" s="17">
        <f t="shared" si="31"/>
        <v>0</v>
      </c>
    </row>
    <row r="964" spans="3:11" x14ac:dyDescent="0.3">
      <c r="C964" s="6" t="str">
        <f>slowniki!P290</f>
        <v>405-30616</v>
      </c>
      <c r="D964" s="16" t="str">
        <f>IF($B$5="synt",LEFT(VLOOKUP('Obroty 4'!C964,slowniki!P:Q,2,FALSE),3),IF($B$5="I-P",LEFT(VLOOKUP('Obroty 4'!C964,slowniki!P:Q,2,FALSE),6),IF($B$5="II-P",LEFT(VLOOKUP('Obroty 4'!C964,slowniki!P:Q,2,FALSE),9),VLOOKUP('Obroty 4'!C964,slowniki!P:Q,2,FALSE))))</f>
        <v>405</v>
      </c>
      <c r="E964" s="16" t="str">
        <f>VLOOKUP('Obroty 4'!C964,slowniki!P:Q,2,FALSE)</f>
        <v>405-03-06-16</v>
      </c>
      <c r="F964" s="17">
        <f>SUMIFS(Dane!Q:Q,Dane!O:O,'Obroty 4'!C964,Dane!M:M,'Obroty 4'!$D$2)</f>
        <v>0</v>
      </c>
      <c r="G964" s="17">
        <f>SUMIFS(Dane!Q:Q,Dane!P:P,'Obroty 4'!C964,Dane!M:M,'Obroty 4'!$D$2)</f>
        <v>0</v>
      </c>
      <c r="H964" s="17">
        <f>SUMIFS(Dane!Q:Q,Dane!O:O,'Obroty 4'!C964)</f>
        <v>0</v>
      </c>
      <c r="I964" s="17">
        <f>SUMIFS(Dane!P:P,Dane!O:O,'Obroty 4'!C964)</f>
        <v>0</v>
      </c>
      <c r="J964" s="17">
        <f t="shared" si="30"/>
        <v>0</v>
      </c>
      <c r="K964" s="17">
        <f t="shared" si="31"/>
        <v>0</v>
      </c>
    </row>
    <row r="965" spans="3:11" x14ac:dyDescent="0.3">
      <c r="C965" s="6" t="str">
        <f>slowniki!P291</f>
        <v>405-40101</v>
      </c>
      <c r="D965" s="16" t="str">
        <f>IF($B$5="synt",LEFT(VLOOKUP('Obroty 4'!C965,slowniki!P:Q,2,FALSE),3),IF($B$5="I-P",LEFT(VLOOKUP('Obroty 4'!C965,slowniki!P:Q,2,FALSE),6),IF($B$5="II-P",LEFT(VLOOKUP('Obroty 4'!C965,slowniki!P:Q,2,FALSE),9),VLOOKUP('Obroty 4'!C965,slowniki!P:Q,2,FALSE))))</f>
        <v>405</v>
      </c>
      <c r="E965" s="16" t="str">
        <f>VLOOKUP('Obroty 4'!C965,slowniki!P:Q,2,FALSE)</f>
        <v>405-04-01-01</v>
      </c>
      <c r="F965" s="17">
        <f>SUMIFS(Dane!Q:Q,Dane!O:O,'Obroty 4'!C965,Dane!M:M,'Obroty 4'!$D$2)</f>
        <v>0</v>
      </c>
      <c r="G965" s="17">
        <f>SUMIFS(Dane!Q:Q,Dane!P:P,'Obroty 4'!C965,Dane!M:M,'Obroty 4'!$D$2)</f>
        <v>0</v>
      </c>
      <c r="H965" s="17">
        <f>SUMIFS(Dane!Q:Q,Dane!O:O,'Obroty 4'!C965)</f>
        <v>0</v>
      </c>
      <c r="I965" s="17">
        <f>SUMIFS(Dane!P:P,Dane!O:O,'Obroty 4'!C965)</f>
        <v>0</v>
      </c>
      <c r="J965" s="17">
        <f t="shared" si="30"/>
        <v>0</v>
      </c>
      <c r="K965" s="17">
        <f t="shared" si="31"/>
        <v>0</v>
      </c>
    </row>
    <row r="966" spans="3:11" x14ac:dyDescent="0.3">
      <c r="C966" s="6" t="str">
        <f>slowniki!P292</f>
        <v>405-40102</v>
      </c>
      <c r="D966" s="16" t="str">
        <f>IF($B$5="synt",LEFT(VLOOKUP('Obroty 4'!C966,slowniki!P:Q,2,FALSE),3),IF($B$5="I-P",LEFT(VLOOKUP('Obroty 4'!C966,slowniki!P:Q,2,FALSE),6),IF($B$5="II-P",LEFT(VLOOKUP('Obroty 4'!C966,slowniki!P:Q,2,FALSE),9),VLOOKUP('Obroty 4'!C966,slowniki!P:Q,2,FALSE))))</f>
        <v>405</v>
      </c>
      <c r="E966" s="16" t="str">
        <f>VLOOKUP('Obroty 4'!C966,slowniki!P:Q,2,FALSE)</f>
        <v>405-04-01-02</v>
      </c>
      <c r="F966" s="17">
        <f>SUMIFS(Dane!Q:Q,Dane!O:O,'Obroty 4'!C966,Dane!M:M,'Obroty 4'!$D$2)</f>
        <v>0</v>
      </c>
      <c r="G966" s="17">
        <f>SUMIFS(Dane!Q:Q,Dane!P:P,'Obroty 4'!C966,Dane!M:M,'Obroty 4'!$D$2)</f>
        <v>0</v>
      </c>
      <c r="H966" s="17">
        <f>SUMIFS(Dane!Q:Q,Dane!O:O,'Obroty 4'!C966)</f>
        <v>0</v>
      </c>
      <c r="I966" s="17">
        <f>SUMIFS(Dane!P:P,Dane!O:O,'Obroty 4'!C966)</f>
        <v>0</v>
      </c>
      <c r="J966" s="17">
        <f t="shared" si="30"/>
        <v>0</v>
      </c>
      <c r="K966" s="17">
        <f t="shared" si="31"/>
        <v>0</v>
      </c>
    </row>
    <row r="967" spans="3:11" x14ac:dyDescent="0.3">
      <c r="C967" s="6" t="str">
        <f>slowniki!P293</f>
        <v>405-40103</v>
      </c>
      <c r="D967" s="16" t="str">
        <f>IF($B$5="synt",LEFT(VLOOKUP('Obroty 4'!C967,slowniki!P:Q,2,FALSE),3),IF($B$5="I-P",LEFT(VLOOKUP('Obroty 4'!C967,slowniki!P:Q,2,FALSE),6),IF($B$5="II-P",LEFT(VLOOKUP('Obroty 4'!C967,slowniki!P:Q,2,FALSE),9),VLOOKUP('Obroty 4'!C967,slowniki!P:Q,2,FALSE))))</f>
        <v>405</v>
      </c>
      <c r="E967" s="16" t="str">
        <f>VLOOKUP('Obroty 4'!C967,slowniki!P:Q,2,FALSE)</f>
        <v>405-04-01-03</v>
      </c>
      <c r="F967" s="17">
        <f>SUMIFS(Dane!Q:Q,Dane!O:O,'Obroty 4'!C967,Dane!M:M,'Obroty 4'!$D$2)</f>
        <v>0</v>
      </c>
      <c r="G967" s="17">
        <f>SUMIFS(Dane!Q:Q,Dane!P:P,'Obroty 4'!C967,Dane!M:M,'Obroty 4'!$D$2)</f>
        <v>0</v>
      </c>
      <c r="H967" s="17">
        <f>SUMIFS(Dane!Q:Q,Dane!O:O,'Obroty 4'!C967)</f>
        <v>0</v>
      </c>
      <c r="I967" s="17">
        <f>SUMIFS(Dane!P:P,Dane!O:O,'Obroty 4'!C967)</f>
        <v>0</v>
      </c>
      <c r="J967" s="17">
        <f t="shared" ref="J967:J1030" si="32">IF(H967&gt;I967,H967-I967,0)</f>
        <v>0</v>
      </c>
      <c r="K967" s="17">
        <f t="shared" ref="K967:K1030" si="33">IF(I967&gt;H967,I967-H967,0)</f>
        <v>0</v>
      </c>
    </row>
    <row r="968" spans="3:11" x14ac:dyDescent="0.3">
      <c r="C968" s="6" t="str">
        <f>slowniki!P294</f>
        <v>405-40104</v>
      </c>
      <c r="D968" s="16" t="str">
        <f>IF($B$5="synt",LEFT(VLOOKUP('Obroty 4'!C968,slowniki!P:Q,2,FALSE),3),IF($B$5="I-P",LEFT(VLOOKUP('Obroty 4'!C968,slowniki!P:Q,2,FALSE),6),IF($B$5="II-P",LEFT(VLOOKUP('Obroty 4'!C968,slowniki!P:Q,2,FALSE),9),VLOOKUP('Obroty 4'!C968,slowniki!P:Q,2,FALSE))))</f>
        <v>405</v>
      </c>
      <c r="E968" s="16" t="str">
        <f>VLOOKUP('Obroty 4'!C968,slowniki!P:Q,2,FALSE)</f>
        <v>405-04-01-04</v>
      </c>
      <c r="F968" s="17">
        <f>SUMIFS(Dane!Q:Q,Dane!O:O,'Obroty 4'!C968,Dane!M:M,'Obroty 4'!$D$2)</f>
        <v>0</v>
      </c>
      <c r="G968" s="17">
        <f>SUMIFS(Dane!Q:Q,Dane!P:P,'Obroty 4'!C968,Dane!M:M,'Obroty 4'!$D$2)</f>
        <v>0</v>
      </c>
      <c r="H968" s="17">
        <f>SUMIFS(Dane!Q:Q,Dane!O:O,'Obroty 4'!C968)</f>
        <v>0</v>
      </c>
      <c r="I968" s="17">
        <f>SUMIFS(Dane!P:P,Dane!O:O,'Obroty 4'!C968)</f>
        <v>0</v>
      </c>
      <c r="J968" s="17">
        <f t="shared" si="32"/>
        <v>0</v>
      </c>
      <c r="K968" s="17">
        <f t="shared" si="33"/>
        <v>0</v>
      </c>
    </row>
    <row r="969" spans="3:11" x14ac:dyDescent="0.3">
      <c r="C969" s="6" t="str">
        <f>slowniki!P295</f>
        <v>405-40105</v>
      </c>
      <c r="D969" s="16" t="str">
        <f>IF($B$5="synt",LEFT(VLOOKUP('Obroty 4'!C969,slowniki!P:Q,2,FALSE),3),IF($B$5="I-P",LEFT(VLOOKUP('Obroty 4'!C969,slowniki!P:Q,2,FALSE),6),IF($B$5="II-P",LEFT(VLOOKUP('Obroty 4'!C969,slowniki!P:Q,2,FALSE),9),VLOOKUP('Obroty 4'!C969,slowniki!P:Q,2,FALSE))))</f>
        <v>405</v>
      </c>
      <c r="E969" s="16" t="str">
        <f>VLOOKUP('Obroty 4'!C969,slowniki!P:Q,2,FALSE)</f>
        <v>405-04-01-05</v>
      </c>
      <c r="F969" s="17">
        <f>SUMIFS(Dane!Q:Q,Dane!O:O,'Obroty 4'!C969,Dane!M:M,'Obroty 4'!$D$2)</f>
        <v>0</v>
      </c>
      <c r="G969" s="17">
        <f>SUMIFS(Dane!Q:Q,Dane!P:P,'Obroty 4'!C969,Dane!M:M,'Obroty 4'!$D$2)</f>
        <v>0</v>
      </c>
      <c r="H969" s="17">
        <f>SUMIFS(Dane!Q:Q,Dane!O:O,'Obroty 4'!C969)</f>
        <v>0</v>
      </c>
      <c r="I969" s="17">
        <f>SUMIFS(Dane!P:P,Dane!O:O,'Obroty 4'!C969)</f>
        <v>0</v>
      </c>
      <c r="J969" s="17">
        <f t="shared" si="32"/>
        <v>0</v>
      </c>
      <c r="K969" s="17">
        <f t="shared" si="33"/>
        <v>0</v>
      </c>
    </row>
    <row r="970" spans="3:11" x14ac:dyDescent="0.3">
      <c r="C970" s="6" t="str">
        <f>slowniki!P296</f>
        <v>405-40106</v>
      </c>
      <c r="D970" s="16" t="str">
        <f>IF($B$5="synt",LEFT(VLOOKUP('Obroty 4'!C970,slowniki!P:Q,2,FALSE),3),IF($B$5="I-P",LEFT(VLOOKUP('Obroty 4'!C970,slowniki!P:Q,2,FALSE),6),IF($B$5="II-P",LEFT(VLOOKUP('Obroty 4'!C970,slowniki!P:Q,2,FALSE),9),VLOOKUP('Obroty 4'!C970,slowniki!P:Q,2,FALSE))))</f>
        <v>405</v>
      </c>
      <c r="E970" s="16" t="str">
        <f>VLOOKUP('Obroty 4'!C970,slowniki!P:Q,2,FALSE)</f>
        <v>405-04-01-06</v>
      </c>
      <c r="F970" s="17">
        <f>SUMIFS(Dane!Q:Q,Dane!O:O,'Obroty 4'!C970,Dane!M:M,'Obroty 4'!$D$2)</f>
        <v>0</v>
      </c>
      <c r="G970" s="17">
        <f>SUMIFS(Dane!Q:Q,Dane!P:P,'Obroty 4'!C970,Dane!M:M,'Obroty 4'!$D$2)</f>
        <v>0</v>
      </c>
      <c r="H970" s="17">
        <f>SUMIFS(Dane!Q:Q,Dane!O:O,'Obroty 4'!C970)</f>
        <v>0</v>
      </c>
      <c r="I970" s="17">
        <f>SUMIFS(Dane!P:P,Dane!O:O,'Obroty 4'!C970)</f>
        <v>0</v>
      </c>
      <c r="J970" s="17">
        <f t="shared" si="32"/>
        <v>0</v>
      </c>
      <c r="K970" s="17">
        <f t="shared" si="33"/>
        <v>0</v>
      </c>
    </row>
    <row r="971" spans="3:11" x14ac:dyDescent="0.3">
      <c r="C971" s="6" t="str">
        <f>slowniki!P297</f>
        <v>405-40107</v>
      </c>
      <c r="D971" s="16" t="str">
        <f>IF($B$5="synt",LEFT(VLOOKUP('Obroty 4'!C971,slowniki!P:Q,2,FALSE),3),IF($B$5="I-P",LEFT(VLOOKUP('Obroty 4'!C971,slowniki!P:Q,2,FALSE),6),IF($B$5="II-P",LEFT(VLOOKUP('Obroty 4'!C971,slowniki!P:Q,2,FALSE),9),VLOOKUP('Obroty 4'!C971,slowniki!P:Q,2,FALSE))))</f>
        <v>405</v>
      </c>
      <c r="E971" s="16" t="str">
        <f>VLOOKUP('Obroty 4'!C971,slowniki!P:Q,2,FALSE)</f>
        <v>405-04-01-07</v>
      </c>
      <c r="F971" s="17">
        <f>SUMIFS(Dane!Q:Q,Dane!O:O,'Obroty 4'!C971,Dane!M:M,'Obroty 4'!$D$2)</f>
        <v>0</v>
      </c>
      <c r="G971" s="17">
        <f>SUMIFS(Dane!Q:Q,Dane!P:P,'Obroty 4'!C971,Dane!M:M,'Obroty 4'!$D$2)</f>
        <v>0</v>
      </c>
      <c r="H971" s="17">
        <f>SUMIFS(Dane!Q:Q,Dane!O:O,'Obroty 4'!C971)</f>
        <v>0</v>
      </c>
      <c r="I971" s="17">
        <f>SUMIFS(Dane!P:P,Dane!O:O,'Obroty 4'!C971)</f>
        <v>0</v>
      </c>
      <c r="J971" s="17">
        <f t="shared" si="32"/>
        <v>0</v>
      </c>
      <c r="K971" s="17">
        <f t="shared" si="33"/>
        <v>0</v>
      </c>
    </row>
    <row r="972" spans="3:11" x14ac:dyDescent="0.3">
      <c r="C972" s="6" t="str">
        <f>slowniki!P298</f>
        <v>405-40108</v>
      </c>
      <c r="D972" s="16" t="str">
        <f>IF($B$5="synt",LEFT(VLOOKUP('Obroty 4'!C972,slowniki!P:Q,2,FALSE),3),IF($B$5="I-P",LEFT(VLOOKUP('Obroty 4'!C972,slowniki!P:Q,2,FALSE),6),IF($B$5="II-P",LEFT(VLOOKUP('Obroty 4'!C972,slowniki!P:Q,2,FALSE),9),VLOOKUP('Obroty 4'!C972,slowniki!P:Q,2,FALSE))))</f>
        <v>405</v>
      </c>
      <c r="E972" s="16" t="str">
        <f>VLOOKUP('Obroty 4'!C972,slowniki!P:Q,2,FALSE)</f>
        <v>405-04-01-08</v>
      </c>
      <c r="F972" s="17">
        <f>SUMIFS(Dane!Q:Q,Dane!O:O,'Obroty 4'!C972,Dane!M:M,'Obroty 4'!$D$2)</f>
        <v>0</v>
      </c>
      <c r="G972" s="17">
        <f>SUMIFS(Dane!Q:Q,Dane!P:P,'Obroty 4'!C972,Dane!M:M,'Obroty 4'!$D$2)</f>
        <v>0</v>
      </c>
      <c r="H972" s="17">
        <f>SUMIFS(Dane!Q:Q,Dane!O:O,'Obroty 4'!C972)</f>
        <v>0</v>
      </c>
      <c r="I972" s="17">
        <f>SUMIFS(Dane!P:P,Dane!O:O,'Obroty 4'!C972)</f>
        <v>0</v>
      </c>
      <c r="J972" s="17">
        <f t="shared" si="32"/>
        <v>0</v>
      </c>
      <c r="K972" s="17">
        <f t="shared" si="33"/>
        <v>0</v>
      </c>
    </row>
    <row r="973" spans="3:11" x14ac:dyDescent="0.3">
      <c r="C973" s="6" t="str">
        <f>slowniki!P299</f>
        <v>405-40109</v>
      </c>
      <c r="D973" s="16" t="str">
        <f>IF($B$5="synt",LEFT(VLOOKUP('Obroty 4'!C973,slowniki!P:Q,2,FALSE),3),IF($B$5="I-P",LEFT(VLOOKUP('Obroty 4'!C973,slowniki!P:Q,2,FALSE),6),IF($B$5="II-P",LEFT(VLOOKUP('Obroty 4'!C973,slowniki!P:Q,2,FALSE),9),VLOOKUP('Obroty 4'!C973,slowniki!P:Q,2,FALSE))))</f>
        <v>405</v>
      </c>
      <c r="E973" s="16" t="str">
        <f>VLOOKUP('Obroty 4'!C973,slowniki!P:Q,2,FALSE)</f>
        <v>405-04-01-09</v>
      </c>
      <c r="F973" s="17">
        <f>SUMIFS(Dane!Q:Q,Dane!O:O,'Obroty 4'!C973,Dane!M:M,'Obroty 4'!$D$2)</f>
        <v>0</v>
      </c>
      <c r="G973" s="17">
        <f>SUMIFS(Dane!Q:Q,Dane!P:P,'Obroty 4'!C973,Dane!M:M,'Obroty 4'!$D$2)</f>
        <v>0</v>
      </c>
      <c r="H973" s="17">
        <f>SUMIFS(Dane!Q:Q,Dane!O:O,'Obroty 4'!C973)</f>
        <v>0</v>
      </c>
      <c r="I973" s="17">
        <f>SUMIFS(Dane!P:P,Dane!O:O,'Obroty 4'!C973)</f>
        <v>0</v>
      </c>
      <c r="J973" s="17">
        <f t="shared" si="32"/>
        <v>0</v>
      </c>
      <c r="K973" s="17">
        <f t="shared" si="33"/>
        <v>0</v>
      </c>
    </row>
    <row r="974" spans="3:11" x14ac:dyDescent="0.3">
      <c r="C974" s="6" t="str">
        <f>slowniki!P300</f>
        <v>405-40110</v>
      </c>
      <c r="D974" s="16" t="str">
        <f>IF($B$5="synt",LEFT(VLOOKUP('Obroty 4'!C974,slowniki!P:Q,2,FALSE),3),IF($B$5="I-P",LEFT(VLOOKUP('Obroty 4'!C974,slowniki!P:Q,2,FALSE),6),IF($B$5="II-P",LEFT(VLOOKUP('Obroty 4'!C974,slowniki!P:Q,2,FALSE),9),VLOOKUP('Obroty 4'!C974,slowniki!P:Q,2,FALSE))))</f>
        <v>405</v>
      </c>
      <c r="E974" s="16" t="str">
        <f>VLOOKUP('Obroty 4'!C974,slowniki!P:Q,2,FALSE)</f>
        <v>405-04-01-10</v>
      </c>
      <c r="F974" s="17">
        <f>SUMIFS(Dane!Q:Q,Dane!O:O,'Obroty 4'!C974,Dane!M:M,'Obroty 4'!$D$2)</f>
        <v>0</v>
      </c>
      <c r="G974" s="17">
        <f>SUMIFS(Dane!Q:Q,Dane!P:P,'Obroty 4'!C974,Dane!M:M,'Obroty 4'!$D$2)</f>
        <v>0</v>
      </c>
      <c r="H974" s="17">
        <f>SUMIFS(Dane!Q:Q,Dane!O:O,'Obroty 4'!C974)</f>
        <v>0</v>
      </c>
      <c r="I974" s="17">
        <f>SUMIFS(Dane!P:P,Dane!O:O,'Obroty 4'!C974)</f>
        <v>0</v>
      </c>
      <c r="J974" s="17">
        <f t="shared" si="32"/>
        <v>0</v>
      </c>
      <c r="K974" s="17">
        <f t="shared" si="33"/>
        <v>0</v>
      </c>
    </row>
    <row r="975" spans="3:11" x14ac:dyDescent="0.3">
      <c r="C975" s="6" t="str">
        <f>slowniki!P301</f>
        <v>405-40111</v>
      </c>
      <c r="D975" s="16" t="str">
        <f>IF($B$5="synt",LEFT(VLOOKUP('Obroty 4'!C975,slowniki!P:Q,2,FALSE),3),IF($B$5="I-P",LEFT(VLOOKUP('Obroty 4'!C975,slowniki!P:Q,2,FALSE),6),IF($B$5="II-P",LEFT(VLOOKUP('Obroty 4'!C975,slowniki!P:Q,2,FALSE),9),VLOOKUP('Obroty 4'!C975,slowniki!P:Q,2,FALSE))))</f>
        <v>405</v>
      </c>
      <c r="E975" s="16" t="str">
        <f>VLOOKUP('Obroty 4'!C975,slowniki!P:Q,2,FALSE)</f>
        <v>405-04-01-11</v>
      </c>
      <c r="F975" s="17">
        <f>SUMIFS(Dane!Q:Q,Dane!O:O,'Obroty 4'!C975,Dane!M:M,'Obroty 4'!$D$2)</f>
        <v>0</v>
      </c>
      <c r="G975" s="17">
        <f>SUMIFS(Dane!Q:Q,Dane!P:P,'Obroty 4'!C975,Dane!M:M,'Obroty 4'!$D$2)</f>
        <v>0</v>
      </c>
      <c r="H975" s="17">
        <f>SUMIFS(Dane!Q:Q,Dane!O:O,'Obroty 4'!C975)</f>
        <v>0</v>
      </c>
      <c r="I975" s="17">
        <f>SUMIFS(Dane!P:P,Dane!O:O,'Obroty 4'!C975)</f>
        <v>0</v>
      </c>
      <c r="J975" s="17">
        <f t="shared" si="32"/>
        <v>0</v>
      </c>
      <c r="K975" s="17">
        <f t="shared" si="33"/>
        <v>0</v>
      </c>
    </row>
    <row r="976" spans="3:11" x14ac:dyDescent="0.3">
      <c r="C976" s="6" t="str">
        <f>slowniki!P302</f>
        <v>405-40112</v>
      </c>
      <c r="D976" s="16" t="str">
        <f>IF($B$5="synt",LEFT(VLOOKUP('Obroty 4'!C976,slowniki!P:Q,2,FALSE),3),IF($B$5="I-P",LEFT(VLOOKUP('Obroty 4'!C976,slowniki!P:Q,2,FALSE),6),IF($B$5="II-P",LEFT(VLOOKUP('Obroty 4'!C976,slowniki!P:Q,2,FALSE),9),VLOOKUP('Obroty 4'!C976,slowniki!P:Q,2,FALSE))))</f>
        <v>405</v>
      </c>
      <c r="E976" s="16" t="str">
        <f>VLOOKUP('Obroty 4'!C976,slowniki!P:Q,2,FALSE)</f>
        <v>405-04-01-12</v>
      </c>
      <c r="F976" s="17">
        <f>SUMIFS(Dane!Q:Q,Dane!O:O,'Obroty 4'!C976,Dane!M:M,'Obroty 4'!$D$2)</f>
        <v>0</v>
      </c>
      <c r="G976" s="17">
        <f>SUMIFS(Dane!Q:Q,Dane!P:P,'Obroty 4'!C976,Dane!M:M,'Obroty 4'!$D$2)</f>
        <v>0</v>
      </c>
      <c r="H976" s="17">
        <f>SUMIFS(Dane!Q:Q,Dane!O:O,'Obroty 4'!C976)</f>
        <v>0</v>
      </c>
      <c r="I976" s="17">
        <f>SUMIFS(Dane!P:P,Dane!O:O,'Obroty 4'!C976)</f>
        <v>0</v>
      </c>
      <c r="J976" s="17">
        <f t="shared" si="32"/>
        <v>0</v>
      </c>
      <c r="K976" s="17">
        <f t="shared" si="33"/>
        <v>0</v>
      </c>
    </row>
    <row r="977" spans="3:11" x14ac:dyDescent="0.3">
      <c r="C977" s="6" t="str">
        <f>slowniki!P303</f>
        <v>405-40113</v>
      </c>
      <c r="D977" s="16" t="str">
        <f>IF($B$5="synt",LEFT(VLOOKUP('Obroty 4'!C977,slowniki!P:Q,2,FALSE),3),IF($B$5="I-P",LEFT(VLOOKUP('Obroty 4'!C977,slowniki!P:Q,2,FALSE),6),IF($B$5="II-P",LEFT(VLOOKUP('Obroty 4'!C977,slowniki!P:Q,2,FALSE),9),VLOOKUP('Obroty 4'!C977,slowniki!P:Q,2,FALSE))))</f>
        <v>405</v>
      </c>
      <c r="E977" s="16" t="str">
        <f>VLOOKUP('Obroty 4'!C977,slowniki!P:Q,2,FALSE)</f>
        <v>405-04-01-13</v>
      </c>
      <c r="F977" s="17">
        <f>SUMIFS(Dane!Q:Q,Dane!O:O,'Obroty 4'!C977,Dane!M:M,'Obroty 4'!$D$2)</f>
        <v>0</v>
      </c>
      <c r="G977" s="17">
        <f>SUMIFS(Dane!Q:Q,Dane!P:P,'Obroty 4'!C977,Dane!M:M,'Obroty 4'!$D$2)</f>
        <v>0</v>
      </c>
      <c r="H977" s="17">
        <f>SUMIFS(Dane!Q:Q,Dane!O:O,'Obroty 4'!C977)</f>
        <v>0</v>
      </c>
      <c r="I977" s="17">
        <f>SUMIFS(Dane!P:P,Dane!O:O,'Obroty 4'!C977)</f>
        <v>0</v>
      </c>
      <c r="J977" s="17">
        <f t="shared" si="32"/>
        <v>0</v>
      </c>
      <c r="K977" s="17">
        <f t="shared" si="33"/>
        <v>0</v>
      </c>
    </row>
    <row r="978" spans="3:11" x14ac:dyDescent="0.3">
      <c r="C978" s="6" t="str">
        <f>slowniki!P304</f>
        <v>405-40114</v>
      </c>
      <c r="D978" s="16" t="str">
        <f>IF($B$5="synt",LEFT(VLOOKUP('Obroty 4'!C978,slowniki!P:Q,2,FALSE),3),IF($B$5="I-P",LEFT(VLOOKUP('Obroty 4'!C978,slowniki!P:Q,2,FALSE),6),IF($B$5="II-P",LEFT(VLOOKUP('Obroty 4'!C978,slowniki!P:Q,2,FALSE),9),VLOOKUP('Obroty 4'!C978,slowniki!P:Q,2,FALSE))))</f>
        <v>405</v>
      </c>
      <c r="E978" s="16" t="str">
        <f>VLOOKUP('Obroty 4'!C978,slowniki!P:Q,2,FALSE)</f>
        <v>405-04-01-14</v>
      </c>
      <c r="F978" s="17">
        <f>SUMIFS(Dane!Q:Q,Dane!O:O,'Obroty 4'!C978,Dane!M:M,'Obroty 4'!$D$2)</f>
        <v>0</v>
      </c>
      <c r="G978" s="17">
        <f>SUMIFS(Dane!Q:Q,Dane!P:P,'Obroty 4'!C978,Dane!M:M,'Obroty 4'!$D$2)</f>
        <v>0</v>
      </c>
      <c r="H978" s="17">
        <f>SUMIFS(Dane!Q:Q,Dane!O:O,'Obroty 4'!C978)</f>
        <v>0</v>
      </c>
      <c r="I978" s="17">
        <f>SUMIFS(Dane!P:P,Dane!O:O,'Obroty 4'!C978)</f>
        <v>0</v>
      </c>
      <c r="J978" s="17">
        <f t="shared" si="32"/>
        <v>0</v>
      </c>
      <c r="K978" s="17">
        <f t="shared" si="33"/>
        <v>0</v>
      </c>
    </row>
    <row r="979" spans="3:11" x14ac:dyDescent="0.3">
      <c r="C979" s="6" t="str">
        <f>slowniki!P305</f>
        <v>405-40115</v>
      </c>
      <c r="D979" s="16" t="str">
        <f>IF($B$5="synt",LEFT(VLOOKUP('Obroty 4'!C979,slowniki!P:Q,2,FALSE),3),IF($B$5="I-P",LEFT(VLOOKUP('Obroty 4'!C979,slowniki!P:Q,2,FALSE),6),IF($B$5="II-P",LEFT(VLOOKUP('Obroty 4'!C979,slowniki!P:Q,2,FALSE),9),VLOOKUP('Obroty 4'!C979,slowniki!P:Q,2,FALSE))))</f>
        <v>405</v>
      </c>
      <c r="E979" s="16" t="str">
        <f>VLOOKUP('Obroty 4'!C979,slowniki!P:Q,2,FALSE)</f>
        <v>405-04-01-15</v>
      </c>
      <c r="F979" s="17">
        <f>SUMIFS(Dane!Q:Q,Dane!O:O,'Obroty 4'!C979,Dane!M:M,'Obroty 4'!$D$2)</f>
        <v>0</v>
      </c>
      <c r="G979" s="17">
        <f>SUMIFS(Dane!Q:Q,Dane!P:P,'Obroty 4'!C979,Dane!M:M,'Obroty 4'!$D$2)</f>
        <v>0</v>
      </c>
      <c r="H979" s="17">
        <f>SUMIFS(Dane!Q:Q,Dane!O:O,'Obroty 4'!C979)</f>
        <v>0</v>
      </c>
      <c r="I979" s="17">
        <f>SUMIFS(Dane!P:P,Dane!O:O,'Obroty 4'!C979)</f>
        <v>0</v>
      </c>
      <c r="J979" s="17">
        <f t="shared" si="32"/>
        <v>0</v>
      </c>
      <c r="K979" s="17">
        <f t="shared" si="33"/>
        <v>0</v>
      </c>
    </row>
    <row r="980" spans="3:11" x14ac:dyDescent="0.3">
      <c r="C980" s="6" t="str">
        <f>slowniki!P306</f>
        <v>405-40116</v>
      </c>
      <c r="D980" s="16" t="str">
        <f>IF($B$5="synt",LEFT(VLOOKUP('Obroty 4'!C980,slowniki!P:Q,2,FALSE),3),IF($B$5="I-P",LEFT(VLOOKUP('Obroty 4'!C980,slowniki!P:Q,2,FALSE),6),IF($B$5="II-P",LEFT(VLOOKUP('Obroty 4'!C980,slowniki!P:Q,2,FALSE),9),VLOOKUP('Obroty 4'!C980,slowniki!P:Q,2,FALSE))))</f>
        <v>405</v>
      </c>
      <c r="E980" s="16" t="str">
        <f>VLOOKUP('Obroty 4'!C980,slowniki!P:Q,2,FALSE)</f>
        <v>405-04-01-16</v>
      </c>
      <c r="F980" s="17">
        <f>SUMIFS(Dane!Q:Q,Dane!O:O,'Obroty 4'!C980,Dane!M:M,'Obroty 4'!$D$2)</f>
        <v>0</v>
      </c>
      <c r="G980" s="17">
        <f>SUMIFS(Dane!Q:Q,Dane!P:P,'Obroty 4'!C980,Dane!M:M,'Obroty 4'!$D$2)</f>
        <v>0</v>
      </c>
      <c r="H980" s="17">
        <f>SUMIFS(Dane!Q:Q,Dane!O:O,'Obroty 4'!C980)</f>
        <v>0</v>
      </c>
      <c r="I980" s="17">
        <f>SUMIFS(Dane!P:P,Dane!O:O,'Obroty 4'!C980)</f>
        <v>0</v>
      </c>
      <c r="J980" s="17">
        <f t="shared" si="32"/>
        <v>0</v>
      </c>
      <c r="K980" s="17">
        <f t="shared" si="33"/>
        <v>0</v>
      </c>
    </row>
    <row r="981" spans="3:11" x14ac:dyDescent="0.3">
      <c r="C981" s="6" t="str">
        <f>slowniki!P307</f>
        <v>405-40201</v>
      </c>
      <c r="D981" s="16" t="str">
        <f>IF($B$5="synt",LEFT(VLOOKUP('Obroty 4'!C981,slowniki!P:Q,2,FALSE),3),IF($B$5="I-P",LEFT(VLOOKUP('Obroty 4'!C981,slowniki!P:Q,2,FALSE),6),IF($B$5="II-P",LEFT(VLOOKUP('Obroty 4'!C981,slowniki!P:Q,2,FALSE),9),VLOOKUP('Obroty 4'!C981,slowniki!P:Q,2,FALSE))))</f>
        <v>405</v>
      </c>
      <c r="E981" s="16" t="str">
        <f>VLOOKUP('Obroty 4'!C981,slowniki!P:Q,2,FALSE)</f>
        <v>405-04-02-01</v>
      </c>
      <c r="F981" s="17">
        <f>SUMIFS(Dane!Q:Q,Dane!O:O,'Obroty 4'!C981,Dane!M:M,'Obroty 4'!$D$2)</f>
        <v>0</v>
      </c>
      <c r="G981" s="17">
        <f>SUMIFS(Dane!Q:Q,Dane!P:P,'Obroty 4'!C981,Dane!M:M,'Obroty 4'!$D$2)</f>
        <v>0</v>
      </c>
      <c r="H981" s="17">
        <f>SUMIFS(Dane!Q:Q,Dane!O:O,'Obroty 4'!C981)</f>
        <v>0</v>
      </c>
      <c r="I981" s="17">
        <f>SUMIFS(Dane!P:P,Dane!O:O,'Obroty 4'!C981)</f>
        <v>0</v>
      </c>
      <c r="J981" s="17">
        <f t="shared" si="32"/>
        <v>0</v>
      </c>
      <c r="K981" s="17">
        <f t="shared" si="33"/>
        <v>0</v>
      </c>
    </row>
    <row r="982" spans="3:11" x14ac:dyDescent="0.3">
      <c r="C982" s="6" t="str">
        <f>slowniki!P308</f>
        <v>405-40202</v>
      </c>
      <c r="D982" s="16" t="str">
        <f>IF($B$5="synt",LEFT(VLOOKUP('Obroty 4'!C982,slowniki!P:Q,2,FALSE),3),IF($B$5="I-P",LEFT(VLOOKUP('Obroty 4'!C982,slowniki!P:Q,2,FALSE),6),IF($B$5="II-P",LEFT(VLOOKUP('Obroty 4'!C982,slowniki!P:Q,2,FALSE),9),VLOOKUP('Obroty 4'!C982,slowniki!P:Q,2,FALSE))))</f>
        <v>405</v>
      </c>
      <c r="E982" s="16" t="str">
        <f>VLOOKUP('Obroty 4'!C982,slowniki!P:Q,2,FALSE)</f>
        <v>405-04-02-02</v>
      </c>
      <c r="F982" s="17">
        <f>SUMIFS(Dane!Q:Q,Dane!O:O,'Obroty 4'!C982,Dane!M:M,'Obroty 4'!$D$2)</f>
        <v>0</v>
      </c>
      <c r="G982" s="17">
        <f>SUMIFS(Dane!Q:Q,Dane!P:P,'Obroty 4'!C982,Dane!M:M,'Obroty 4'!$D$2)</f>
        <v>0</v>
      </c>
      <c r="H982" s="17">
        <f>SUMIFS(Dane!Q:Q,Dane!O:O,'Obroty 4'!C982)</f>
        <v>0</v>
      </c>
      <c r="I982" s="17">
        <f>SUMIFS(Dane!P:P,Dane!O:O,'Obroty 4'!C982)</f>
        <v>0</v>
      </c>
      <c r="J982" s="17">
        <f t="shared" si="32"/>
        <v>0</v>
      </c>
      <c r="K982" s="17">
        <f t="shared" si="33"/>
        <v>0</v>
      </c>
    </row>
    <row r="983" spans="3:11" x14ac:dyDescent="0.3">
      <c r="C983" s="6" t="str">
        <f>slowniki!P309</f>
        <v>405-40203</v>
      </c>
      <c r="D983" s="16" t="str">
        <f>IF($B$5="synt",LEFT(VLOOKUP('Obroty 4'!C983,slowniki!P:Q,2,FALSE),3),IF($B$5="I-P",LEFT(VLOOKUP('Obroty 4'!C983,slowniki!P:Q,2,FALSE),6),IF($B$5="II-P",LEFT(VLOOKUP('Obroty 4'!C983,slowniki!P:Q,2,FALSE),9),VLOOKUP('Obroty 4'!C983,slowniki!P:Q,2,FALSE))))</f>
        <v>405</v>
      </c>
      <c r="E983" s="16" t="str">
        <f>VLOOKUP('Obroty 4'!C983,slowniki!P:Q,2,FALSE)</f>
        <v>405-04-02-03</v>
      </c>
      <c r="F983" s="17">
        <f>SUMIFS(Dane!Q:Q,Dane!O:O,'Obroty 4'!C983,Dane!M:M,'Obroty 4'!$D$2)</f>
        <v>0</v>
      </c>
      <c r="G983" s="17">
        <f>SUMIFS(Dane!Q:Q,Dane!P:P,'Obroty 4'!C983,Dane!M:M,'Obroty 4'!$D$2)</f>
        <v>0</v>
      </c>
      <c r="H983" s="17">
        <f>SUMIFS(Dane!Q:Q,Dane!O:O,'Obroty 4'!C983)</f>
        <v>0</v>
      </c>
      <c r="I983" s="17">
        <f>SUMIFS(Dane!P:P,Dane!O:O,'Obroty 4'!C983)</f>
        <v>0</v>
      </c>
      <c r="J983" s="17">
        <f t="shared" si="32"/>
        <v>0</v>
      </c>
      <c r="K983" s="17">
        <f t="shared" si="33"/>
        <v>0</v>
      </c>
    </row>
    <row r="984" spans="3:11" x14ac:dyDescent="0.3">
      <c r="C984" s="6" t="str">
        <f>slowniki!P310</f>
        <v>405-40204</v>
      </c>
      <c r="D984" s="16" t="str">
        <f>IF($B$5="synt",LEFT(VLOOKUP('Obroty 4'!C984,slowniki!P:Q,2,FALSE),3),IF($B$5="I-P",LEFT(VLOOKUP('Obroty 4'!C984,slowniki!P:Q,2,FALSE),6),IF($B$5="II-P",LEFT(VLOOKUP('Obroty 4'!C984,slowniki!P:Q,2,FALSE),9),VLOOKUP('Obroty 4'!C984,slowniki!P:Q,2,FALSE))))</f>
        <v>405</v>
      </c>
      <c r="E984" s="16" t="str">
        <f>VLOOKUP('Obroty 4'!C984,slowniki!P:Q,2,FALSE)</f>
        <v>405-04-02-04</v>
      </c>
      <c r="F984" s="17">
        <f>SUMIFS(Dane!Q:Q,Dane!O:O,'Obroty 4'!C984,Dane!M:M,'Obroty 4'!$D$2)</f>
        <v>0</v>
      </c>
      <c r="G984" s="17">
        <f>SUMIFS(Dane!Q:Q,Dane!P:P,'Obroty 4'!C984,Dane!M:M,'Obroty 4'!$D$2)</f>
        <v>0</v>
      </c>
      <c r="H984" s="17">
        <f>SUMIFS(Dane!Q:Q,Dane!O:O,'Obroty 4'!C984)</f>
        <v>0</v>
      </c>
      <c r="I984" s="17">
        <f>SUMIFS(Dane!P:P,Dane!O:O,'Obroty 4'!C984)</f>
        <v>0</v>
      </c>
      <c r="J984" s="17">
        <f t="shared" si="32"/>
        <v>0</v>
      </c>
      <c r="K984" s="17">
        <f t="shared" si="33"/>
        <v>0</v>
      </c>
    </row>
    <row r="985" spans="3:11" x14ac:dyDescent="0.3">
      <c r="C985" s="6" t="str">
        <f>slowniki!P311</f>
        <v>405-40205</v>
      </c>
      <c r="D985" s="16" t="str">
        <f>IF($B$5="synt",LEFT(VLOOKUP('Obroty 4'!C985,slowniki!P:Q,2,FALSE),3),IF($B$5="I-P",LEFT(VLOOKUP('Obroty 4'!C985,slowniki!P:Q,2,FALSE),6),IF($B$5="II-P",LEFT(VLOOKUP('Obroty 4'!C985,slowniki!P:Q,2,FALSE),9),VLOOKUP('Obroty 4'!C985,slowniki!P:Q,2,FALSE))))</f>
        <v>405</v>
      </c>
      <c r="E985" s="16" t="str">
        <f>VLOOKUP('Obroty 4'!C985,slowniki!P:Q,2,FALSE)</f>
        <v>405-04-02-05</v>
      </c>
      <c r="F985" s="17">
        <f>SUMIFS(Dane!Q:Q,Dane!O:O,'Obroty 4'!C985,Dane!M:M,'Obroty 4'!$D$2)</f>
        <v>0</v>
      </c>
      <c r="G985" s="17">
        <f>SUMIFS(Dane!Q:Q,Dane!P:P,'Obroty 4'!C985,Dane!M:M,'Obroty 4'!$D$2)</f>
        <v>0</v>
      </c>
      <c r="H985" s="17">
        <f>SUMIFS(Dane!Q:Q,Dane!O:O,'Obroty 4'!C985)</f>
        <v>0</v>
      </c>
      <c r="I985" s="17">
        <f>SUMIFS(Dane!P:P,Dane!O:O,'Obroty 4'!C985)</f>
        <v>0</v>
      </c>
      <c r="J985" s="17">
        <f t="shared" si="32"/>
        <v>0</v>
      </c>
      <c r="K985" s="17">
        <f t="shared" si="33"/>
        <v>0</v>
      </c>
    </row>
    <row r="986" spans="3:11" x14ac:dyDescent="0.3">
      <c r="C986" s="6" t="str">
        <f>slowniki!P312</f>
        <v>405-40206</v>
      </c>
      <c r="D986" s="16" t="str">
        <f>IF($B$5="synt",LEFT(VLOOKUP('Obroty 4'!C986,slowniki!P:Q,2,FALSE),3),IF($B$5="I-P",LEFT(VLOOKUP('Obroty 4'!C986,slowniki!P:Q,2,FALSE),6),IF($B$5="II-P",LEFT(VLOOKUP('Obroty 4'!C986,slowniki!P:Q,2,FALSE),9),VLOOKUP('Obroty 4'!C986,slowniki!P:Q,2,FALSE))))</f>
        <v>405</v>
      </c>
      <c r="E986" s="16" t="str">
        <f>VLOOKUP('Obroty 4'!C986,slowniki!P:Q,2,FALSE)</f>
        <v>405-04-02-06</v>
      </c>
      <c r="F986" s="17">
        <f>SUMIFS(Dane!Q:Q,Dane!O:O,'Obroty 4'!C986,Dane!M:M,'Obroty 4'!$D$2)</f>
        <v>0</v>
      </c>
      <c r="G986" s="17">
        <f>SUMIFS(Dane!Q:Q,Dane!P:P,'Obroty 4'!C986,Dane!M:M,'Obroty 4'!$D$2)</f>
        <v>0</v>
      </c>
      <c r="H986" s="17">
        <f>SUMIFS(Dane!Q:Q,Dane!O:O,'Obroty 4'!C986)</f>
        <v>0</v>
      </c>
      <c r="I986" s="17">
        <f>SUMIFS(Dane!P:P,Dane!O:O,'Obroty 4'!C986)</f>
        <v>0</v>
      </c>
      <c r="J986" s="17">
        <f t="shared" si="32"/>
        <v>0</v>
      </c>
      <c r="K986" s="17">
        <f t="shared" si="33"/>
        <v>0</v>
      </c>
    </row>
    <row r="987" spans="3:11" x14ac:dyDescent="0.3">
      <c r="C987" s="6" t="str">
        <f>slowniki!P313</f>
        <v>405-40207</v>
      </c>
      <c r="D987" s="16" t="str">
        <f>IF($B$5="synt",LEFT(VLOOKUP('Obroty 4'!C987,slowniki!P:Q,2,FALSE),3),IF($B$5="I-P",LEFT(VLOOKUP('Obroty 4'!C987,slowniki!P:Q,2,FALSE),6),IF($B$5="II-P",LEFT(VLOOKUP('Obroty 4'!C987,slowniki!P:Q,2,FALSE),9),VLOOKUP('Obroty 4'!C987,slowniki!P:Q,2,FALSE))))</f>
        <v>405</v>
      </c>
      <c r="E987" s="16" t="str">
        <f>VLOOKUP('Obroty 4'!C987,slowniki!P:Q,2,FALSE)</f>
        <v>405-04-02-07</v>
      </c>
      <c r="F987" s="17">
        <f>SUMIFS(Dane!Q:Q,Dane!O:O,'Obroty 4'!C987,Dane!M:M,'Obroty 4'!$D$2)</f>
        <v>0</v>
      </c>
      <c r="G987" s="17">
        <f>SUMIFS(Dane!Q:Q,Dane!P:P,'Obroty 4'!C987,Dane!M:M,'Obroty 4'!$D$2)</f>
        <v>0</v>
      </c>
      <c r="H987" s="17">
        <f>SUMIFS(Dane!Q:Q,Dane!O:O,'Obroty 4'!C987)</f>
        <v>0</v>
      </c>
      <c r="I987" s="17">
        <f>SUMIFS(Dane!P:P,Dane!O:O,'Obroty 4'!C987)</f>
        <v>0</v>
      </c>
      <c r="J987" s="17">
        <f t="shared" si="32"/>
        <v>0</v>
      </c>
      <c r="K987" s="17">
        <f t="shared" si="33"/>
        <v>0</v>
      </c>
    </row>
    <row r="988" spans="3:11" x14ac:dyDescent="0.3">
      <c r="C988" s="6" t="str">
        <f>slowniki!P314</f>
        <v>405-40208</v>
      </c>
      <c r="D988" s="16" t="str">
        <f>IF($B$5="synt",LEFT(VLOOKUP('Obroty 4'!C988,slowniki!P:Q,2,FALSE),3),IF($B$5="I-P",LEFT(VLOOKUP('Obroty 4'!C988,slowniki!P:Q,2,FALSE),6),IF($B$5="II-P",LEFT(VLOOKUP('Obroty 4'!C988,slowniki!P:Q,2,FALSE),9),VLOOKUP('Obroty 4'!C988,slowniki!P:Q,2,FALSE))))</f>
        <v>405</v>
      </c>
      <c r="E988" s="16" t="str">
        <f>VLOOKUP('Obroty 4'!C988,slowniki!P:Q,2,FALSE)</f>
        <v>405-04-02-08</v>
      </c>
      <c r="F988" s="17">
        <f>SUMIFS(Dane!Q:Q,Dane!O:O,'Obroty 4'!C988,Dane!M:M,'Obroty 4'!$D$2)</f>
        <v>0</v>
      </c>
      <c r="G988" s="17">
        <f>SUMIFS(Dane!Q:Q,Dane!P:P,'Obroty 4'!C988,Dane!M:M,'Obroty 4'!$D$2)</f>
        <v>0</v>
      </c>
      <c r="H988" s="17">
        <f>SUMIFS(Dane!Q:Q,Dane!O:O,'Obroty 4'!C988)</f>
        <v>0</v>
      </c>
      <c r="I988" s="17">
        <f>SUMIFS(Dane!P:P,Dane!O:O,'Obroty 4'!C988)</f>
        <v>0</v>
      </c>
      <c r="J988" s="17">
        <f t="shared" si="32"/>
        <v>0</v>
      </c>
      <c r="K988" s="17">
        <f t="shared" si="33"/>
        <v>0</v>
      </c>
    </row>
    <row r="989" spans="3:11" x14ac:dyDescent="0.3">
      <c r="C989" s="6" t="str">
        <f>slowniki!P315</f>
        <v>405-40209</v>
      </c>
      <c r="D989" s="16" t="str">
        <f>IF($B$5="synt",LEFT(VLOOKUP('Obroty 4'!C989,slowniki!P:Q,2,FALSE),3),IF($B$5="I-P",LEFT(VLOOKUP('Obroty 4'!C989,slowniki!P:Q,2,FALSE),6),IF($B$5="II-P",LEFT(VLOOKUP('Obroty 4'!C989,slowniki!P:Q,2,FALSE),9),VLOOKUP('Obroty 4'!C989,slowniki!P:Q,2,FALSE))))</f>
        <v>405</v>
      </c>
      <c r="E989" s="16" t="str">
        <f>VLOOKUP('Obroty 4'!C989,slowniki!P:Q,2,FALSE)</f>
        <v>405-04-02-09</v>
      </c>
      <c r="F989" s="17">
        <f>SUMIFS(Dane!Q:Q,Dane!O:O,'Obroty 4'!C989,Dane!M:M,'Obroty 4'!$D$2)</f>
        <v>0</v>
      </c>
      <c r="G989" s="17">
        <f>SUMIFS(Dane!Q:Q,Dane!P:P,'Obroty 4'!C989,Dane!M:M,'Obroty 4'!$D$2)</f>
        <v>0</v>
      </c>
      <c r="H989" s="17">
        <f>SUMIFS(Dane!Q:Q,Dane!O:O,'Obroty 4'!C989)</f>
        <v>0</v>
      </c>
      <c r="I989" s="17">
        <f>SUMIFS(Dane!P:P,Dane!O:O,'Obroty 4'!C989)</f>
        <v>0</v>
      </c>
      <c r="J989" s="17">
        <f t="shared" si="32"/>
        <v>0</v>
      </c>
      <c r="K989" s="17">
        <f t="shared" si="33"/>
        <v>0</v>
      </c>
    </row>
    <row r="990" spans="3:11" x14ac:dyDescent="0.3">
      <c r="C990" s="6" t="str">
        <f>slowniki!P316</f>
        <v>405-40210</v>
      </c>
      <c r="D990" s="16" t="str">
        <f>IF($B$5="synt",LEFT(VLOOKUP('Obroty 4'!C990,slowniki!P:Q,2,FALSE),3),IF($B$5="I-P",LEFT(VLOOKUP('Obroty 4'!C990,slowniki!P:Q,2,FALSE),6),IF($B$5="II-P",LEFT(VLOOKUP('Obroty 4'!C990,slowniki!P:Q,2,FALSE),9),VLOOKUP('Obroty 4'!C990,slowniki!P:Q,2,FALSE))))</f>
        <v>405</v>
      </c>
      <c r="E990" s="16" t="str">
        <f>VLOOKUP('Obroty 4'!C990,slowniki!P:Q,2,FALSE)</f>
        <v>405-04-02-10</v>
      </c>
      <c r="F990" s="17">
        <f>SUMIFS(Dane!Q:Q,Dane!O:O,'Obroty 4'!C990,Dane!M:M,'Obroty 4'!$D$2)</f>
        <v>0</v>
      </c>
      <c r="G990" s="17">
        <f>SUMIFS(Dane!Q:Q,Dane!P:P,'Obroty 4'!C990,Dane!M:M,'Obroty 4'!$D$2)</f>
        <v>0</v>
      </c>
      <c r="H990" s="17">
        <f>SUMIFS(Dane!Q:Q,Dane!O:O,'Obroty 4'!C990)</f>
        <v>0</v>
      </c>
      <c r="I990" s="17">
        <f>SUMIFS(Dane!P:P,Dane!O:O,'Obroty 4'!C990)</f>
        <v>0</v>
      </c>
      <c r="J990" s="17">
        <f t="shared" si="32"/>
        <v>0</v>
      </c>
      <c r="K990" s="17">
        <f t="shared" si="33"/>
        <v>0</v>
      </c>
    </row>
    <row r="991" spans="3:11" x14ac:dyDescent="0.3">
      <c r="C991" s="6" t="str">
        <f>slowniki!P317</f>
        <v>405-40211</v>
      </c>
      <c r="D991" s="16" t="str">
        <f>IF($B$5="synt",LEFT(VLOOKUP('Obroty 4'!C991,slowniki!P:Q,2,FALSE),3),IF($B$5="I-P",LEFT(VLOOKUP('Obroty 4'!C991,slowniki!P:Q,2,FALSE),6),IF($B$5="II-P",LEFT(VLOOKUP('Obroty 4'!C991,slowniki!P:Q,2,FALSE),9),VLOOKUP('Obroty 4'!C991,slowniki!P:Q,2,FALSE))))</f>
        <v>405</v>
      </c>
      <c r="E991" s="16" t="str">
        <f>VLOOKUP('Obroty 4'!C991,slowniki!P:Q,2,FALSE)</f>
        <v>405-04-02-11</v>
      </c>
      <c r="F991" s="17">
        <f>SUMIFS(Dane!Q:Q,Dane!O:O,'Obroty 4'!C991,Dane!M:M,'Obroty 4'!$D$2)</f>
        <v>0</v>
      </c>
      <c r="G991" s="17">
        <f>SUMIFS(Dane!Q:Q,Dane!P:P,'Obroty 4'!C991,Dane!M:M,'Obroty 4'!$D$2)</f>
        <v>0</v>
      </c>
      <c r="H991" s="17">
        <f>SUMIFS(Dane!Q:Q,Dane!O:O,'Obroty 4'!C991)</f>
        <v>0</v>
      </c>
      <c r="I991" s="17">
        <f>SUMIFS(Dane!P:P,Dane!O:O,'Obroty 4'!C991)</f>
        <v>0</v>
      </c>
      <c r="J991" s="17">
        <f t="shared" si="32"/>
        <v>0</v>
      </c>
      <c r="K991" s="17">
        <f t="shared" si="33"/>
        <v>0</v>
      </c>
    </row>
    <row r="992" spans="3:11" x14ac:dyDescent="0.3">
      <c r="C992" s="6" t="str">
        <f>slowniki!P318</f>
        <v>405-40212</v>
      </c>
      <c r="D992" s="16" t="str">
        <f>IF($B$5="synt",LEFT(VLOOKUP('Obroty 4'!C992,slowniki!P:Q,2,FALSE),3),IF($B$5="I-P",LEFT(VLOOKUP('Obroty 4'!C992,slowniki!P:Q,2,FALSE),6),IF($B$5="II-P",LEFT(VLOOKUP('Obroty 4'!C992,slowniki!P:Q,2,FALSE),9),VLOOKUP('Obroty 4'!C992,slowniki!P:Q,2,FALSE))))</f>
        <v>405</v>
      </c>
      <c r="E992" s="16" t="str">
        <f>VLOOKUP('Obroty 4'!C992,slowniki!P:Q,2,FALSE)</f>
        <v>405-04-02-12</v>
      </c>
      <c r="F992" s="17">
        <f>SUMIFS(Dane!Q:Q,Dane!O:O,'Obroty 4'!C992,Dane!M:M,'Obroty 4'!$D$2)</f>
        <v>0</v>
      </c>
      <c r="G992" s="17">
        <f>SUMIFS(Dane!Q:Q,Dane!P:P,'Obroty 4'!C992,Dane!M:M,'Obroty 4'!$D$2)</f>
        <v>0</v>
      </c>
      <c r="H992" s="17">
        <f>SUMIFS(Dane!Q:Q,Dane!O:O,'Obroty 4'!C992)</f>
        <v>0</v>
      </c>
      <c r="I992" s="17">
        <f>SUMIFS(Dane!P:P,Dane!O:O,'Obroty 4'!C992)</f>
        <v>0</v>
      </c>
      <c r="J992" s="17">
        <f t="shared" si="32"/>
        <v>0</v>
      </c>
      <c r="K992" s="17">
        <f t="shared" si="33"/>
        <v>0</v>
      </c>
    </row>
    <row r="993" spans="3:11" x14ac:dyDescent="0.3">
      <c r="C993" s="6" t="str">
        <f>slowniki!P319</f>
        <v>405-40213</v>
      </c>
      <c r="D993" s="16" t="str">
        <f>IF($B$5="synt",LEFT(VLOOKUP('Obroty 4'!C993,slowniki!P:Q,2,FALSE),3),IF($B$5="I-P",LEFT(VLOOKUP('Obroty 4'!C993,slowniki!P:Q,2,FALSE),6),IF($B$5="II-P",LEFT(VLOOKUP('Obroty 4'!C993,slowniki!P:Q,2,FALSE),9),VLOOKUP('Obroty 4'!C993,slowniki!P:Q,2,FALSE))))</f>
        <v>405</v>
      </c>
      <c r="E993" s="16" t="str">
        <f>VLOOKUP('Obroty 4'!C993,slowniki!P:Q,2,FALSE)</f>
        <v>405-04-02-13</v>
      </c>
      <c r="F993" s="17">
        <f>SUMIFS(Dane!Q:Q,Dane!O:O,'Obroty 4'!C993,Dane!M:M,'Obroty 4'!$D$2)</f>
        <v>0</v>
      </c>
      <c r="G993" s="17">
        <f>SUMIFS(Dane!Q:Q,Dane!P:P,'Obroty 4'!C993,Dane!M:M,'Obroty 4'!$D$2)</f>
        <v>0</v>
      </c>
      <c r="H993" s="17">
        <f>SUMIFS(Dane!Q:Q,Dane!O:O,'Obroty 4'!C993)</f>
        <v>0</v>
      </c>
      <c r="I993" s="17">
        <f>SUMIFS(Dane!P:P,Dane!O:O,'Obroty 4'!C993)</f>
        <v>0</v>
      </c>
      <c r="J993" s="17">
        <f t="shared" si="32"/>
        <v>0</v>
      </c>
      <c r="K993" s="17">
        <f t="shared" si="33"/>
        <v>0</v>
      </c>
    </row>
    <row r="994" spans="3:11" x14ac:dyDescent="0.3">
      <c r="C994" s="6" t="str">
        <f>slowniki!P320</f>
        <v>405-40214</v>
      </c>
      <c r="D994" s="16" t="str">
        <f>IF($B$5="synt",LEFT(VLOOKUP('Obroty 4'!C994,slowniki!P:Q,2,FALSE),3),IF($B$5="I-P",LEFT(VLOOKUP('Obroty 4'!C994,slowniki!P:Q,2,FALSE),6),IF($B$5="II-P",LEFT(VLOOKUP('Obroty 4'!C994,slowniki!P:Q,2,FALSE),9),VLOOKUP('Obroty 4'!C994,slowniki!P:Q,2,FALSE))))</f>
        <v>405</v>
      </c>
      <c r="E994" s="16" t="str">
        <f>VLOOKUP('Obroty 4'!C994,slowniki!P:Q,2,FALSE)</f>
        <v>405-04-02-14</v>
      </c>
      <c r="F994" s="17">
        <f>SUMIFS(Dane!Q:Q,Dane!O:O,'Obroty 4'!C994,Dane!M:M,'Obroty 4'!$D$2)</f>
        <v>0</v>
      </c>
      <c r="G994" s="17">
        <f>SUMIFS(Dane!Q:Q,Dane!P:P,'Obroty 4'!C994,Dane!M:M,'Obroty 4'!$D$2)</f>
        <v>0</v>
      </c>
      <c r="H994" s="17">
        <f>SUMIFS(Dane!Q:Q,Dane!O:O,'Obroty 4'!C994)</f>
        <v>0</v>
      </c>
      <c r="I994" s="17">
        <f>SUMIFS(Dane!P:P,Dane!O:O,'Obroty 4'!C994)</f>
        <v>0</v>
      </c>
      <c r="J994" s="17">
        <f t="shared" si="32"/>
        <v>0</v>
      </c>
      <c r="K994" s="17">
        <f t="shared" si="33"/>
        <v>0</v>
      </c>
    </row>
    <row r="995" spans="3:11" x14ac:dyDescent="0.3">
      <c r="C995" s="6" t="str">
        <f>slowniki!P321</f>
        <v>405-40215</v>
      </c>
      <c r="D995" s="16" t="str">
        <f>IF($B$5="synt",LEFT(VLOOKUP('Obroty 4'!C995,slowniki!P:Q,2,FALSE),3),IF($B$5="I-P",LEFT(VLOOKUP('Obroty 4'!C995,slowniki!P:Q,2,FALSE),6),IF($B$5="II-P",LEFT(VLOOKUP('Obroty 4'!C995,slowniki!P:Q,2,FALSE),9),VLOOKUP('Obroty 4'!C995,slowniki!P:Q,2,FALSE))))</f>
        <v>405</v>
      </c>
      <c r="E995" s="16" t="str">
        <f>VLOOKUP('Obroty 4'!C995,slowniki!P:Q,2,FALSE)</f>
        <v>405-04-02-15</v>
      </c>
      <c r="F995" s="17">
        <f>SUMIFS(Dane!Q:Q,Dane!O:O,'Obroty 4'!C995,Dane!M:M,'Obroty 4'!$D$2)</f>
        <v>0</v>
      </c>
      <c r="G995" s="17">
        <f>SUMIFS(Dane!Q:Q,Dane!P:P,'Obroty 4'!C995,Dane!M:M,'Obroty 4'!$D$2)</f>
        <v>0</v>
      </c>
      <c r="H995" s="17">
        <f>SUMIFS(Dane!Q:Q,Dane!O:O,'Obroty 4'!C995)</f>
        <v>0</v>
      </c>
      <c r="I995" s="17">
        <f>SUMIFS(Dane!P:P,Dane!O:O,'Obroty 4'!C995)</f>
        <v>0</v>
      </c>
      <c r="J995" s="17">
        <f t="shared" si="32"/>
        <v>0</v>
      </c>
      <c r="K995" s="17">
        <f t="shared" si="33"/>
        <v>0</v>
      </c>
    </row>
    <row r="996" spans="3:11" x14ac:dyDescent="0.3">
      <c r="C996" s="6" t="str">
        <f>slowniki!P322</f>
        <v>405-40216</v>
      </c>
      <c r="D996" s="16" t="str">
        <f>IF($B$5="synt",LEFT(VLOOKUP('Obroty 4'!C996,slowniki!P:Q,2,FALSE),3),IF($B$5="I-P",LEFT(VLOOKUP('Obroty 4'!C996,slowniki!P:Q,2,FALSE),6),IF($B$5="II-P",LEFT(VLOOKUP('Obroty 4'!C996,slowniki!P:Q,2,FALSE),9),VLOOKUP('Obroty 4'!C996,slowniki!P:Q,2,FALSE))))</f>
        <v>405</v>
      </c>
      <c r="E996" s="16" t="str">
        <f>VLOOKUP('Obroty 4'!C996,slowniki!P:Q,2,FALSE)</f>
        <v>405-04-02-16</v>
      </c>
      <c r="F996" s="17">
        <f>SUMIFS(Dane!Q:Q,Dane!O:O,'Obroty 4'!C996,Dane!M:M,'Obroty 4'!$D$2)</f>
        <v>0</v>
      </c>
      <c r="G996" s="17">
        <f>SUMIFS(Dane!Q:Q,Dane!P:P,'Obroty 4'!C996,Dane!M:M,'Obroty 4'!$D$2)</f>
        <v>0</v>
      </c>
      <c r="H996" s="17">
        <f>SUMIFS(Dane!Q:Q,Dane!O:O,'Obroty 4'!C996)</f>
        <v>0</v>
      </c>
      <c r="I996" s="17">
        <f>SUMIFS(Dane!P:P,Dane!O:O,'Obroty 4'!C996)</f>
        <v>0</v>
      </c>
      <c r="J996" s="17">
        <f t="shared" si="32"/>
        <v>0</v>
      </c>
      <c r="K996" s="17">
        <f t="shared" si="33"/>
        <v>0</v>
      </c>
    </row>
    <row r="997" spans="3:11" x14ac:dyDescent="0.3">
      <c r="C997" s="6" t="str">
        <f>slowniki!P323</f>
        <v>405-40301</v>
      </c>
      <c r="D997" s="16" t="str">
        <f>IF($B$5="synt",LEFT(VLOOKUP('Obroty 4'!C997,slowniki!P:Q,2,FALSE),3),IF($B$5="I-P",LEFT(VLOOKUP('Obroty 4'!C997,slowniki!P:Q,2,FALSE),6),IF($B$5="II-P",LEFT(VLOOKUP('Obroty 4'!C997,slowniki!P:Q,2,FALSE),9),VLOOKUP('Obroty 4'!C997,slowniki!P:Q,2,FALSE))))</f>
        <v>405</v>
      </c>
      <c r="E997" s="16" t="str">
        <f>VLOOKUP('Obroty 4'!C997,slowniki!P:Q,2,FALSE)</f>
        <v>405-04-03-01</v>
      </c>
      <c r="F997" s="17">
        <f>SUMIFS(Dane!Q:Q,Dane!O:O,'Obroty 4'!C997,Dane!M:M,'Obroty 4'!$D$2)</f>
        <v>0</v>
      </c>
      <c r="G997" s="17">
        <f>SUMIFS(Dane!Q:Q,Dane!P:P,'Obroty 4'!C997,Dane!M:M,'Obroty 4'!$D$2)</f>
        <v>0</v>
      </c>
      <c r="H997" s="17">
        <f>SUMIFS(Dane!Q:Q,Dane!O:O,'Obroty 4'!C997)</f>
        <v>0</v>
      </c>
      <c r="I997" s="17">
        <f>SUMIFS(Dane!P:P,Dane!O:O,'Obroty 4'!C997)</f>
        <v>0</v>
      </c>
      <c r="J997" s="17">
        <f t="shared" si="32"/>
        <v>0</v>
      </c>
      <c r="K997" s="17">
        <f t="shared" si="33"/>
        <v>0</v>
      </c>
    </row>
    <row r="998" spans="3:11" x14ac:dyDescent="0.3">
      <c r="C998" s="6" t="str">
        <f>slowniki!P324</f>
        <v>405-40302</v>
      </c>
      <c r="D998" s="16" t="str">
        <f>IF($B$5="synt",LEFT(VLOOKUP('Obroty 4'!C998,slowniki!P:Q,2,FALSE),3),IF($B$5="I-P",LEFT(VLOOKUP('Obroty 4'!C998,slowniki!P:Q,2,FALSE),6),IF($B$5="II-P",LEFT(VLOOKUP('Obroty 4'!C998,slowniki!P:Q,2,FALSE),9),VLOOKUP('Obroty 4'!C998,slowniki!P:Q,2,FALSE))))</f>
        <v>405</v>
      </c>
      <c r="E998" s="16" t="str">
        <f>VLOOKUP('Obroty 4'!C998,slowniki!P:Q,2,FALSE)</f>
        <v>405-04-03-02</v>
      </c>
      <c r="F998" s="17">
        <f>SUMIFS(Dane!Q:Q,Dane!O:O,'Obroty 4'!C998,Dane!M:M,'Obroty 4'!$D$2)</f>
        <v>0</v>
      </c>
      <c r="G998" s="17">
        <f>SUMIFS(Dane!Q:Q,Dane!P:P,'Obroty 4'!C998,Dane!M:M,'Obroty 4'!$D$2)</f>
        <v>0</v>
      </c>
      <c r="H998" s="17">
        <f>SUMIFS(Dane!Q:Q,Dane!O:O,'Obroty 4'!C998)</f>
        <v>0</v>
      </c>
      <c r="I998" s="17">
        <f>SUMIFS(Dane!P:P,Dane!O:O,'Obroty 4'!C998)</f>
        <v>0</v>
      </c>
      <c r="J998" s="17">
        <f t="shared" si="32"/>
        <v>0</v>
      </c>
      <c r="K998" s="17">
        <f t="shared" si="33"/>
        <v>0</v>
      </c>
    </row>
    <row r="999" spans="3:11" x14ac:dyDescent="0.3">
      <c r="C999" s="6" t="str">
        <f>slowniki!P325</f>
        <v>405-40303</v>
      </c>
      <c r="D999" s="16" t="str">
        <f>IF($B$5="synt",LEFT(VLOOKUP('Obroty 4'!C999,slowniki!P:Q,2,FALSE),3),IF($B$5="I-P",LEFT(VLOOKUP('Obroty 4'!C999,slowniki!P:Q,2,FALSE),6),IF($B$5="II-P",LEFT(VLOOKUP('Obroty 4'!C999,slowniki!P:Q,2,FALSE),9),VLOOKUP('Obroty 4'!C999,slowniki!P:Q,2,FALSE))))</f>
        <v>405</v>
      </c>
      <c r="E999" s="16" t="str">
        <f>VLOOKUP('Obroty 4'!C999,slowniki!P:Q,2,FALSE)</f>
        <v>405-04-03-03</v>
      </c>
      <c r="F999" s="17">
        <f>SUMIFS(Dane!Q:Q,Dane!O:O,'Obroty 4'!C999,Dane!M:M,'Obroty 4'!$D$2)</f>
        <v>0</v>
      </c>
      <c r="G999" s="17">
        <f>SUMIFS(Dane!Q:Q,Dane!P:P,'Obroty 4'!C999,Dane!M:M,'Obroty 4'!$D$2)</f>
        <v>0</v>
      </c>
      <c r="H999" s="17">
        <f>SUMIFS(Dane!Q:Q,Dane!O:O,'Obroty 4'!C999)</f>
        <v>0</v>
      </c>
      <c r="I999" s="17">
        <f>SUMIFS(Dane!P:P,Dane!O:O,'Obroty 4'!C999)</f>
        <v>0</v>
      </c>
      <c r="J999" s="17">
        <f t="shared" si="32"/>
        <v>0</v>
      </c>
      <c r="K999" s="17">
        <f t="shared" si="33"/>
        <v>0</v>
      </c>
    </row>
    <row r="1000" spans="3:11" x14ac:dyDescent="0.3">
      <c r="C1000" s="6" t="str">
        <f>slowniki!P326</f>
        <v>405-40304</v>
      </c>
      <c r="D1000" s="16" t="str">
        <f>IF($B$5="synt",LEFT(VLOOKUP('Obroty 4'!C1000,slowniki!P:Q,2,FALSE),3),IF($B$5="I-P",LEFT(VLOOKUP('Obroty 4'!C1000,slowniki!P:Q,2,FALSE),6),IF($B$5="II-P",LEFT(VLOOKUP('Obroty 4'!C1000,slowniki!P:Q,2,FALSE),9),VLOOKUP('Obroty 4'!C1000,slowniki!P:Q,2,FALSE))))</f>
        <v>405</v>
      </c>
      <c r="E1000" s="16" t="str">
        <f>VLOOKUP('Obroty 4'!C1000,slowniki!P:Q,2,FALSE)</f>
        <v>405-04-03-04</v>
      </c>
      <c r="F1000" s="17">
        <f>SUMIFS(Dane!Q:Q,Dane!O:O,'Obroty 4'!C1000,Dane!M:M,'Obroty 4'!$D$2)</f>
        <v>0</v>
      </c>
      <c r="G1000" s="17">
        <f>SUMIFS(Dane!Q:Q,Dane!P:P,'Obroty 4'!C1000,Dane!M:M,'Obroty 4'!$D$2)</f>
        <v>0</v>
      </c>
      <c r="H1000" s="17">
        <f>SUMIFS(Dane!Q:Q,Dane!O:O,'Obroty 4'!C1000)</f>
        <v>0</v>
      </c>
      <c r="I1000" s="17">
        <f>SUMIFS(Dane!P:P,Dane!O:O,'Obroty 4'!C1000)</f>
        <v>0</v>
      </c>
      <c r="J1000" s="17">
        <f t="shared" si="32"/>
        <v>0</v>
      </c>
      <c r="K1000" s="17">
        <f t="shared" si="33"/>
        <v>0</v>
      </c>
    </row>
    <row r="1001" spans="3:11" x14ac:dyDescent="0.3">
      <c r="C1001" s="6" t="str">
        <f>slowniki!P327</f>
        <v>405-40305</v>
      </c>
      <c r="D1001" s="16" t="str">
        <f>IF($B$5="synt",LEFT(VLOOKUP('Obroty 4'!C1001,slowniki!P:Q,2,FALSE),3),IF($B$5="I-P",LEFT(VLOOKUP('Obroty 4'!C1001,slowniki!P:Q,2,FALSE),6),IF($B$5="II-P",LEFT(VLOOKUP('Obroty 4'!C1001,slowniki!P:Q,2,FALSE),9),VLOOKUP('Obroty 4'!C1001,slowniki!P:Q,2,FALSE))))</f>
        <v>405</v>
      </c>
      <c r="E1001" s="16" t="str">
        <f>VLOOKUP('Obroty 4'!C1001,slowniki!P:Q,2,FALSE)</f>
        <v>405-04-03-05</v>
      </c>
      <c r="F1001" s="17">
        <f>SUMIFS(Dane!Q:Q,Dane!O:O,'Obroty 4'!C1001,Dane!M:M,'Obroty 4'!$D$2)</f>
        <v>0</v>
      </c>
      <c r="G1001" s="17">
        <f>SUMIFS(Dane!Q:Q,Dane!P:P,'Obroty 4'!C1001,Dane!M:M,'Obroty 4'!$D$2)</f>
        <v>0</v>
      </c>
      <c r="H1001" s="17">
        <f>SUMIFS(Dane!Q:Q,Dane!O:O,'Obroty 4'!C1001)</f>
        <v>0</v>
      </c>
      <c r="I1001" s="17">
        <f>SUMIFS(Dane!P:P,Dane!O:O,'Obroty 4'!C1001)</f>
        <v>0</v>
      </c>
      <c r="J1001" s="17">
        <f t="shared" si="32"/>
        <v>0</v>
      </c>
      <c r="K1001" s="17">
        <f t="shared" si="33"/>
        <v>0</v>
      </c>
    </row>
    <row r="1002" spans="3:11" x14ac:dyDescent="0.3">
      <c r="C1002" s="6" t="str">
        <f>slowniki!P328</f>
        <v>405-40306</v>
      </c>
      <c r="D1002" s="16" t="str">
        <f>IF($B$5="synt",LEFT(VLOOKUP('Obroty 4'!C1002,slowniki!P:Q,2,FALSE),3),IF($B$5="I-P",LEFT(VLOOKUP('Obroty 4'!C1002,slowniki!P:Q,2,FALSE),6),IF($B$5="II-P",LEFT(VLOOKUP('Obroty 4'!C1002,slowniki!P:Q,2,FALSE),9),VLOOKUP('Obroty 4'!C1002,slowniki!P:Q,2,FALSE))))</f>
        <v>405</v>
      </c>
      <c r="E1002" s="16" t="str">
        <f>VLOOKUP('Obroty 4'!C1002,slowniki!P:Q,2,FALSE)</f>
        <v>405-04-03-06</v>
      </c>
      <c r="F1002" s="17">
        <f>SUMIFS(Dane!Q:Q,Dane!O:O,'Obroty 4'!C1002,Dane!M:M,'Obroty 4'!$D$2)</f>
        <v>0</v>
      </c>
      <c r="G1002" s="17">
        <f>SUMIFS(Dane!Q:Q,Dane!P:P,'Obroty 4'!C1002,Dane!M:M,'Obroty 4'!$D$2)</f>
        <v>0</v>
      </c>
      <c r="H1002" s="17">
        <f>SUMIFS(Dane!Q:Q,Dane!O:O,'Obroty 4'!C1002)</f>
        <v>0</v>
      </c>
      <c r="I1002" s="17">
        <f>SUMIFS(Dane!P:P,Dane!O:O,'Obroty 4'!C1002)</f>
        <v>0</v>
      </c>
      <c r="J1002" s="17">
        <f t="shared" si="32"/>
        <v>0</v>
      </c>
      <c r="K1002" s="17">
        <f t="shared" si="33"/>
        <v>0</v>
      </c>
    </row>
    <row r="1003" spans="3:11" x14ac:dyDescent="0.3">
      <c r="C1003" s="6" t="str">
        <f>slowniki!P329</f>
        <v>405-40307</v>
      </c>
      <c r="D1003" s="16" t="str">
        <f>IF($B$5="synt",LEFT(VLOOKUP('Obroty 4'!C1003,slowniki!P:Q,2,FALSE),3),IF($B$5="I-P",LEFT(VLOOKUP('Obroty 4'!C1003,slowniki!P:Q,2,FALSE),6),IF($B$5="II-P",LEFT(VLOOKUP('Obroty 4'!C1003,slowniki!P:Q,2,FALSE),9),VLOOKUP('Obroty 4'!C1003,slowniki!P:Q,2,FALSE))))</f>
        <v>405</v>
      </c>
      <c r="E1003" s="16" t="str">
        <f>VLOOKUP('Obroty 4'!C1003,slowniki!P:Q,2,FALSE)</f>
        <v>405-04-03-07</v>
      </c>
      <c r="F1003" s="17">
        <f>SUMIFS(Dane!Q:Q,Dane!O:O,'Obroty 4'!C1003,Dane!M:M,'Obroty 4'!$D$2)</f>
        <v>0</v>
      </c>
      <c r="G1003" s="17">
        <f>SUMIFS(Dane!Q:Q,Dane!P:P,'Obroty 4'!C1003,Dane!M:M,'Obroty 4'!$D$2)</f>
        <v>0</v>
      </c>
      <c r="H1003" s="17">
        <f>SUMIFS(Dane!Q:Q,Dane!O:O,'Obroty 4'!C1003)</f>
        <v>0</v>
      </c>
      <c r="I1003" s="17">
        <f>SUMIFS(Dane!P:P,Dane!O:O,'Obroty 4'!C1003)</f>
        <v>0</v>
      </c>
      <c r="J1003" s="17">
        <f t="shared" si="32"/>
        <v>0</v>
      </c>
      <c r="K1003" s="17">
        <f t="shared" si="33"/>
        <v>0</v>
      </c>
    </row>
    <row r="1004" spans="3:11" x14ac:dyDescent="0.3">
      <c r="C1004" s="6" t="str">
        <f>slowniki!P330</f>
        <v>405-40308</v>
      </c>
      <c r="D1004" s="16" t="str">
        <f>IF($B$5="synt",LEFT(VLOOKUP('Obroty 4'!C1004,slowniki!P:Q,2,FALSE),3),IF($B$5="I-P",LEFT(VLOOKUP('Obroty 4'!C1004,slowniki!P:Q,2,FALSE),6),IF($B$5="II-P",LEFT(VLOOKUP('Obroty 4'!C1004,slowniki!P:Q,2,FALSE),9),VLOOKUP('Obroty 4'!C1004,slowniki!P:Q,2,FALSE))))</f>
        <v>405</v>
      </c>
      <c r="E1004" s="16" t="str">
        <f>VLOOKUP('Obroty 4'!C1004,slowniki!P:Q,2,FALSE)</f>
        <v>405-04-03-08</v>
      </c>
      <c r="F1004" s="17">
        <f>SUMIFS(Dane!Q:Q,Dane!O:O,'Obroty 4'!C1004,Dane!M:M,'Obroty 4'!$D$2)</f>
        <v>0</v>
      </c>
      <c r="G1004" s="17">
        <f>SUMIFS(Dane!Q:Q,Dane!P:P,'Obroty 4'!C1004,Dane!M:M,'Obroty 4'!$D$2)</f>
        <v>0</v>
      </c>
      <c r="H1004" s="17">
        <f>SUMIFS(Dane!Q:Q,Dane!O:O,'Obroty 4'!C1004)</f>
        <v>0</v>
      </c>
      <c r="I1004" s="17">
        <f>SUMIFS(Dane!P:P,Dane!O:O,'Obroty 4'!C1004)</f>
        <v>0</v>
      </c>
      <c r="J1004" s="17">
        <f t="shared" si="32"/>
        <v>0</v>
      </c>
      <c r="K1004" s="17">
        <f t="shared" si="33"/>
        <v>0</v>
      </c>
    </row>
    <row r="1005" spans="3:11" x14ac:dyDescent="0.3">
      <c r="C1005" s="6" t="str">
        <f>slowniki!P331</f>
        <v>405-40309</v>
      </c>
      <c r="D1005" s="16" t="str">
        <f>IF($B$5="synt",LEFT(VLOOKUP('Obroty 4'!C1005,slowniki!P:Q,2,FALSE),3),IF($B$5="I-P",LEFT(VLOOKUP('Obroty 4'!C1005,slowniki!P:Q,2,FALSE),6),IF($B$5="II-P",LEFT(VLOOKUP('Obroty 4'!C1005,slowniki!P:Q,2,FALSE),9),VLOOKUP('Obroty 4'!C1005,slowniki!P:Q,2,FALSE))))</f>
        <v>405</v>
      </c>
      <c r="E1005" s="16" t="str">
        <f>VLOOKUP('Obroty 4'!C1005,slowniki!P:Q,2,FALSE)</f>
        <v>405-04-03-09</v>
      </c>
      <c r="F1005" s="17">
        <f>SUMIFS(Dane!Q:Q,Dane!O:O,'Obroty 4'!C1005,Dane!M:M,'Obroty 4'!$D$2)</f>
        <v>0</v>
      </c>
      <c r="G1005" s="17">
        <f>SUMIFS(Dane!Q:Q,Dane!P:P,'Obroty 4'!C1005,Dane!M:M,'Obroty 4'!$D$2)</f>
        <v>0</v>
      </c>
      <c r="H1005" s="17">
        <f>SUMIFS(Dane!Q:Q,Dane!O:O,'Obroty 4'!C1005)</f>
        <v>0</v>
      </c>
      <c r="I1005" s="17">
        <f>SUMIFS(Dane!P:P,Dane!O:O,'Obroty 4'!C1005)</f>
        <v>0</v>
      </c>
      <c r="J1005" s="17">
        <f t="shared" si="32"/>
        <v>0</v>
      </c>
      <c r="K1005" s="17">
        <f t="shared" si="33"/>
        <v>0</v>
      </c>
    </row>
    <row r="1006" spans="3:11" x14ac:dyDescent="0.3">
      <c r="C1006" s="6" t="str">
        <f>slowniki!P332</f>
        <v>405-40310</v>
      </c>
      <c r="D1006" s="16" t="str">
        <f>IF($B$5="synt",LEFT(VLOOKUP('Obroty 4'!C1006,slowniki!P:Q,2,FALSE),3),IF($B$5="I-P",LEFT(VLOOKUP('Obroty 4'!C1006,slowniki!P:Q,2,FALSE),6),IF($B$5="II-P",LEFT(VLOOKUP('Obroty 4'!C1006,slowniki!P:Q,2,FALSE),9),VLOOKUP('Obroty 4'!C1006,slowniki!P:Q,2,FALSE))))</f>
        <v>405</v>
      </c>
      <c r="E1006" s="16" t="str">
        <f>VLOOKUP('Obroty 4'!C1006,slowniki!P:Q,2,FALSE)</f>
        <v>405-04-03-10</v>
      </c>
      <c r="F1006" s="17">
        <f>SUMIFS(Dane!Q:Q,Dane!O:O,'Obroty 4'!C1006,Dane!M:M,'Obroty 4'!$D$2)</f>
        <v>0</v>
      </c>
      <c r="G1006" s="17">
        <f>SUMIFS(Dane!Q:Q,Dane!P:P,'Obroty 4'!C1006,Dane!M:M,'Obroty 4'!$D$2)</f>
        <v>0</v>
      </c>
      <c r="H1006" s="17">
        <f>SUMIFS(Dane!Q:Q,Dane!O:O,'Obroty 4'!C1006)</f>
        <v>0</v>
      </c>
      <c r="I1006" s="17">
        <f>SUMIFS(Dane!P:P,Dane!O:O,'Obroty 4'!C1006)</f>
        <v>0</v>
      </c>
      <c r="J1006" s="17">
        <f t="shared" si="32"/>
        <v>0</v>
      </c>
      <c r="K1006" s="17">
        <f t="shared" si="33"/>
        <v>0</v>
      </c>
    </row>
    <row r="1007" spans="3:11" x14ac:dyDescent="0.3">
      <c r="C1007" s="6" t="str">
        <f>slowniki!P333</f>
        <v>405-40311</v>
      </c>
      <c r="D1007" s="16" t="str">
        <f>IF($B$5="synt",LEFT(VLOOKUP('Obroty 4'!C1007,slowniki!P:Q,2,FALSE),3),IF($B$5="I-P",LEFT(VLOOKUP('Obroty 4'!C1007,slowniki!P:Q,2,FALSE),6),IF($B$5="II-P",LEFT(VLOOKUP('Obroty 4'!C1007,slowniki!P:Q,2,FALSE),9),VLOOKUP('Obroty 4'!C1007,slowniki!P:Q,2,FALSE))))</f>
        <v>405</v>
      </c>
      <c r="E1007" s="16" t="str">
        <f>VLOOKUP('Obroty 4'!C1007,slowniki!P:Q,2,FALSE)</f>
        <v>405-04-03-11</v>
      </c>
      <c r="F1007" s="17">
        <f>SUMIFS(Dane!Q:Q,Dane!O:O,'Obroty 4'!C1007,Dane!M:M,'Obroty 4'!$D$2)</f>
        <v>0</v>
      </c>
      <c r="G1007" s="17">
        <f>SUMIFS(Dane!Q:Q,Dane!P:P,'Obroty 4'!C1007,Dane!M:M,'Obroty 4'!$D$2)</f>
        <v>0</v>
      </c>
      <c r="H1007" s="17">
        <f>SUMIFS(Dane!Q:Q,Dane!O:O,'Obroty 4'!C1007)</f>
        <v>0</v>
      </c>
      <c r="I1007" s="17">
        <f>SUMIFS(Dane!P:P,Dane!O:O,'Obroty 4'!C1007)</f>
        <v>0</v>
      </c>
      <c r="J1007" s="17">
        <f t="shared" si="32"/>
        <v>0</v>
      </c>
      <c r="K1007" s="17">
        <f t="shared" si="33"/>
        <v>0</v>
      </c>
    </row>
    <row r="1008" spans="3:11" x14ac:dyDescent="0.3">
      <c r="C1008" s="6" t="str">
        <f>slowniki!P334</f>
        <v>405-40312</v>
      </c>
      <c r="D1008" s="16" t="str">
        <f>IF($B$5="synt",LEFT(VLOOKUP('Obroty 4'!C1008,slowniki!P:Q,2,FALSE),3),IF($B$5="I-P",LEFT(VLOOKUP('Obroty 4'!C1008,slowniki!P:Q,2,FALSE),6),IF($B$5="II-P",LEFT(VLOOKUP('Obroty 4'!C1008,slowniki!P:Q,2,FALSE),9),VLOOKUP('Obroty 4'!C1008,slowniki!P:Q,2,FALSE))))</f>
        <v>405</v>
      </c>
      <c r="E1008" s="16" t="str">
        <f>VLOOKUP('Obroty 4'!C1008,slowniki!P:Q,2,FALSE)</f>
        <v>405-04-03-12</v>
      </c>
      <c r="F1008" s="17">
        <f>SUMIFS(Dane!Q:Q,Dane!O:O,'Obroty 4'!C1008,Dane!M:M,'Obroty 4'!$D$2)</f>
        <v>0</v>
      </c>
      <c r="G1008" s="17">
        <f>SUMIFS(Dane!Q:Q,Dane!P:P,'Obroty 4'!C1008,Dane!M:M,'Obroty 4'!$D$2)</f>
        <v>0</v>
      </c>
      <c r="H1008" s="17">
        <f>SUMIFS(Dane!Q:Q,Dane!O:O,'Obroty 4'!C1008)</f>
        <v>0</v>
      </c>
      <c r="I1008" s="17">
        <f>SUMIFS(Dane!P:P,Dane!O:O,'Obroty 4'!C1008)</f>
        <v>0</v>
      </c>
      <c r="J1008" s="17">
        <f t="shared" si="32"/>
        <v>0</v>
      </c>
      <c r="K1008" s="17">
        <f t="shared" si="33"/>
        <v>0</v>
      </c>
    </row>
    <row r="1009" spans="3:11" x14ac:dyDescent="0.3">
      <c r="C1009" s="6" t="str">
        <f>slowniki!P335</f>
        <v>405-40313</v>
      </c>
      <c r="D1009" s="16" t="str">
        <f>IF($B$5="synt",LEFT(VLOOKUP('Obroty 4'!C1009,slowniki!P:Q,2,FALSE),3),IF($B$5="I-P",LEFT(VLOOKUP('Obroty 4'!C1009,slowniki!P:Q,2,FALSE),6),IF($B$5="II-P",LEFT(VLOOKUP('Obroty 4'!C1009,slowniki!P:Q,2,FALSE),9),VLOOKUP('Obroty 4'!C1009,slowniki!P:Q,2,FALSE))))</f>
        <v>405</v>
      </c>
      <c r="E1009" s="16" t="str">
        <f>VLOOKUP('Obroty 4'!C1009,slowniki!P:Q,2,FALSE)</f>
        <v>405-04-03-13</v>
      </c>
      <c r="F1009" s="17">
        <f>SUMIFS(Dane!Q:Q,Dane!O:O,'Obroty 4'!C1009,Dane!M:M,'Obroty 4'!$D$2)</f>
        <v>0</v>
      </c>
      <c r="G1009" s="17">
        <f>SUMIFS(Dane!Q:Q,Dane!P:P,'Obroty 4'!C1009,Dane!M:M,'Obroty 4'!$D$2)</f>
        <v>0</v>
      </c>
      <c r="H1009" s="17">
        <f>SUMIFS(Dane!Q:Q,Dane!O:O,'Obroty 4'!C1009)</f>
        <v>0</v>
      </c>
      <c r="I1009" s="17">
        <f>SUMIFS(Dane!P:P,Dane!O:O,'Obroty 4'!C1009)</f>
        <v>0</v>
      </c>
      <c r="J1009" s="17">
        <f t="shared" si="32"/>
        <v>0</v>
      </c>
      <c r="K1009" s="17">
        <f t="shared" si="33"/>
        <v>0</v>
      </c>
    </row>
    <row r="1010" spans="3:11" x14ac:dyDescent="0.3">
      <c r="C1010" s="6" t="str">
        <f>slowniki!P336</f>
        <v>405-40314</v>
      </c>
      <c r="D1010" s="16" t="str">
        <f>IF($B$5="synt",LEFT(VLOOKUP('Obroty 4'!C1010,slowniki!P:Q,2,FALSE),3),IF($B$5="I-P",LEFT(VLOOKUP('Obroty 4'!C1010,slowniki!P:Q,2,FALSE),6),IF($B$5="II-P",LEFT(VLOOKUP('Obroty 4'!C1010,slowniki!P:Q,2,FALSE),9),VLOOKUP('Obroty 4'!C1010,slowniki!P:Q,2,FALSE))))</f>
        <v>405</v>
      </c>
      <c r="E1010" s="16" t="str">
        <f>VLOOKUP('Obroty 4'!C1010,slowniki!P:Q,2,FALSE)</f>
        <v>405-04-03-14</v>
      </c>
      <c r="F1010" s="17">
        <f>SUMIFS(Dane!Q:Q,Dane!O:O,'Obroty 4'!C1010,Dane!M:M,'Obroty 4'!$D$2)</f>
        <v>0</v>
      </c>
      <c r="G1010" s="17">
        <f>SUMIFS(Dane!Q:Q,Dane!P:P,'Obroty 4'!C1010,Dane!M:M,'Obroty 4'!$D$2)</f>
        <v>0</v>
      </c>
      <c r="H1010" s="17">
        <f>SUMIFS(Dane!Q:Q,Dane!O:O,'Obroty 4'!C1010)</f>
        <v>0</v>
      </c>
      <c r="I1010" s="17">
        <f>SUMIFS(Dane!P:P,Dane!O:O,'Obroty 4'!C1010)</f>
        <v>0</v>
      </c>
      <c r="J1010" s="17">
        <f t="shared" si="32"/>
        <v>0</v>
      </c>
      <c r="K1010" s="17">
        <f t="shared" si="33"/>
        <v>0</v>
      </c>
    </row>
    <row r="1011" spans="3:11" x14ac:dyDescent="0.3">
      <c r="C1011" s="6" t="str">
        <f>slowniki!P337</f>
        <v>405-40315</v>
      </c>
      <c r="D1011" s="16" t="str">
        <f>IF($B$5="synt",LEFT(VLOOKUP('Obroty 4'!C1011,slowniki!P:Q,2,FALSE),3),IF($B$5="I-P",LEFT(VLOOKUP('Obroty 4'!C1011,slowniki!P:Q,2,FALSE),6),IF($B$5="II-P",LEFT(VLOOKUP('Obroty 4'!C1011,slowniki!P:Q,2,FALSE),9),VLOOKUP('Obroty 4'!C1011,slowniki!P:Q,2,FALSE))))</f>
        <v>405</v>
      </c>
      <c r="E1011" s="16" t="str">
        <f>VLOOKUP('Obroty 4'!C1011,slowniki!P:Q,2,FALSE)</f>
        <v>405-04-03-15</v>
      </c>
      <c r="F1011" s="17">
        <f>SUMIFS(Dane!Q:Q,Dane!O:O,'Obroty 4'!C1011,Dane!M:M,'Obroty 4'!$D$2)</f>
        <v>0</v>
      </c>
      <c r="G1011" s="17">
        <f>SUMIFS(Dane!Q:Q,Dane!P:P,'Obroty 4'!C1011,Dane!M:M,'Obroty 4'!$D$2)</f>
        <v>0</v>
      </c>
      <c r="H1011" s="17">
        <f>SUMIFS(Dane!Q:Q,Dane!O:O,'Obroty 4'!C1011)</f>
        <v>0</v>
      </c>
      <c r="I1011" s="17">
        <f>SUMIFS(Dane!P:P,Dane!O:O,'Obroty 4'!C1011)</f>
        <v>0</v>
      </c>
      <c r="J1011" s="17">
        <f t="shared" si="32"/>
        <v>0</v>
      </c>
      <c r="K1011" s="17">
        <f t="shared" si="33"/>
        <v>0</v>
      </c>
    </row>
    <row r="1012" spans="3:11" x14ac:dyDescent="0.3">
      <c r="C1012" s="6" t="str">
        <f>slowniki!P338</f>
        <v>405-40316</v>
      </c>
      <c r="D1012" s="16" t="str">
        <f>IF($B$5="synt",LEFT(VLOOKUP('Obroty 4'!C1012,slowniki!P:Q,2,FALSE),3),IF($B$5="I-P",LEFT(VLOOKUP('Obroty 4'!C1012,slowniki!P:Q,2,FALSE),6),IF($B$5="II-P",LEFT(VLOOKUP('Obroty 4'!C1012,slowniki!P:Q,2,FALSE),9),VLOOKUP('Obroty 4'!C1012,slowniki!P:Q,2,FALSE))))</f>
        <v>405</v>
      </c>
      <c r="E1012" s="16" t="str">
        <f>VLOOKUP('Obroty 4'!C1012,slowniki!P:Q,2,FALSE)</f>
        <v>405-04-03-16</v>
      </c>
      <c r="F1012" s="17">
        <f>SUMIFS(Dane!Q:Q,Dane!O:O,'Obroty 4'!C1012,Dane!M:M,'Obroty 4'!$D$2)</f>
        <v>0</v>
      </c>
      <c r="G1012" s="17">
        <f>SUMIFS(Dane!Q:Q,Dane!P:P,'Obroty 4'!C1012,Dane!M:M,'Obroty 4'!$D$2)</f>
        <v>0</v>
      </c>
      <c r="H1012" s="17">
        <f>SUMIFS(Dane!Q:Q,Dane!O:O,'Obroty 4'!C1012)</f>
        <v>0</v>
      </c>
      <c r="I1012" s="17">
        <f>SUMIFS(Dane!P:P,Dane!O:O,'Obroty 4'!C1012)</f>
        <v>0</v>
      </c>
      <c r="J1012" s="17">
        <f t="shared" si="32"/>
        <v>0</v>
      </c>
      <c r="K1012" s="17">
        <f t="shared" si="33"/>
        <v>0</v>
      </c>
    </row>
    <row r="1013" spans="3:11" x14ac:dyDescent="0.3">
      <c r="C1013" s="6" t="str">
        <f>slowniki!P339</f>
        <v>405-40401</v>
      </c>
      <c r="D1013" s="16" t="str">
        <f>IF($B$5="synt",LEFT(VLOOKUP('Obroty 4'!C1013,slowniki!P:Q,2,FALSE),3),IF($B$5="I-P",LEFT(VLOOKUP('Obroty 4'!C1013,slowniki!P:Q,2,FALSE),6),IF($B$5="II-P",LEFT(VLOOKUP('Obroty 4'!C1013,slowniki!P:Q,2,FALSE),9),VLOOKUP('Obroty 4'!C1013,slowniki!P:Q,2,FALSE))))</f>
        <v>405</v>
      </c>
      <c r="E1013" s="16" t="str">
        <f>VLOOKUP('Obroty 4'!C1013,slowniki!P:Q,2,FALSE)</f>
        <v>405-04-04-01</v>
      </c>
      <c r="F1013" s="17">
        <f>SUMIFS(Dane!Q:Q,Dane!O:O,'Obroty 4'!C1013,Dane!M:M,'Obroty 4'!$D$2)</f>
        <v>0</v>
      </c>
      <c r="G1013" s="17">
        <f>SUMIFS(Dane!Q:Q,Dane!P:P,'Obroty 4'!C1013,Dane!M:M,'Obroty 4'!$D$2)</f>
        <v>0</v>
      </c>
      <c r="H1013" s="17">
        <f>SUMIFS(Dane!Q:Q,Dane!O:O,'Obroty 4'!C1013)</f>
        <v>0</v>
      </c>
      <c r="I1013" s="17">
        <f>SUMIFS(Dane!P:P,Dane!O:O,'Obroty 4'!C1013)</f>
        <v>0</v>
      </c>
      <c r="J1013" s="17">
        <f t="shared" si="32"/>
        <v>0</v>
      </c>
      <c r="K1013" s="17">
        <f t="shared" si="33"/>
        <v>0</v>
      </c>
    </row>
    <row r="1014" spans="3:11" x14ac:dyDescent="0.3">
      <c r="C1014" s="6" t="str">
        <f>slowniki!P340</f>
        <v>405-40402</v>
      </c>
      <c r="D1014" s="16" t="str">
        <f>IF($B$5="synt",LEFT(VLOOKUP('Obroty 4'!C1014,slowniki!P:Q,2,FALSE),3),IF($B$5="I-P",LEFT(VLOOKUP('Obroty 4'!C1014,slowniki!P:Q,2,FALSE),6),IF($B$5="II-P",LEFT(VLOOKUP('Obroty 4'!C1014,slowniki!P:Q,2,FALSE),9),VLOOKUP('Obroty 4'!C1014,slowniki!P:Q,2,FALSE))))</f>
        <v>405</v>
      </c>
      <c r="E1014" s="16" t="str">
        <f>VLOOKUP('Obroty 4'!C1014,slowniki!P:Q,2,FALSE)</f>
        <v>405-04-04-02</v>
      </c>
      <c r="F1014" s="17">
        <f>SUMIFS(Dane!Q:Q,Dane!O:O,'Obroty 4'!C1014,Dane!M:M,'Obroty 4'!$D$2)</f>
        <v>0</v>
      </c>
      <c r="G1014" s="17">
        <f>SUMIFS(Dane!Q:Q,Dane!P:P,'Obroty 4'!C1014,Dane!M:M,'Obroty 4'!$D$2)</f>
        <v>0</v>
      </c>
      <c r="H1014" s="17">
        <f>SUMIFS(Dane!Q:Q,Dane!O:O,'Obroty 4'!C1014)</f>
        <v>0</v>
      </c>
      <c r="I1014" s="17">
        <f>SUMIFS(Dane!P:P,Dane!O:O,'Obroty 4'!C1014)</f>
        <v>0</v>
      </c>
      <c r="J1014" s="17">
        <f t="shared" si="32"/>
        <v>0</v>
      </c>
      <c r="K1014" s="17">
        <f t="shared" si="33"/>
        <v>0</v>
      </c>
    </row>
    <row r="1015" spans="3:11" x14ac:dyDescent="0.3">
      <c r="C1015" s="6" t="str">
        <f>slowniki!P341</f>
        <v>405-40403</v>
      </c>
      <c r="D1015" s="16" t="str">
        <f>IF($B$5="synt",LEFT(VLOOKUP('Obroty 4'!C1015,slowniki!P:Q,2,FALSE),3),IF($B$5="I-P",LEFT(VLOOKUP('Obroty 4'!C1015,slowniki!P:Q,2,FALSE),6),IF($B$5="II-P",LEFT(VLOOKUP('Obroty 4'!C1015,slowniki!P:Q,2,FALSE),9),VLOOKUP('Obroty 4'!C1015,slowniki!P:Q,2,FALSE))))</f>
        <v>405</v>
      </c>
      <c r="E1015" s="16" t="str">
        <f>VLOOKUP('Obroty 4'!C1015,slowniki!P:Q,2,FALSE)</f>
        <v>405-04-04-03</v>
      </c>
      <c r="F1015" s="17">
        <f>SUMIFS(Dane!Q:Q,Dane!O:O,'Obroty 4'!C1015,Dane!M:M,'Obroty 4'!$D$2)</f>
        <v>0</v>
      </c>
      <c r="G1015" s="17">
        <f>SUMIFS(Dane!Q:Q,Dane!P:P,'Obroty 4'!C1015,Dane!M:M,'Obroty 4'!$D$2)</f>
        <v>0</v>
      </c>
      <c r="H1015" s="17">
        <f>SUMIFS(Dane!Q:Q,Dane!O:O,'Obroty 4'!C1015)</f>
        <v>0</v>
      </c>
      <c r="I1015" s="17">
        <f>SUMIFS(Dane!P:P,Dane!O:O,'Obroty 4'!C1015)</f>
        <v>0</v>
      </c>
      <c r="J1015" s="17">
        <f t="shared" si="32"/>
        <v>0</v>
      </c>
      <c r="K1015" s="17">
        <f t="shared" si="33"/>
        <v>0</v>
      </c>
    </row>
    <row r="1016" spans="3:11" x14ac:dyDescent="0.3">
      <c r="C1016" s="6" t="str">
        <f>slowniki!P342</f>
        <v>405-40404</v>
      </c>
      <c r="D1016" s="16" t="str">
        <f>IF($B$5="synt",LEFT(VLOOKUP('Obroty 4'!C1016,slowniki!P:Q,2,FALSE),3),IF($B$5="I-P",LEFT(VLOOKUP('Obroty 4'!C1016,slowniki!P:Q,2,FALSE),6),IF($B$5="II-P",LEFT(VLOOKUP('Obroty 4'!C1016,slowniki!P:Q,2,FALSE),9),VLOOKUP('Obroty 4'!C1016,slowniki!P:Q,2,FALSE))))</f>
        <v>405</v>
      </c>
      <c r="E1016" s="16" t="str">
        <f>VLOOKUP('Obroty 4'!C1016,slowniki!P:Q,2,FALSE)</f>
        <v>405-04-04-04</v>
      </c>
      <c r="F1016" s="17">
        <f>SUMIFS(Dane!Q:Q,Dane!O:O,'Obroty 4'!C1016,Dane!M:M,'Obroty 4'!$D$2)</f>
        <v>0</v>
      </c>
      <c r="G1016" s="17">
        <f>SUMIFS(Dane!Q:Q,Dane!P:P,'Obroty 4'!C1016,Dane!M:M,'Obroty 4'!$D$2)</f>
        <v>0</v>
      </c>
      <c r="H1016" s="17">
        <f>SUMIFS(Dane!Q:Q,Dane!O:O,'Obroty 4'!C1016)</f>
        <v>0</v>
      </c>
      <c r="I1016" s="17">
        <f>SUMIFS(Dane!P:P,Dane!O:O,'Obroty 4'!C1016)</f>
        <v>0</v>
      </c>
      <c r="J1016" s="17">
        <f t="shared" si="32"/>
        <v>0</v>
      </c>
      <c r="K1016" s="17">
        <f t="shared" si="33"/>
        <v>0</v>
      </c>
    </row>
    <row r="1017" spans="3:11" x14ac:dyDescent="0.3">
      <c r="C1017" s="6" t="str">
        <f>slowniki!P343</f>
        <v>405-40405</v>
      </c>
      <c r="D1017" s="16" t="str">
        <f>IF($B$5="synt",LEFT(VLOOKUP('Obroty 4'!C1017,slowniki!P:Q,2,FALSE),3),IF($B$5="I-P",LEFT(VLOOKUP('Obroty 4'!C1017,slowniki!P:Q,2,FALSE),6),IF($B$5="II-P",LEFT(VLOOKUP('Obroty 4'!C1017,slowniki!P:Q,2,FALSE),9),VLOOKUP('Obroty 4'!C1017,slowniki!P:Q,2,FALSE))))</f>
        <v>405</v>
      </c>
      <c r="E1017" s="16" t="str">
        <f>VLOOKUP('Obroty 4'!C1017,slowniki!P:Q,2,FALSE)</f>
        <v>405-04-04-05</v>
      </c>
      <c r="F1017" s="17">
        <f>SUMIFS(Dane!Q:Q,Dane!O:O,'Obroty 4'!C1017,Dane!M:M,'Obroty 4'!$D$2)</f>
        <v>0</v>
      </c>
      <c r="G1017" s="17">
        <f>SUMIFS(Dane!Q:Q,Dane!P:P,'Obroty 4'!C1017,Dane!M:M,'Obroty 4'!$D$2)</f>
        <v>0</v>
      </c>
      <c r="H1017" s="17">
        <f>SUMIFS(Dane!Q:Q,Dane!O:O,'Obroty 4'!C1017)</f>
        <v>0</v>
      </c>
      <c r="I1017" s="17">
        <f>SUMIFS(Dane!P:P,Dane!O:O,'Obroty 4'!C1017)</f>
        <v>0</v>
      </c>
      <c r="J1017" s="17">
        <f t="shared" si="32"/>
        <v>0</v>
      </c>
      <c r="K1017" s="17">
        <f t="shared" si="33"/>
        <v>0</v>
      </c>
    </row>
    <row r="1018" spans="3:11" x14ac:dyDescent="0.3">
      <c r="C1018" s="6" t="str">
        <f>slowniki!P344</f>
        <v>405-40406</v>
      </c>
      <c r="D1018" s="16" t="str">
        <f>IF($B$5="synt",LEFT(VLOOKUP('Obroty 4'!C1018,slowniki!P:Q,2,FALSE),3),IF($B$5="I-P",LEFT(VLOOKUP('Obroty 4'!C1018,slowniki!P:Q,2,FALSE),6),IF($B$5="II-P",LEFT(VLOOKUP('Obroty 4'!C1018,slowniki!P:Q,2,FALSE),9),VLOOKUP('Obroty 4'!C1018,slowniki!P:Q,2,FALSE))))</f>
        <v>405</v>
      </c>
      <c r="E1018" s="16" t="str">
        <f>VLOOKUP('Obroty 4'!C1018,slowniki!P:Q,2,FALSE)</f>
        <v>405-04-04-06</v>
      </c>
      <c r="F1018" s="17">
        <f>SUMIFS(Dane!Q:Q,Dane!O:O,'Obroty 4'!C1018,Dane!M:M,'Obroty 4'!$D$2)</f>
        <v>0</v>
      </c>
      <c r="G1018" s="17">
        <f>SUMIFS(Dane!Q:Q,Dane!P:P,'Obroty 4'!C1018,Dane!M:M,'Obroty 4'!$D$2)</f>
        <v>0</v>
      </c>
      <c r="H1018" s="17">
        <f>SUMIFS(Dane!Q:Q,Dane!O:O,'Obroty 4'!C1018)</f>
        <v>0</v>
      </c>
      <c r="I1018" s="17">
        <f>SUMIFS(Dane!P:P,Dane!O:O,'Obroty 4'!C1018)</f>
        <v>0</v>
      </c>
      <c r="J1018" s="17">
        <f t="shared" si="32"/>
        <v>0</v>
      </c>
      <c r="K1018" s="17">
        <f t="shared" si="33"/>
        <v>0</v>
      </c>
    </row>
    <row r="1019" spans="3:11" x14ac:dyDescent="0.3">
      <c r="C1019" s="6" t="str">
        <f>slowniki!P345</f>
        <v>405-40407</v>
      </c>
      <c r="D1019" s="16" t="str">
        <f>IF($B$5="synt",LEFT(VLOOKUP('Obroty 4'!C1019,slowniki!P:Q,2,FALSE),3),IF($B$5="I-P",LEFT(VLOOKUP('Obroty 4'!C1019,slowniki!P:Q,2,FALSE),6),IF($B$5="II-P",LEFT(VLOOKUP('Obroty 4'!C1019,slowniki!P:Q,2,FALSE),9),VLOOKUP('Obroty 4'!C1019,slowniki!P:Q,2,FALSE))))</f>
        <v>405</v>
      </c>
      <c r="E1019" s="16" t="str">
        <f>VLOOKUP('Obroty 4'!C1019,slowniki!P:Q,2,FALSE)</f>
        <v>405-04-04-07</v>
      </c>
      <c r="F1019" s="17">
        <f>SUMIFS(Dane!Q:Q,Dane!O:O,'Obroty 4'!C1019,Dane!M:M,'Obroty 4'!$D$2)</f>
        <v>0</v>
      </c>
      <c r="G1019" s="17">
        <f>SUMIFS(Dane!Q:Q,Dane!P:P,'Obroty 4'!C1019,Dane!M:M,'Obroty 4'!$D$2)</f>
        <v>0</v>
      </c>
      <c r="H1019" s="17">
        <f>SUMIFS(Dane!Q:Q,Dane!O:O,'Obroty 4'!C1019)</f>
        <v>0</v>
      </c>
      <c r="I1019" s="17">
        <f>SUMIFS(Dane!P:P,Dane!O:O,'Obroty 4'!C1019)</f>
        <v>0</v>
      </c>
      <c r="J1019" s="17">
        <f t="shared" si="32"/>
        <v>0</v>
      </c>
      <c r="K1019" s="17">
        <f t="shared" si="33"/>
        <v>0</v>
      </c>
    </row>
    <row r="1020" spans="3:11" x14ac:dyDescent="0.3">
      <c r="C1020" s="6" t="str">
        <f>slowniki!P346</f>
        <v>405-40408</v>
      </c>
      <c r="D1020" s="16" t="str">
        <f>IF($B$5="synt",LEFT(VLOOKUP('Obroty 4'!C1020,slowniki!P:Q,2,FALSE),3),IF($B$5="I-P",LEFT(VLOOKUP('Obroty 4'!C1020,slowniki!P:Q,2,FALSE),6),IF($B$5="II-P",LEFT(VLOOKUP('Obroty 4'!C1020,slowniki!P:Q,2,FALSE),9),VLOOKUP('Obroty 4'!C1020,slowniki!P:Q,2,FALSE))))</f>
        <v>405</v>
      </c>
      <c r="E1020" s="16" t="str">
        <f>VLOOKUP('Obroty 4'!C1020,slowniki!P:Q,2,FALSE)</f>
        <v>405-04-04-08</v>
      </c>
      <c r="F1020" s="17">
        <f>SUMIFS(Dane!Q:Q,Dane!O:O,'Obroty 4'!C1020,Dane!M:M,'Obroty 4'!$D$2)</f>
        <v>0</v>
      </c>
      <c r="G1020" s="17">
        <f>SUMIFS(Dane!Q:Q,Dane!P:P,'Obroty 4'!C1020,Dane!M:M,'Obroty 4'!$D$2)</f>
        <v>0</v>
      </c>
      <c r="H1020" s="17">
        <f>SUMIFS(Dane!Q:Q,Dane!O:O,'Obroty 4'!C1020)</f>
        <v>0</v>
      </c>
      <c r="I1020" s="17">
        <f>SUMIFS(Dane!P:P,Dane!O:O,'Obroty 4'!C1020)</f>
        <v>0</v>
      </c>
      <c r="J1020" s="17">
        <f t="shared" si="32"/>
        <v>0</v>
      </c>
      <c r="K1020" s="17">
        <f t="shared" si="33"/>
        <v>0</v>
      </c>
    </row>
    <row r="1021" spans="3:11" x14ac:dyDescent="0.3">
      <c r="C1021" s="6" t="str">
        <f>slowniki!P347</f>
        <v>405-40409</v>
      </c>
      <c r="D1021" s="16" t="str">
        <f>IF($B$5="synt",LEFT(VLOOKUP('Obroty 4'!C1021,slowniki!P:Q,2,FALSE),3),IF($B$5="I-P",LEFT(VLOOKUP('Obroty 4'!C1021,slowniki!P:Q,2,FALSE),6),IF($B$5="II-P",LEFT(VLOOKUP('Obroty 4'!C1021,slowniki!P:Q,2,FALSE),9),VLOOKUP('Obroty 4'!C1021,slowniki!P:Q,2,FALSE))))</f>
        <v>405</v>
      </c>
      <c r="E1021" s="16" t="str">
        <f>VLOOKUP('Obroty 4'!C1021,slowniki!P:Q,2,FALSE)</f>
        <v>405-04-04-09</v>
      </c>
      <c r="F1021" s="17">
        <f>SUMIFS(Dane!Q:Q,Dane!O:O,'Obroty 4'!C1021,Dane!M:M,'Obroty 4'!$D$2)</f>
        <v>0</v>
      </c>
      <c r="G1021" s="17">
        <f>SUMIFS(Dane!Q:Q,Dane!P:P,'Obroty 4'!C1021,Dane!M:M,'Obroty 4'!$D$2)</f>
        <v>0</v>
      </c>
      <c r="H1021" s="17">
        <f>SUMIFS(Dane!Q:Q,Dane!O:O,'Obroty 4'!C1021)</f>
        <v>0</v>
      </c>
      <c r="I1021" s="17">
        <f>SUMIFS(Dane!P:P,Dane!O:O,'Obroty 4'!C1021)</f>
        <v>0</v>
      </c>
      <c r="J1021" s="17">
        <f t="shared" si="32"/>
        <v>0</v>
      </c>
      <c r="K1021" s="17">
        <f t="shared" si="33"/>
        <v>0</v>
      </c>
    </row>
    <row r="1022" spans="3:11" x14ac:dyDescent="0.3">
      <c r="C1022" s="6" t="str">
        <f>slowniki!P348</f>
        <v>405-40410</v>
      </c>
      <c r="D1022" s="16" t="str">
        <f>IF($B$5="synt",LEFT(VLOOKUP('Obroty 4'!C1022,slowniki!P:Q,2,FALSE),3),IF($B$5="I-P",LEFT(VLOOKUP('Obroty 4'!C1022,slowniki!P:Q,2,FALSE),6),IF($B$5="II-P",LEFT(VLOOKUP('Obroty 4'!C1022,slowniki!P:Q,2,FALSE),9),VLOOKUP('Obroty 4'!C1022,slowniki!P:Q,2,FALSE))))</f>
        <v>405</v>
      </c>
      <c r="E1022" s="16" t="str">
        <f>VLOOKUP('Obroty 4'!C1022,slowniki!P:Q,2,FALSE)</f>
        <v>405-04-04-10</v>
      </c>
      <c r="F1022" s="17">
        <f>SUMIFS(Dane!Q:Q,Dane!O:O,'Obroty 4'!C1022,Dane!M:M,'Obroty 4'!$D$2)</f>
        <v>0</v>
      </c>
      <c r="G1022" s="17">
        <f>SUMIFS(Dane!Q:Q,Dane!P:P,'Obroty 4'!C1022,Dane!M:M,'Obroty 4'!$D$2)</f>
        <v>0</v>
      </c>
      <c r="H1022" s="17">
        <f>SUMIFS(Dane!Q:Q,Dane!O:O,'Obroty 4'!C1022)</f>
        <v>0</v>
      </c>
      <c r="I1022" s="17">
        <f>SUMIFS(Dane!P:P,Dane!O:O,'Obroty 4'!C1022)</f>
        <v>0</v>
      </c>
      <c r="J1022" s="17">
        <f t="shared" si="32"/>
        <v>0</v>
      </c>
      <c r="K1022" s="17">
        <f t="shared" si="33"/>
        <v>0</v>
      </c>
    </row>
    <row r="1023" spans="3:11" x14ac:dyDescent="0.3">
      <c r="C1023" s="6" t="str">
        <f>slowniki!P349</f>
        <v>405-40411</v>
      </c>
      <c r="D1023" s="16" t="str">
        <f>IF($B$5="synt",LEFT(VLOOKUP('Obroty 4'!C1023,slowniki!P:Q,2,FALSE),3),IF($B$5="I-P",LEFT(VLOOKUP('Obroty 4'!C1023,slowniki!P:Q,2,FALSE),6),IF($B$5="II-P",LEFT(VLOOKUP('Obroty 4'!C1023,slowniki!P:Q,2,FALSE),9),VLOOKUP('Obroty 4'!C1023,slowniki!P:Q,2,FALSE))))</f>
        <v>405</v>
      </c>
      <c r="E1023" s="16" t="str">
        <f>VLOOKUP('Obroty 4'!C1023,slowniki!P:Q,2,FALSE)</f>
        <v>405-04-04-11</v>
      </c>
      <c r="F1023" s="17">
        <f>SUMIFS(Dane!Q:Q,Dane!O:O,'Obroty 4'!C1023,Dane!M:M,'Obroty 4'!$D$2)</f>
        <v>0</v>
      </c>
      <c r="G1023" s="17">
        <f>SUMIFS(Dane!Q:Q,Dane!P:P,'Obroty 4'!C1023,Dane!M:M,'Obroty 4'!$D$2)</f>
        <v>0</v>
      </c>
      <c r="H1023" s="17">
        <f>SUMIFS(Dane!Q:Q,Dane!O:O,'Obroty 4'!C1023)</f>
        <v>0</v>
      </c>
      <c r="I1023" s="17">
        <f>SUMIFS(Dane!P:P,Dane!O:O,'Obroty 4'!C1023)</f>
        <v>0</v>
      </c>
      <c r="J1023" s="17">
        <f t="shared" si="32"/>
        <v>0</v>
      </c>
      <c r="K1023" s="17">
        <f t="shared" si="33"/>
        <v>0</v>
      </c>
    </row>
    <row r="1024" spans="3:11" x14ac:dyDescent="0.3">
      <c r="C1024" s="6" t="str">
        <f>slowniki!P350</f>
        <v>405-40412</v>
      </c>
      <c r="D1024" s="16" t="str">
        <f>IF($B$5="synt",LEFT(VLOOKUP('Obroty 4'!C1024,slowniki!P:Q,2,FALSE),3),IF($B$5="I-P",LEFT(VLOOKUP('Obroty 4'!C1024,slowniki!P:Q,2,FALSE),6),IF($B$5="II-P",LEFT(VLOOKUP('Obroty 4'!C1024,slowniki!P:Q,2,FALSE),9),VLOOKUP('Obroty 4'!C1024,slowniki!P:Q,2,FALSE))))</f>
        <v>405</v>
      </c>
      <c r="E1024" s="16" t="str">
        <f>VLOOKUP('Obroty 4'!C1024,slowniki!P:Q,2,FALSE)</f>
        <v>405-04-04-12</v>
      </c>
      <c r="F1024" s="17">
        <f>SUMIFS(Dane!Q:Q,Dane!O:O,'Obroty 4'!C1024,Dane!M:M,'Obroty 4'!$D$2)</f>
        <v>0</v>
      </c>
      <c r="G1024" s="17">
        <f>SUMIFS(Dane!Q:Q,Dane!P:P,'Obroty 4'!C1024,Dane!M:M,'Obroty 4'!$D$2)</f>
        <v>0</v>
      </c>
      <c r="H1024" s="17">
        <f>SUMIFS(Dane!Q:Q,Dane!O:O,'Obroty 4'!C1024)</f>
        <v>0</v>
      </c>
      <c r="I1024" s="17">
        <f>SUMIFS(Dane!P:P,Dane!O:O,'Obroty 4'!C1024)</f>
        <v>0</v>
      </c>
      <c r="J1024" s="17">
        <f t="shared" si="32"/>
        <v>0</v>
      </c>
      <c r="K1024" s="17">
        <f t="shared" si="33"/>
        <v>0</v>
      </c>
    </row>
    <row r="1025" spans="3:11" x14ac:dyDescent="0.3">
      <c r="C1025" s="6" t="str">
        <f>slowniki!P351</f>
        <v>405-40413</v>
      </c>
      <c r="D1025" s="16" t="str">
        <f>IF($B$5="synt",LEFT(VLOOKUP('Obroty 4'!C1025,slowniki!P:Q,2,FALSE),3),IF($B$5="I-P",LEFT(VLOOKUP('Obroty 4'!C1025,slowniki!P:Q,2,FALSE),6),IF($B$5="II-P",LEFT(VLOOKUP('Obroty 4'!C1025,slowniki!P:Q,2,FALSE),9),VLOOKUP('Obroty 4'!C1025,slowniki!P:Q,2,FALSE))))</f>
        <v>405</v>
      </c>
      <c r="E1025" s="16" t="str">
        <f>VLOOKUP('Obroty 4'!C1025,slowniki!P:Q,2,FALSE)</f>
        <v>405-04-04-13</v>
      </c>
      <c r="F1025" s="17">
        <f>SUMIFS(Dane!Q:Q,Dane!O:O,'Obroty 4'!C1025,Dane!M:M,'Obroty 4'!$D$2)</f>
        <v>0</v>
      </c>
      <c r="G1025" s="17">
        <f>SUMIFS(Dane!Q:Q,Dane!P:P,'Obroty 4'!C1025,Dane!M:M,'Obroty 4'!$D$2)</f>
        <v>0</v>
      </c>
      <c r="H1025" s="17">
        <f>SUMIFS(Dane!Q:Q,Dane!O:O,'Obroty 4'!C1025)</f>
        <v>0</v>
      </c>
      <c r="I1025" s="17">
        <f>SUMIFS(Dane!P:P,Dane!O:O,'Obroty 4'!C1025)</f>
        <v>0</v>
      </c>
      <c r="J1025" s="17">
        <f t="shared" si="32"/>
        <v>0</v>
      </c>
      <c r="K1025" s="17">
        <f t="shared" si="33"/>
        <v>0</v>
      </c>
    </row>
    <row r="1026" spans="3:11" x14ac:dyDescent="0.3">
      <c r="C1026" s="6" t="str">
        <f>slowniki!P352</f>
        <v>405-40414</v>
      </c>
      <c r="D1026" s="16" t="str">
        <f>IF($B$5="synt",LEFT(VLOOKUP('Obroty 4'!C1026,slowniki!P:Q,2,FALSE),3),IF($B$5="I-P",LEFT(VLOOKUP('Obroty 4'!C1026,slowniki!P:Q,2,FALSE),6),IF($B$5="II-P",LEFT(VLOOKUP('Obroty 4'!C1026,slowniki!P:Q,2,FALSE),9),VLOOKUP('Obroty 4'!C1026,slowniki!P:Q,2,FALSE))))</f>
        <v>405</v>
      </c>
      <c r="E1026" s="16" t="str">
        <f>VLOOKUP('Obroty 4'!C1026,slowniki!P:Q,2,FALSE)</f>
        <v>405-04-04-14</v>
      </c>
      <c r="F1026" s="17">
        <f>SUMIFS(Dane!Q:Q,Dane!O:O,'Obroty 4'!C1026,Dane!M:M,'Obroty 4'!$D$2)</f>
        <v>0</v>
      </c>
      <c r="G1026" s="17">
        <f>SUMIFS(Dane!Q:Q,Dane!P:P,'Obroty 4'!C1026,Dane!M:M,'Obroty 4'!$D$2)</f>
        <v>0</v>
      </c>
      <c r="H1026" s="17">
        <f>SUMIFS(Dane!Q:Q,Dane!O:O,'Obroty 4'!C1026)</f>
        <v>0</v>
      </c>
      <c r="I1026" s="17">
        <f>SUMIFS(Dane!P:P,Dane!O:O,'Obroty 4'!C1026)</f>
        <v>0</v>
      </c>
      <c r="J1026" s="17">
        <f t="shared" si="32"/>
        <v>0</v>
      </c>
      <c r="K1026" s="17">
        <f t="shared" si="33"/>
        <v>0</v>
      </c>
    </row>
    <row r="1027" spans="3:11" x14ac:dyDescent="0.3">
      <c r="C1027" s="6" t="str">
        <f>slowniki!P353</f>
        <v>405-40415</v>
      </c>
      <c r="D1027" s="16" t="str">
        <f>IF($B$5="synt",LEFT(VLOOKUP('Obroty 4'!C1027,slowniki!P:Q,2,FALSE),3),IF($B$5="I-P",LEFT(VLOOKUP('Obroty 4'!C1027,slowniki!P:Q,2,FALSE),6),IF($B$5="II-P",LEFT(VLOOKUP('Obroty 4'!C1027,slowniki!P:Q,2,FALSE),9),VLOOKUP('Obroty 4'!C1027,slowniki!P:Q,2,FALSE))))</f>
        <v>405</v>
      </c>
      <c r="E1027" s="16" t="str">
        <f>VLOOKUP('Obroty 4'!C1027,slowniki!P:Q,2,FALSE)</f>
        <v>405-04-04-15</v>
      </c>
      <c r="F1027" s="17">
        <f>SUMIFS(Dane!Q:Q,Dane!O:O,'Obroty 4'!C1027,Dane!M:M,'Obroty 4'!$D$2)</f>
        <v>0</v>
      </c>
      <c r="G1027" s="17">
        <f>SUMIFS(Dane!Q:Q,Dane!P:P,'Obroty 4'!C1027,Dane!M:M,'Obroty 4'!$D$2)</f>
        <v>0</v>
      </c>
      <c r="H1027" s="17">
        <f>SUMIFS(Dane!Q:Q,Dane!O:O,'Obroty 4'!C1027)</f>
        <v>0</v>
      </c>
      <c r="I1027" s="17">
        <f>SUMIFS(Dane!P:P,Dane!O:O,'Obroty 4'!C1027)</f>
        <v>0</v>
      </c>
      <c r="J1027" s="17">
        <f t="shared" si="32"/>
        <v>0</v>
      </c>
      <c r="K1027" s="17">
        <f t="shared" si="33"/>
        <v>0</v>
      </c>
    </row>
    <row r="1028" spans="3:11" x14ac:dyDescent="0.3">
      <c r="C1028" s="6" t="str">
        <f>slowniki!P354</f>
        <v>405-40416</v>
      </c>
      <c r="D1028" s="16" t="str">
        <f>IF($B$5="synt",LEFT(VLOOKUP('Obroty 4'!C1028,slowniki!P:Q,2,FALSE),3),IF($B$5="I-P",LEFT(VLOOKUP('Obroty 4'!C1028,slowniki!P:Q,2,FALSE),6),IF($B$5="II-P",LEFT(VLOOKUP('Obroty 4'!C1028,slowniki!P:Q,2,FALSE),9),VLOOKUP('Obroty 4'!C1028,slowniki!P:Q,2,FALSE))))</f>
        <v>405</v>
      </c>
      <c r="E1028" s="16" t="str">
        <f>VLOOKUP('Obroty 4'!C1028,slowniki!P:Q,2,FALSE)</f>
        <v>405-04-04-16</v>
      </c>
      <c r="F1028" s="17">
        <f>SUMIFS(Dane!Q:Q,Dane!O:O,'Obroty 4'!C1028,Dane!M:M,'Obroty 4'!$D$2)</f>
        <v>0</v>
      </c>
      <c r="G1028" s="17">
        <f>SUMIFS(Dane!Q:Q,Dane!P:P,'Obroty 4'!C1028,Dane!M:M,'Obroty 4'!$D$2)</f>
        <v>0</v>
      </c>
      <c r="H1028" s="17">
        <f>SUMIFS(Dane!Q:Q,Dane!O:O,'Obroty 4'!C1028)</f>
        <v>0</v>
      </c>
      <c r="I1028" s="17">
        <f>SUMIFS(Dane!P:P,Dane!O:O,'Obroty 4'!C1028)</f>
        <v>0</v>
      </c>
      <c r="J1028" s="17">
        <f t="shared" si="32"/>
        <v>0</v>
      </c>
      <c r="K1028" s="17">
        <f t="shared" si="33"/>
        <v>0</v>
      </c>
    </row>
    <row r="1029" spans="3:11" x14ac:dyDescent="0.3">
      <c r="C1029" s="6" t="str">
        <f>slowniki!P355</f>
        <v>405-40501</v>
      </c>
      <c r="D1029" s="16" t="str">
        <f>IF($B$5="synt",LEFT(VLOOKUP('Obroty 4'!C1029,slowniki!P:Q,2,FALSE),3),IF($B$5="I-P",LEFT(VLOOKUP('Obroty 4'!C1029,slowniki!P:Q,2,FALSE),6),IF($B$5="II-P",LEFT(VLOOKUP('Obroty 4'!C1029,slowniki!P:Q,2,FALSE),9),VLOOKUP('Obroty 4'!C1029,slowniki!P:Q,2,FALSE))))</f>
        <v>405</v>
      </c>
      <c r="E1029" s="16" t="str">
        <f>VLOOKUP('Obroty 4'!C1029,slowniki!P:Q,2,FALSE)</f>
        <v>405-04-05-01</v>
      </c>
      <c r="F1029" s="17">
        <f>SUMIFS(Dane!Q:Q,Dane!O:O,'Obroty 4'!C1029,Dane!M:M,'Obroty 4'!$D$2)</f>
        <v>0</v>
      </c>
      <c r="G1029" s="17">
        <f>SUMIFS(Dane!Q:Q,Dane!P:P,'Obroty 4'!C1029,Dane!M:M,'Obroty 4'!$D$2)</f>
        <v>0</v>
      </c>
      <c r="H1029" s="17">
        <f>SUMIFS(Dane!Q:Q,Dane!O:O,'Obroty 4'!C1029)</f>
        <v>0</v>
      </c>
      <c r="I1029" s="17">
        <f>SUMIFS(Dane!P:P,Dane!O:O,'Obroty 4'!C1029)</f>
        <v>0</v>
      </c>
      <c r="J1029" s="17">
        <f t="shared" si="32"/>
        <v>0</v>
      </c>
      <c r="K1029" s="17">
        <f t="shared" si="33"/>
        <v>0</v>
      </c>
    </row>
    <row r="1030" spans="3:11" x14ac:dyDescent="0.3">
      <c r="C1030" s="6" t="str">
        <f>slowniki!P356</f>
        <v>405-40502</v>
      </c>
      <c r="D1030" s="16" t="str">
        <f>IF($B$5="synt",LEFT(VLOOKUP('Obroty 4'!C1030,slowniki!P:Q,2,FALSE),3),IF($B$5="I-P",LEFT(VLOOKUP('Obroty 4'!C1030,slowniki!P:Q,2,FALSE),6),IF($B$5="II-P",LEFT(VLOOKUP('Obroty 4'!C1030,slowniki!P:Q,2,FALSE),9),VLOOKUP('Obroty 4'!C1030,slowniki!P:Q,2,FALSE))))</f>
        <v>405</v>
      </c>
      <c r="E1030" s="16" t="str">
        <f>VLOOKUP('Obroty 4'!C1030,slowniki!P:Q,2,FALSE)</f>
        <v>405-04-05-02</v>
      </c>
      <c r="F1030" s="17">
        <f>SUMIFS(Dane!Q:Q,Dane!O:O,'Obroty 4'!C1030,Dane!M:M,'Obroty 4'!$D$2)</f>
        <v>0</v>
      </c>
      <c r="G1030" s="17">
        <f>SUMIFS(Dane!Q:Q,Dane!P:P,'Obroty 4'!C1030,Dane!M:M,'Obroty 4'!$D$2)</f>
        <v>0</v>
      </c>
      <c r="H1030" s="17">
        <f>SUMIFS(Dane!Q:Q,Dane!O:O,'Obroty 4'!C1030)</f>
        <v>0</v>
      </c>
      <c r="I1030" s="17">
        <f>SUMIFS(Dane!P:P,Dane!O:O,'Obroty 4'!C1030)</f>
        <v>0</v>
      </c>
      <c r="J1030" s="17">
        <f t="shared" si="32"/>
        <v>0</v>
      </c>
      <c r="K1030" s="17">
        <f t="shared" si="33"/>
        <v>0</v>
      </c>
    </row>
    <row r="1031" spans="3:11" x14ac:dyDescent="0.3">
      <c r="C1031" s="6" t="str">
        <f>slowniki!P357</f>
        <v>405-40503</v>
      </c>
      <c r="D1031" s="16" t="str">
        <f>IF($B$5="synt",LEFT(VLOOKUP('Obroty 4'!C1031,slowniki!P:Q,2,FALSE),3),IF($B$5="I-P",LEFT(VLOOKUP('Obroty 4'!C1031,slowniki!P:Q,2,FALSE),6),IF($B$5="II-P",LEFT(VLOOKUP('Obroty 4'!C1031,slowniki!P:Q,2,FALSE),9),VLOOKUP('Obroty 4'!C1031,slowniki!P:Q,2,FALSE))))</f>
        <v>405</v>
      </c>
      <c r="E1031" s="16" t="str">
        <f>VLOOKUP('Obroty 4'!C1031,slowniki!P:Q,2,FALSE)</f>
        <v>405-04-05-03</v>
      </c>
      <c r="F1031" s="17">
        <f>SUMIFS(Dane!Q:Q,Dane!O:O,'Obroty 4'!C1031,Dane!M:M,'Obroty 4'!$D$2)</f>
        <v>0</v>
      </c>
      <c r="G1031" s="17">
        <f>SUMIFS(Dane!Q:Q,Dane!P:P,'Obroty 4'!C1031,Dane!M:M,'Obroty 4'!$D$2)</f>
        <v>0</v>
      </c>
      <c r="H1031" s="17">
        <f>SUMIFS(Dane!Q:Q,Dane!O:O,'Obroty 4'!C1031)</f>
        <v>0</v>
      </c>
      <c r="I1031" s="17">
        <f>SUMIFS(Dane!P:P,Dane!O:O,'Obroty 4'!C1031)</f>
        <v>0</v>
      </c>
      <c r="J1031" s="17">
        <f t="shared" ref="J1031:J1094" si="34">IF(H1031&gt;I1031,H1031-I1031,0)</f>
        <v>0</v>
      </c>
      <c r="K1031" s="17">
        <f t="shared" ref="K1031:K1094" si="35">IF(I1031&gt;H1031,I1031-H1031,0)</f>
        <v>0</v>
      </c>
    </row>
    <row r="1032" spans="3:11" x14ac:dyDescent="0.3">
      <c r="C1032" s="6" t="str">
        <f>slowniki!P358</f>
        <v>405-40504</v>
      </c>
      <c r="D1032" s="16" t="str">
        <f>IF($B$5="synt",LEFT(VLOOKUP('Obroty 4'!C1032,slowniki!P:Q,2,FALSE),3),IF($B$5="I-P",LEFT(VLOOKUP('Obroty 4'!C1032,slowniki!P:Q,2,FALSE),6),IF($B$5="II-P",LEFT(VLOOKUP('Obroty 4'!C1032,slowniki!P:Q,2,FALSE),9),VLOOKUP('Obroty 4'!C1032,slowniki!P:Q,2,FALSE))))</f>
        <v>405</v>
      </c>
      <c r="E1032" s="16" t="str">
        <f>VLOOKUP('Obroty 4'!C1032,slowniki!P:Q,2,FALSE)</f>
        <v>405-04-05-04</v>
      </c>
      <c r="F1032" s="17">
        <f>SUMIFS(Dane!Q:Q,Dane!O:O,'Obroty 4'!C1032,Dane!M:M,'Obroty 4'!$D$2)</f>
        <v>0</v>
      </c>
      <c r="G1032" s="17">
        <f>SUMIFS(Dane!Q:Q,Dane!P:P,'Obroty 4'!C1032,Dane!M:M,'Obroty 4'!$D$2)</f>
        <v>0</v>
      </c>
      <c r="H1032" s="17">
        <f>SUMIFS(Dane!Q:Q,Dane!O:O,'Obroty 4'!C1032)</f>
        <v>0</v>
      </c>
      <c r="I1032" s="17">
        <f>SUMIFS(Dane!P:P,Dane!O:O,'Obroty 4'!C1032)</f>
        <v>0</v>
      </c>
      <c r="J1032" s="17">
        <f t="shared" si="34"/>
        <v>0</v>
      </c>
      <c r="K1032" s="17">
        <f t="shared" si="35"/>
        <v>0</v>
      </c>
    </row>
    <row r="1033" spans="3:11" x14ac:dyDescent="0.3">
      <c r="C1033" s="6" t="str">
        <f>slowniki!P359</f>
        <v>405-40505</v>
      </c>
      <c r="D1033" s="16" t="str">
        <f>IF($B$5="synt",LEFT(VLOOKUP('Obroty 4'!C1033,slowniki!P:Q,2,FALSE),3),IF($B$5="I-P",LEFT(VLOOKUP('Obroty 4'!C1033,slowniki!P:Q,2,FALSE),6),IF($B$5="II-P",LEFT(VLOOKUP('Obroty 4'!C1033,slowniki!P:Q,2,FALSE),9),VLOOKUP('Obroty 4'!C1033,slowniki!P:Q,2,FALSE))))</f>
        <v>405</v>
      </c>
      <c r="E1033" s="16" t="str">
        <f>VLOOKUP('Obroty 4'!C1033,slowniki!P:Q,2,FALSE)</f>
        <v>405-04-05-05</v>
      </c>
      <c r="F1033" s="17">
        <f>SUMIFS(Dane!Q:Q,Dane!O:O,'Obroty 4'!C1033,Dane!M:M,'Obroty 4'!$D$2)</f>
        <v>0</v>
      </c>
      <c r="G1033" s="17">
        <f>SUMIFS(Dane!Q:Q,Dane!P:P,'Obroty 4'!C1033,Dane!M:M,'Obroty 4'!$D$2)</f>
        <v>0</v>
      </c>
      <c r="H1033" s="17">
        <f>SUMIFS(Dane!Q:Q,Dane!O:O,'Obroty 4'!C1033)</f>
        <v>0</v>
      </c>
      <c r="I1033" s="17">
        <f>SUMIFS(Dane!P:P,Dane!O:O,'Obroty 4'!C1033)</f>
        <v>0</v>
      </c>
      <c r="J1033" s="17">
        <f t="shared" si="34"/>
        <v>0</v>
      </c>
      <c r="K1033" s="17">
        <f t="shared" si="35"/>
        <v>0</v>
      </c>
    </row>
    <row r="1034" spans="3:11" x14ac:dyDescent="0.3">
      <c r="C1034" s="6" t="str">
        <f>slowniki!P360</f>
        <v>405-40506</v>
      </c>
      <c r="D1034" s="16" t="str">
        <f>IF($B$5="synt",LEFT(VLOOKUP('Obroty 4'!C1034,slowniki!P:Q,2,FALSE),3),IF($B$5="I-P",LEFT(VLOOKUP('Obroty 4'!C1034,slowniki!P:Q,2,FALSE),6),IF($B$5="II-P",LEFT(VLOOKUP('Obroty 4'!C1034,slowniki!P:Q,2,FALSE),9),VLOOKUP('Obroty 4'!C1034,slowniki!P:Q,2,FALSE))))</f>
        <v>405</v>
      </c>
      <c r="E1034" s="16" t="str">
        <f>VLOOKUP('Obroty 4'!C1034,slowniki!P:Q,2,FALSE)</f>
        <v>405-04-05-06</v>
      </c>
      <c r="F1034" s="17">
        <f>SUMIFS(Dane!Q:Q,Dane!O:O,'Obroty 4'!C1034,Dane!M:M,'Obroty 4'!$D$2)</f>
        <v>0</v>
      </c>
      <c r="G1034" s="17">
        <f>SUMIFS(Dane!Q:Q,Dane!P:P,'Obroty 4'!C1034,Dane!M:M,'Obroty 4'!$D$2)</f>
        <v>0</v>
      </c>
      <c r="H1034" s="17">
        <f>SUMIFS(Dane!Q:Q,Dane!O:O,'Obroty 4'!C1034)</f>
        <v>0</v>
      </c>
      <c r="I1034" s="17">
        <f>SUMIFS(Dane!P:P,Dane!O:O,'Obroty 4'!C1034)</f>
        <v>0</v>
      </c>
      <c r="J1034" s="17">
        <f t="shared" si="34"/>
        <v>0</v>
      </c>
      <c r="K1034" s="17">
        <f t="shared" si="35"/>
        <v>0</v>
      </c>
    </row>
    <row r="1035" spans="3:11" x14ac:dyDescent="0.3">
      <c r="C1035" s="6" t="str">
        <f>slowniki!P361</f>
        <v>405-40507</v>
      </c>
      <c r="D1035" s="16" t="str">
        <f>IF($B$5="synt",LEFT(VLOOKUP('Obroty 4'!C1035,slowniki!P:Q,2,FALSE),3),IF($B$5="I-P",LEFT(VLOOKUP('Obroty 4'!C1035,slowniki!P:Q,2,FALSE),6),IF($B$5="II-P",LEFT(VLOOKUP('Obroty 4'!C1035,slowniki!P:Q,2,FALSE),9),VLOOKUP('Obroty 4'!C1035,slowniki!P:Q,2,FALSE))))</f>
        <v>405</v>
      </c>
      <c r="E1035" s="16" t="str">
        <f>VLOOKUP('Obroty 4'!C1035,slowniki!P:Q,2,FALSE)</f>
        <v>405-04-05-07</v>
      </c>
      <c r="F1035" s="17">
        <f>SUMIFS(Dane!Q:Q,Dane!O:O,'Obroty 4'!C1035,Dane!M:M,'Obroty 4'!$D$2)</f>
        <v>0</v>
      </c>
      <c r="G1035" s="17">
        <f>SUMIFS(Dane!Q:Q,Dane!P:P,'Obroty 4'!C1035,Dane!M:M,'Obroty 4'!$D$2)</f>
        <v>0</v>
      </c>
      <c r="H1035" s="17">
        <f>SUMIFS(Dane!Q:Q,Dane!O:O,'Obroty 4'!C1035)</f>
        <v>0</v>
      </c>
      <c r="I1035" s="17">
        <f>SUMIFS(Dane!P:P,Dane!O:O,'Obroty 4'!C1035)</f>
        <v>0</v>
      </c>
      <c r="J1035" s="17">
        <f t="shared" si="34"/>
        <v>0</v>
      </c>
      <c r="K1035" s="17">
        <f t="shared" si="35"/>
        <v>0</v>
      </c>
    </row>
    <row r="1036" spans="3:11" x14ac:dyDescent="0.3">
      <c r="C1036" s="6" t="str">
        <f>slowniki!P362</f>
        <v>405-40508</v>
      </c>
      <c r="D1036" s="16" t="str">
        <f>IF($B$5="synt",LEFT(VLOOKUP('Obroty 4'!C1036,slowniki!P:Q,2,FALSE),3),IF($B$5="I-P",LEFT(VLOOKUP('Obroty 4'!C1036,slowniki!P:Q,2,FALSE),6),IF($B$5="II-P",LEFT(VLOOKUP('Obroty 4'!C1036,slowniki!P:Q,2,FALSE),9),VLOOKUP('Obroty 4'!C1036,slowniki!P:Q,2,FALSE))))</f>
        <v>405</v>
      </c>
      <c r="E1036" s="16" t="str">
        <f>VLOOKUP('Obroty 4'!C1036,slowniki!P:Q,2,FALSE)</f>
        <v>405-04-05-08</v>
      </c>
      <c r="F1036" s="17">
        <f>SUMIFS(Dane!Q:Q,Dane!O:O,'Obroty 4'!C1036,Dane!M:M,'Obroty 4'!$D$2)</f>
        <v>0</v>
      </c>
      <c r="G1036" s="17">
        <f>SUMIFS(Dane!Q:Q,Dane!P:P,'Obroty 4'!C1036,Dane!M:M,'Obroty 4'!$D$2)</f>
        <v>0</v>
      </c>
      <c r="H1036" s="17">
        <f>SUMIFS(Dane!Q:Q,Dane!O:O,'Obroty 4'!C1036)</f>
        <v>0</v>
      </c>
      <c r="I1036" s="17">
        <f>SUMIFS(Dane!P:P,Dane!O:O,'Obroty 4'!C1036)</f>
        <v>0</v>
      </c>
      <c r="J1036" s="17">
        <f t="shared" si="34"/>
        <v>0</v>
      </c>
      <c r="K1036" s="17">
        <f t="shared" si="35"/>
        <v>0</v>
      </c>
    </row>
    <row r="1037" spans="3:11" x14ac:dyDescent="0.3">
      <c r="C1037" s="6" t="str">
        <f>slowniki!P363</f>
        <v>405-40509</v>
      </c>
      <c r="D1037" s="16" t="str">
        <f>IF($B$5="synt",LEFT(VLOOKUP('Obroty 4'!C1037,slowniki!P:Q,2,FALSE),3),IF($B$5="I-P",LEFT(VLOOKUP('Obroty 4'!C1037,slowniki!P:Q,2,FALSE),6),IF($B$5="II-P",LEFT(VLOOKUP('Obroty 4'!C1037,slowniki!P:Q,2,FALSE),9),VLOOKUP('Obroty 4'!C1037,slowniki!P:Q,2,FALSE))))</f>
        <v>405</v>
      </c>
      <c r="E1037" s="16" t="str">
        <f>VLOOKUP('Obroty 4'!C1037,slowniki!P:Q,2,FALSE)</f>
        <v>405-04-05-09</v>
      </c>
      <c r="F1037" s="17">
        <f>SUMIFS(Dane!Q:Q,Dane!O:O,'Obroty 4'!C1037,Dane!M:M,'Obroty 4'!$D$2)</f>
        <v>0</v>
      </c>
      <c r="G1037" s="17">
        <f>SUMIFS(Dane!Q:Q,Dane!P:P,'Obroty 4'!C1037,Dane!M:M,'Obroty 4'!$D$2)</f>
        <v>0</v>
      </c>
      <c r="H1037" s="17">
        <f>SUMIFS(Dane!Q:Q,Dane!O:O,'Obroty 4'!C1037)</f>
        <v>0</v>
      </c>
      <c r="I1037" s="17">
        <f>SUMIFS(Dane!P:P,Dane!O:O,'Obroty 4'!C1037)</f>
        <v>0</v>
      </c>
      <c r="J1037" s="17">
        <f t="shared" si="34"/>
        <v>0</v>
      </c>
      <c r="K1037" s="17">
        <f t="shared" si="35"/>
        <v>0</v>
      </c>
    </row>
    <row r="1038" spans="3:11" x14ac:dyDescent="0.3">
      <c r="C1038" s="6" t="str">
        <f>slowniki!P364</f>
        <v>405-40510</v>
      </c>
      <c r="D1038" s="16" t="str">
        <f>IF($B$5="synt",LEFT(VLOOKUP('Obroty 4'!C1038,slowniki!P:Q,2,FALSE),3),IF($B$5="I-P",LEFT(VLOOKUP('Obroty 4'!C1038,slowniki!P:Q,2,FALSE),6),IF($B$5="II-P",LEFT(VLOOKUP('Obroty 4'!C1038,slowniki!P:Q,2,FALSE),9),VLOOKUP('Obroty 4'!C1038,slowniki!P:Q,2,FALSE))))</f>
        <v>405</v>
      </c>
      <c r="E1038" s="16" t="str">
        <f>VLOOKUP('Obroty 4'!C1038,slowniki!P:Q,2,FALSE)</f>
        <v>405-04-05-10</v>
      </c>
      <c r="F1038" s="17">
        <f>SUMIFS(Dane!Q:Q,Dane!O:O,'Obroty 4'!C1038,Dane!M:M,'Obroty 4'!$D$2)</f>
        <v>0</v>
      </c>
      <c r="G1038" s="17">
        <f>SUMIFS(Dane!Q:Q,Dane!P:P,'Obroty 4'!C1038,Dane!M:M,'Obroty 4'!$D$2)</f>
        <v>0</v>
      </c>
      <c r="H1038" s="17">
        <f>SUMIFS(Dane!Q:Q,Dane!O:O,'Obroty 4'!C1038)</f>
        <v>0</v>
      </c>
      <c r="I1038" s="17">
        <f>SUMIFS(Dane!P:P,Dane!O:O,'Obroty 4'!C1038)</f>
        <v>0</v>
      </c>
      <c r="J1038" s="17">
        <f t="shared" si="34"/>
        <v>0</v>
      </c>
      <c r="K1038" s="17">
        <f t="shared" si="35"/>
        <v>0</v>
      </c>
    </row>
    <row r="1039" spans="3:11" x14ac:dyDescent="0.3">
      <c r="C1039" s="6" t="str">
        <f>slowniki!P365</f>
        <v>405-40511</v>
      </c>
      <c r="D1039" s="16" t="str">
        <f>IF($B$5="synt",LEFT(VLOOKUP('Obroty 4'!C1039,slowniki!P:Q,2,FALSE),3),IF($B$5="I-P",LEFT(VLOOKUP('Obroty 4'!C1039,slowniki!P:Q,2,FALSE),6),IF($B$5="II-P",LEFT(VLOOKUP('Obroty 4'!C1039,slowniki!P:Q,2,FALSE),9),VLOOKUP('Obroty 4'!C1039,slowniki!P:Q,2,FALSE))))</f>
        <v>405</v>
      </c>
      <c r="E1039" s="16" t="str">
        <f>VLOOKUP('Obroty 4'!C1039,slowniki!P:Q,2,FALSE)</f>
        <v>405-04-05-11</v>
      </c>
      <c r="F1039" s="17">
        <f>SUMIFS(Dane!Q:Q,Dane!O:O,'Obroty 4'!C1039,Dane!M:M,'Obroty 4'!$D$2)</f>
        <v>0</v>
      </c>
      <c r="G1039" s="17">
        <f>SUMIFS(Dane!Q:Q,Dane!P:P,'Obroty 4'!C1039,Dane!M:M,'Obroty 4'!$D$2)</f>
        <v>0</v>
      </c>
      <c r="H1039" s="17">
        <f>SUMIFS(Dane!Q:Q,Dane!O:O,'Obroty 4'!C1039)</f>
        <v>0</v>
      </c>
      <c r="I1039" s="17">
        <f>SUMIFS(Dane!P:P,Dane!O:O,'Obroty 4'!C1039)</f>
        <v>0</v>
      </c>
      <c r="J1039" s="17">
        <f t="shared" si="34"/>
        <v>0</v>
      </c>
      <c r="K1039" s="17">
        <f t="shared" si="35"/>
        <v>0</v>
      </c>
    </row>
    <row r="1040" spans="3:11" x14ac:dyDescent="0.3">
      <c r="C1040" s="6" t="str">
        <f>slowniki!P366</f>
        <v>405-40512</v>
      </c>
      <c r="D1040" s="16" t="str">
        <f>IF($B$5="synt",LEFT(VLOOKUP('Obroty 4'!C1040,slowniki!P:Q,2,FALSE),3),IF($B$5="I-P",LEFT(VLOOKUP('Obroty 4'!C1040,slowniki!P:Q,2,FALSE),6),IF($B$5="II-P",LEFT(VLOOKUP('Obroty 4'!C1040,slowniki!P:Q,2,FALSE),9),VLOOKUP('Obroty 4'!C1040,slowniki!P:Q,2,FALSE))))</f>
        <v>405</v>
      </c>
      <c r="E1040" s="16" t="str">
        <f>VLOOKUP('Obroty 4'!C1040,slowniki!P:Q,2,FALSE)</f>
        <v>405-04-05-12</v>
      </c>
      <c r="F1040" s="17">
        <f>SUMIFS(Dane!Q:Q,Dane!O:O,'Obroty 4'!C1040,Dane!M:M,'Obroty 4'!$D$2)</f>
        <v>0</v>
      </c>
      <c r="G1040" s="17">
        <f>SUMIFS(Dane!Q:Q,Dane!P:P,'Obroty 4'!C1040,Dane!M:M,'Obroty 4'!$D$2)</f>
        <v>0</v>
      </c>
      <c r="H1040" s="17">
        <f>SUMIFS(Dane!Q:Q,Dane!O:O,'Obroty 4'!C1040)</f>
        <v>0</v>
      </c>
      <c r="I1040" s="17">
        <f>SUMIFS(Dane!P:P,Dane!O:O,'Obroty 4'!C1040)</f>
        <v>0</v>
      </c>
      <c r="J1040" s="17">
        <f t="shared" si="34"/>
        <v>0</v>
      </c>
      <c r="K1040" s="17">
        <f t="shared" si="35"/>
        <v>0</v>
      </c>
    </row>
    <row r="1041" spans="3:11" x14ac:dyDescent="0.3">
      <c r="C1041" s="6" t="str">
        <f>slowniki!P367</f>
        <v>405-40513</v>
      </c>
      <c r="D1041" s="16" t="str">
        <f>IF($B$5="synt",LEFT(VLOOKUP('Obroty 4'!C1041,slowniki!P:Q,2,FALSE),3),IF($B$5="I-P",LEFT(VLOOKUP('Obroty 4'!C1041,slowniki!P:Q,2,FALSE),6),IF($B$5="II-P",LEFT(VLOOKUP('Obroty 4'!C1041,slowniki!P:Q,2,FALSE),9),VLOOKUP('Obroty 4'!C1041,slowniki!P:Q,2,FALSE))))</f>
        <v>405</v>
      </c>
      <c r="E1041" s="16" t="str">
        <f>VLOOKUP('Obroty 4'!C1041,slowniki!P:Q,2,FALSE)</f>
        <v>405-04-05-13</v>
      </c>
      <c r="F1041" s="17">
        <f>SUMIFS(Dane!Q:Q,Dane!O:O,'Obroty 4'!C1041,Dane!M:M,'Obroty 4'!$D$2)</f>
        <v>0</v>
      </c>
      <c r="G1041" s="17">
        <f>SUMIFS(Dane!Q:Q,Dane!P:P,'Obroty 4'!C1041,Dane!M:M,'Obroty 4'!$D$2)</f>
        <v>0</v>
      </c>
      <c r="H1041" s="17">
        <f>SUMIFS(Dane!Q:Q,Dane!O:O,'Obroty 4'!C1041)</f>
        <v>0</v>
      </c>
      <c r="I1041" s="17">
        <f>SUMIFS(Dane!P:P,Dane!O:O,'Obroty 4'!C1041)</f>
        <v>0</v>
      </c>
      <c r="J1041" s="17">
        <f t="shared" si="34"/>
        <v>0</v>
      </c>
      <c r="K1041" s="17">
        <f t="shared" si="35"/>
        <v>0</v>
      </c>
    </row>
    <row r="1042" spans="3:11" x14ac:dyDescent="0.3">
      <c r="C1042" s="6" t="str">
        <f>slowniki!P368</f>
        <v>405-40514</v>
      </c>
      <c r="D1042" s="16" t="str">
        <f>IF($B$5="synt",LEFT(VLOOKUP('Obroty 4'!C1042,slowniki!P:Q,2,FALSE),3),IF($B$5="I-P",LEFT(VLOOKUP('Obroty 4'!C1042,slowniki!P:Q,2,FALSE),6),IF($B$5="II-P",LEFT(VLOOKUP('Obroty 4'!C1042,slowniki!P:Q,2,FALSE),9),VLOOKUP('Obroty 4'!C1042,slowniki!P:Q,2,FALSE))))</f>
        <v>405</v>
      </c>
      <c r="E1042" s="16" t="str">
        <f>VLOOKUP('Obroty 4'!C1042,slowniki!P:Q,2,FALSE)</f>
        <v>405-04-05-14</v>
      </c>
      <c r="F1042" s="17">
        <f>SUMIFS(Dane!Q:Q,Dane!O:O,'Obroty 4'!C1042,Dane!M:M,'Obroty 4'!$D$2)</f>
        <v>0</v>
      </c>
      <c r="G1042" s="17">
        <f>SUMIFS(Dane!Q:Q,Dane!P:P,'Obroty 4'!C1042,Dane!M:M,'Obroty 4'!$D$2)</f>
        <v>0</v>
      </c>
      <c r="H1042" s="17">
        <f>SUMIFS(Dane!Q:Q,Dane!O:O,'Obroty 4'!C1042)</f>
        <v>0</v>
      </c>
      <c r="I1042" s="17">
        <f>SUMIFS(Dane!P:P,Dane!O:O,'Obroty 4'!C1042)</f>
        <v>0</v>
      </c>
      <c r="J1042" s="17">
        <f t="shared" si="34"/>
        <v>0</v>
      </c>
      <c r="K1042" s="17">
        <f t="shared" si="35"/>
        <v>0</v>
      </c>
    </row>
    <row r="1043" spans="3:11" x14ac:dyDescent="0.3">
      <c r="C1043" s="6" t="str">
        <f>slowniki!P369</f>
        <v>405-40515</v>
      </c>
      <c r="D1043" s="16" t="str">
        <f>IF($B$5="synt",LEFT(VLOOKUP('Obroty 4'!C1043,slowniki!P:Q,2,FALSE),3),IF($B$5="I-P",LEFT(VLOOKUP('Obroty 4'!C1043,slowniki!P:Q,2,FALSE),6),IF($B$5="II-P",LEFT(VLOOKUP('Obroty 4'!C1043,slowniki!P:Q,2,FALSE),9),VLOOKUP('Obroty 4'!C1043,slowniki!P:Q,2,FALSE))))</f>
        <v>405</v>
      </c>
      <c r="E1043" s="16" t="str">
        <f>VLOOKUP('Obroty 4'!C1043,slowniki!P:Q,2,FALSE)</f>
        <v>405-04-05-15</v>
      </c>
      <c r="F1043" s="17">
        <f>SUMIFS(Dane!Q:Q,Dane!O:O,'Obroty 4'!C1043,Dane!M:M,'Obroty 4'!$D$2)</f>
        <v>0</v>
      </c>
      <c r="G1043" s="17">
        <f>SUMIFS(Dane!Q:Q,Dane!P:P,'Obroty 4'!C1043,Dane!M:M,'Obroty 4'!$D$2)</f>
        <v>0</v>
      </c>
      <c r="H1043" s="17">
        <f>SUMIFS(Dane!Q:Q,Dane!O:O,'Obroty 4'!C1043)</f>
        <v>0</v>
      </c>
      <c r="I1043" s="17">
        <f>SUMIFS(Dane!P:P,Dane!O:O,'Obroty 4'!C1043)</f>
        <v>0</v>
      </c>
      <c r="J1043" s="17">
        <f t="shared" si="34"/>
        <v>0</v>
      </c>
      <c r="K1043" s="17">
        <f t="shared" si="35"/>
        <v>0</v>
      </c>
    </row>
    <row r="1044" spans="3:11" x14ac:dyDescent="0.3">
      <c r="C1044" s="6" t="str">
        <f>slowniki!P370</f>
        <v>405-40516</v>
      </c>
      <c r="D1044" s="16" t="str">
        <f>IF($B$5="synt",LEFT(VLOOKUP('Obroty 4'!C1044,slowniki!P:Q,2,FALSE),3),IF($B$5="I-P",LEFT(VLOOKUP('Obroty 4'!C1044,slowniki!P:Q,2,FALSE),6),IF($B$5="II-P",LEFT(VLOOKUP('Obroty 4'!C1044,slowniki!P:Q,2,FALSE),9),VLOOKUP('Obroty 4'!C1044,slowniki!P:Q,2,FALSE))))</f>
        <v>405</v>
      </c>
      <c r="E1044" s="16" t="str">
        <f>VLOOKUP('Obroty 4'!C1044,slowniki!P:Q,2,FALSE)</f>
        <v>405-04-05-16</v>
      </c>
      <c r="F1044" s="17">
        <f>SUMIFS(Dane!Q:Q,Dane!O:O,'Obroty 4'!C1044,Dane!M:M,'Obroty 4'!$D$2)</f>
        <v>0</v>
      </c>
      <c r="G1044" s="17">
        <f>SUMIFS(Dane!Q:Q,Dane!P:P,'Obroty 4'!C1044,Dane!M:M,'Obroty 4'!$D$2)</f>
        <v>0</v>
      </c>
      <c r="H1044" s="17">
        <f>SUMIFS(Dane!Q:Q,Dane!O:O,'Obroty 4'!C1044)</f>
        <v>0</v>
      </c>
      <c r="I1044" s="17">
        <f>SUMIFS(Dane!P:P,Dane!O:O,'Obroty 4'!C1044)</f>
        <v>0</v>
      </c>
      <c r="J1044" s="17">
        <f t="shared" si="34"/>
        <v>0</v>
      </c>
      <c r="K1044" s="17">
        <f t="shared" si="35"/>
        <v>0</v>
      </c>
    </row>
    <row r="1045" spans="3:11" x14ac:dyDescent="0.3">
      <c r="C1045" s="6" t="str">
        <f>slowniki!P371</f>
        <v>405-40601</v>
      </c>
      <c r="D1045" s="16" t="str">
        <f>IF($B$5="synt",LEFT(VLOOKUP('Obroty 4'!C1045,slowniki!P:Q,2,FALSE),3),IF($B$5="I-P",LEFT(VLOOKUP('Obroty 4'!C1045,slowniki!P:Q,2,FALSE),6),IF($B$5="II-P",LEFT(VLOOKUP('Obroty 4'!C1045,slowniki!P:Q,2,FALSE),9),VLOOKUP('Obroty 4'!C1045,slowniki!P:Q,2,FALSE))))</f>
        <v>405</v>
      </c>
      <c r="E1045" s="16" t="str">
        <f>VLOOKUP('Obroty 4'!C1045,slowniki!P:Q,2,FALSE)</f>
        <v>405-04-06-01</v>
      </c>
      <c r="F1045" s="17">
        <f>SUMIFS(Dane!Q:Q,Dane!O:O,'Obroty 4'!C1045,Dane!M:M,'Obroty 4'!$D$2)</f>
        <v>0</v>
      </c>
      <c r="G1045" s="17">
        <f>SUMIFS(Dane!Q:Q,Dane!P:P,'Obroty 4'!C1045,Dane!M:M,'Obroty 4'!$D$2)</f>
        <v>0</v>
      </c>
      <c r="H1045" s="17">
        <f>SUMIFS(Dane!Q:Q,Dane!O:O,'Obroty 4'!C1045)</f>
        <v>0</v>
      </c>
      <c r="I1045" s="17">
        <f>SUMIFS(Dane!P:P,Dane!O:O,'Obroty 4'!C1045)</f>
        <v>0</v>
      </c>
      <c r="J1045" s="17">
        <f t="shared" si="34"/>
        <v>0</v>
      </c>
      <c r="K1045" s="17">
        <f t="shared" si="35"/>
        <v>0</v>
      </c>
    </row>
    <row r="1046" spans="3:11" x14ac:dyDescent="0.3">
      <c r="C1046" s="6" t="str">
        <f>slowniki!P372</f>
        <v>405-40602</v>
      </c>
      <c r="D1046" s="16" t="str">
        <f>IF($B$5="synt",LEFT(VLOOKUP('Obroty 4'!C1046,slowniki!P:Q,2,FALSE),3),IF($B$5="I-P",LEFT(VLOOKUP('Obroty 4'!C1046,slowniki!P:Q,2,FALSE),6),IF($B$5="II-P",LEFT(VLOOKUP('Obroty 4'!C1046,slowniki!P:Q,2,FALSE),9),VLOOKUP('Obroty 4'!C1046,slowniki!P:Q,2,FALSE))))</f>
        <v>405</v>
      </c>
      <c r="E1046" s="16" t="str">
        <f>VLOOKUP('Obroty 4'!C1046,slowniki!P:Q,2,FALSE)</f>
        <v>405-04-06-02</v>
      </c>
      <c r="F1046" s="17">
        <f>SUMIFS(Dane!Q:Q,Dane!O:O,'Obroty 4'!C1046,Dane!M:M,'Obroty 4'!$D$2)</f>
        <v>0</v>
      </c>
      <c r="G1046" s="17">
        <f>SUMIFS(Dane!Q:Q,Dane!P:P,'Obroty 4'!C1046,Dane!M:M,'Obroty 4'!$D$2)</f>
        <v>0</v>
      </c>
      <c r="H1046" s="17">
        <f>SUMIFS(Dane!Q:Q,Dane!O:O,'Obroty 4'!C1046)</f>
        <v>0</v>
      </c>
      <c r="I1046" s="17">
        <f>SUMIFS(Dane!P:P,Dane!O:O,'Obroty 4'!C1046)</f>
        <v>0</v>
      </c>
      <c r="J1046" s="17">
        <f t="shared" si="34"/>
        <v>0</v>
      </c>
      <c r="K1046" s="17">
        <f t="shared" si="35"/>
        <v>0</v>
      </c>
    </row>
    <row r="1047" spans="3:11" x14ac:dyDescent="0.3">
      <c r="C1047" s="6" t="str">
        <f>slowniki!P373</f>
        <v>405-40603</v>
      </c>
      <c r="D1047" s="16" t="str">
        <f>IF($B$5="synt",LEFT(VLOOKUP('Obroty 4'!C1047,slowniki!P:Q,2,FALSE),3),IF($B$5="I-P",LEFT(VLOOKUP('Obroty 4'!C1047,slowniki!P:Q,2,FALSE),6),IF($B$5="II-P",LEFT(VLOOKUP('Obroty 4'!C1047,slowniki!P:Q,2,FALSE),9),VLOOKUP('Obroty 4'!C1047,slowniki!P:Q,2,FALSE))))</f>
        <v>405</v>
      </c>
      <c r="E1047" s="16" t="str">
        <f>VLOOKUP('Obroty 4'!C1047,slowniki!P:Q,2,FALSE)</f>
        <v>405-04-06-03</v>
      </c>
      <c r="F1047" s="17">
        <f>SUMIFS(Dane!Q:Q,Dane!O:O,'Obroty 4'!C1047,Dane!M:M,'Obroty 4'!$D$2)</f>
        <v>0</v>
      </c>
      <c r="G1047" s="17">
        <f>SUMIFS(Dane!Q:Q,Dane!P:P,'Obroty 4'!C1047,Dane!M:M,'Obroty 4'!$D$2)</f>
        <v>0</v>
      </c>
      <c r="H1047" s="17">
        <f>SUMIFS(Dane!Q:Q,Dane!O:O,'Obroty 4'!C1047)</f>
        <v>0</v>
      </c>
      <c r="I1047" s="17">
        <f>SUMIFS(Dane!P:P,Dane!O:O,'Obroty 4'!C1047)</f>
        <v>0</v>
      </c>
      <c r="J1047" s="17">
        <f t="shared" si="34"/>
        <v>0</v>
      </c>
      <c r="K1047" s="17">
        <f t="shared" si="35"/>
        <v>0</v>
      </c>
    </row>
    <row r="1048" spans="3:11" x14ac:dyDescent="0.3">
      <c r="C1048" s="6" t="str">
        <f>slowniki!P374</f>
        <v>405-40604</v>
      </c>
      <c r="D1048" s="16" t="str">
        <f>IF($B$5="synt",LEFT(VLOOKUP('Obroty 4'!C1048,slowniki!P:Q,2,FALSE),3),IF($B$5="I-P",LEFT(VLOOKUP('Obroty 4'!C1048,slowniki!P:Q,2,FALSE),6),IF($B$5="II-P",LEFT(VLOOKUP('Obroty 4'!C1048,slowniki!P:Q,2,FALSE),9),VLOOKUP('Obroty 4'!C1048,slowniki!P:Q,2,FALSE))))</f>
        <v>405</v>
      </c>
      <c r="E1048" s="16" t="str">
        <f>VLOOKUP('Obroty 4'!C1048,slowniki!P:Q,2,FALSE)</f>
        <v>405-04-06-04</v>
      </c>
      <c r="F1048" s="17">
        <f>SUMIFS(Dane!Q:Q,Dane!O:O,'Obroty 4'!C1048,Dane!M:M,'Obroty 4'!$D$2)</f>
        <v>0</v>
      </c>
      <c r="G1048" s="17">
        <f>SUMIFS(Dane!Q:Q,Dane!P:P,'Obroty 4'!C1048,Dane!M:M,'Obroty 4'!$D$2)</f>
        <v>0</v>
      </c>
      <c r="H1048" s="17">
        <f>SUMIFS(Dane!Q:Q,Dane!O:O,'Obroty 4'!C1048)</f>
        <v>0</v>
      </c>
      <c r="I1048" s="17">
        <f>SUMIFS(Dane!P:P,Dane!O:O,'Obroty 4'!C1048)</f>
        <v>0</v>
      </c>
      <c r="J1048" s="17">
        <f t="shared" si="34"/>
        <v>0</v>
      </c>
      <c r="K1048" s="17">
        <f t="shared" si="35"/>
        <v>0</v>
      </c>
    </row>
    <row r="1049" spans="3:11" x14ac:dyDescent="0.3">
      <c r="C1049" s="6" t="str">
        <f>slowniki!P375</f>
        <v>405-40605</v>
      </c>
      <c r="D1049" s="16" t="str">
        <f>IF($B$5="synt",LEFT(VLOOKUP('Obroty 4'!C1049,slowniki!P:Q,2,FALSE),3),IF($B$5="I-P",LEFT(VLOOKUP('Obroty 4'!C1049,slowniki!P:Q,2,FALSE),6),IF($B$5="II-P",LEFT(VLOOKUP('Obroty 4'!C1049,slowniki!P:Q,2,FALSE),9),VLOOKUP('Obroty 4'!C1049,slowniki!P:Q,2,FALSE))))</f>
        <v>405</v>
      </c>
      <c r="E1049" s="16" t="str">
        <f>VLOOKUP('Obroty 4'!C1049,slowniki!P:Q,2,FALSE)</f>
        <v>405-04-06-05</v>
      </c>
      <c r="F1049" s="17">
        <f>SUMIFS(Dane!Q:Q,Dane!O:O,'Obroty 4'!C1049,Dane!M:M,'Obroty 4'!$D$2)</f>
        <v>0</v>
      </c>
      <c r="G1049" s="17">
        <f>SUMIFS(Dane!Q:Q,Dane!P:P,'Obroty 4'!C1049,Dane!M:M,'Obroty 4'!$D$2)</f>
        <v>0</v>
      </c>
      <c r="H1049" s="17">
        <f>SUMIFS(Dane!Q:Q,Dane!O:O,'Obroty 4'!C1049)</f>
        <v>0</v>
      </c>
      <c r="I1049" s="17">
        <f>SUMIFS(Dane!P:P,Dane!O:O,'Obroty 4'!C1049)</f>
        <v>0</v>
      </c>
      <c r="J1049" s="17">
        <f t="shared" si="34"/>
        <v>0</v>
      </c>
      <c r="K1049" s="17">
        <f t="shared" si="35"/>
        <v>0</v>
      </c>
    </row>
    <row r="1050" spans="3:11" x14ac:dyDescent="0.3">
      <c r="C1050" s="6" t="str">
        <f>slowniki!P376</f>
        <v>405-40606</v>
      </c>
      <c r="D1050" s="16" t="str">
        <f>IF($B$5="synt",LEFT(VLOOKUP('Obroty 4'!C1050,slowniki!P:Q,2,FALSE),3),IF($B$5="I-P",LEFT(VLOOKUP('Obroty 4'!C1050,slowniki!P:Q,2,FALSE),6),IF($B$5="II-P",LEFT(VLOOKUP('Obroty 4'!C1050,slowniki!P:Q,2,FALSE),9),VLOOKUP('Obroty 4'!C1050,slowniki!P:Q,2,FALSE))))</f>
        <v>405</v>
      </c>
      <c r="E1050" s="16" t="str">
        <f>VLOOKUP('Obroty 4'!C1050,slowniki!P:Q,2,FALSE)</f>
        <v>405-04-06-06</v>
      </c>
      <c r="F1050" s="17">
        <f>SUMIFS(Dane!Q:Q,Dane!O:O,'Obroty 4'!C1050,Dane!M:M,'Obroty 4'!$D$2)</f>
        <v>0</v>
      </c>
      <c r="G1050" s="17">
        <f>SUMIFS(Dane!Q:Q,Dane!P:P,'Obroty 4'!C1050,Dane!M:M,'Obroty 4'!$D$2)</f>
        <v>0</v>
      </c>
      <c r="H1050" s="17">
        <f>SUMIFS(Dane!Q:Q,Dane!O:O,'Obroty 4'!C1050)</f>
        <v>0</v>
      </c>
      <c r="I1050" s="17">
        <f>SUMIFS(Dane!P:P,Dane!O:O,'Obroty 4'!C1050)</f>
        <v>0</v>
      </c>
      <c r="J1050" s="17">
        <f t="shared" si="34"/>
        <v>0</v>
      </c>
      <c r="K1050" s="17">
        <f t="shared" si="35"/>
        <v>0</v>
      </c>
    </row>
    <row r="1051" spans="3:11" x14ac:dyDescent="0.3">
      <c r="C1051" s="6" t="str">
        <f>slowniki!P377</f>
        <v>405-40607</v>
      </c>
      <c r="D1051" s="16" t="str">
        <f>IF($B$5="synt",LEFT(VLOOKUP('Obroty 4'!C1051,slowniki!P:Q,2,FALSE),3),IF($B$5="I-P",LEFT(VLOOKUP('Obroty 4'!C1051,slowniki!P:Q,2,FALSE),6),IF($B$5="II-P",LEFT(VLOOKUP('Obroty 4'!C1051,slowniki!P:Q,2,FALSE),9),VLOOKUP('Obroty 4'!C1051,slowniki!P:Q,2,FALSE))))</f>
        <v>405</v>
      </c>
      <c r="E1051" s="16" t="str">
        <f>VLOOKUP('Obroty 4'!C1051,slowniki!P:Q,2,FALSE)</f>
        <v>405-04-06-07</v>
      </c>
      <c r="F1051" s="17">
        <f>SUMIFS(Dane!Q:Q,Dane!O:O,'Obroty 4'!C1051,Dane!M:M,'Obroty 4'!$D$2)</f>
        <v>0</v>
      </c>
      <c r="G1051" s="17">
        <f>SUMIFS(Dane!Q:Q,Dane!P:P,'Obroty 4'!C1051,Dane!M:M,'Obroty 4'!$D$2)</f>
        <v>0</v>
      </c>
      <c r="H1051" s="17">
        <f>SUMIFS(Dane!Q:Q,Dane!O:O,'Obroty 4'!C1051)</f>
        <v>0</v>
      </c>
      <c r="I1051" s="17">
        <f>SUMIFS(Dane!P:P,Dane!O:O,'Obroty 4'!C1051)</f>
        <v>0</v>
      </c>
      <c r="J1051" s="17">
        <f t="shared" si="34"/>
        <v>0</v>
      </c>
      <c r="K1051" s="17">
        <f t="shared" si="35"/>
        <v>0</v>
      </c>
    </row>
    <row r="1052" spans="3:11" x14ac:dyDescent="0.3">
      <c r="C1052" s="6" t="str">
        <f>slowniki!P378</f>
        <v>405-40608</v>
      </c>
      <c r="D1052" s="16" t="str">
        <f>IF($B$5="synt",LEFT(VLOOKUP('Obroty 4'!C1052,slowniki!P:Q,2,FALSE),3),IF($B$5="I-P",LEFT(VLOOKUP('Obroty 4'!C1052,slowniki!P:Q,2,FALSE),6),IF($B$5="II-P",LEFT(VLOOKUP('Obroty 4'!C1052,slowniki!P:Q,2,FALSE),9),VLOOKUP('Obroty 4'!C1052,slowniki!P:Q,2,FALSE))))</f>
        <v>405</v>
      </c>
      <c r="E1052" s="16" t="str">
        <f>VLOOKUP('Obroty 4'!C1052,slowniki!P:Q,2,FALSE)</f>
        <v>405-04-06-08</v>
      </c>
      <c r="F1052" s="17">
        <f>SUMIFS(Dane!Q:Q,Dane!O:O,'Obroty 4'!C1052,Dane!M:M,'Obroty 4'!$D$2)</f>
        <v>0</v>
      </c>
      <c r="G1052" s="17">
        <f>SUMIFS(Dane!Q:Q,Dane!P:P,'Obroty 4'!C1052,Dane!M:M,'Obroty 4'!$D$2)</f>
        <v>0</v>
      </c>
      <c r="H1052" s="17">
        <f>SUMIFS(Dane!Q:Q,Dane!O:O,'Obroty 4'!C1052)</f>
        <v>0</v>
      </c>
      <c r="I1052" s="17">
        <f>SUMIFS(Dane!P:P,Dane!O:O,'Obroty 4'!C1052)</f>
        <v>0</v>
      </c>
      <c r="J1052" s="17">
        <f t="shared" si="34"/>
        <v>0</v>
      </c>
      <c r="K1052" s="17">
        <f t="shared" si="35"/>
        <v>0</v>
      </c>
    </row>
    <row r="1053" spans="3:11" x14ac:dyDescent="0.3">
      <c r="C1053" s="6" t="str">
        <f>slowniki!P379</f>
        <v>405-40609</v>
      </c>
      <c r="D1053" s="16" t="str">
        <f>IF($B$5="synt",LEFT(VLOOKUP('Obroty 4'!C1053,slowniki!P:Q,2,FALSE),3),IF($B$5="I-P",LEFT(VLOOKUP('Obroty 4'!C1053,slowniki!P:Q,2,FALSE),6),IF($B$5="II-P",LEFT(VLOOKUP('Obroty 4'!C1053,slowniki!P:Q,2,FALSE),9),VLOOKUP('Obroty 4'!C1053,slowniki!P:Q,2,FALSE))))</f>
        <v>405</v>
      </c>
      <c r="E1053" s="16" t="str">
        <f>VLOOKUP('Obroty 4'!C1053,slowniki!P:Q,2,FALSE)</f>
        <v>405-04-06-09</v>
      </c>
      <c r="F1053" s="17">
        <f>SUMIFS(Dane!Q:Q,Dane!O:O,'Obroty 4'!C1053,Dane!M:M,'Obroty 4'!$D$2)</f>
        <v>0</v>
      </c>
      <c r="G1053" s="17">
        <f>SUMIFS(Dane!Q:Q,Dane!P:P,'Obroty 4'!C1053,Dane!M:M,'Obroty 4'!$D$2)</f>
        <v>0</v>
      </c>
      <c r="H1053" s="17">
        <f>SUMIFS(Dane!Q:Q,Dane!O:O,'Obroty 4'!C1053)</f>
        <v>0</v>
      </c>
      <c r="I1053" s="17">
        <f>SUMIFS(Dane!P:P,Dane!O:O,'Obroty 4'!C1053)</f>
        <v>0</v>
      </c>
      <c r="J1053" s="17">
        <f t="shared" si="34"/>
        <v>0</v>
      </c>
      <c r="K1053" s="17">
        <f t="shared" si="35"/>
        <v>0</v>
      </c>
    </row>
    <row r="1054" spans="3:11" x14ac:dyDescent="0.3">
      <c r="C1054" s="6" t="str">
        <f>slowniki!P380</f>
        <v>405-40610</v>
      </c>
      <c r="D1054" s="16" t="str">
        <f>IF($B$5="synt",LEFT(VLOOKUP('Obroty 4'!C1054,slowniki!P:Q,2,FALSE),3),IF($B$5="I-P",LEFT(VLOOKUP('Obroty 4'!C1054,slowniki!P:Q,2,FALSE),6),IF($B$5="II-P",LEFT(VLOOKUP('Obroty 4'!C1054,slowniki!P:Q,2,FALSE),9),VLOOKUP('Obroty 4'!C1054,slowniki!P:Q,2,FALSE))))</f>
        <v>405</v>
      </c>
      <c r="E1054" s="16" t="str">
        <f>VLOOKUP('Obroty 4'!C1054,slowniki!P:Q,2,FALSE)</f>
        <v>405-04-06-10</v>
      </c>
      <c r="F1054" s="17">
        <f>SUMIFS(Dane!Q:Q,Dane!O:O,'Obroty 4'!C1054,Dane!M:M,'Obroty 4'!$D$2)</f>
        <v>0</v>
      </c>
      <c r="G1054" s="17">
        <f>SUMIFS(Dane!Q:Q,Dane!P:P,'Obroty 4'!C1054,Dane!M:M,'Obroty 4'!$D$2)</f>
        <v>0</v>
      </c>
      <c r="H1054" s="17">
        <f>SUMIFS(Dane!Q:Q,Dane!O:O,'Obroty 4'!C1054)</f>
        <v>0</v>
      </c>
      <c r="I1054" s="17">
        <f>SUMIFS(Dane!P:P,Dane!O:O,'Obroty 4'!C1054)</f>
        <v>0</v>
      </c>
      <c r="J1054" s="17">
        <f t="shared" si="34"/>
        <v>0</v>
      </c>
      <c r="K1054" s="17">
        <f t="shared" si="35"/>
        <v>0</v>
      </c>
    </row>
    <row r="1055" spans="3:11" x14ac:dyDescent="0.3">
      <c r="C1055" s="6" t="str">
        <f>slowniki!P381</f>
        <v>405-40611</v>
      </c>
      <c r="D1055" s="16" t="str">
        <f>IF($B$5="synt",LEFT(VLOOKUP('Obroty 4'!C1055,slowniki!P:Q,2,FALSE),3),IF($B$5="I-P",LEFT(VLOOKUP('Obroty 4'!C1055,slowniki!P:Q,2,FALSE),6),IF($B$5="II-P",LEFT(VLOOKUP('Obroty 4'!C1055,slowniki!P:Q,2,FALSE),9),VLOOKUP('Obroty 4'!C1055,slowniki!P:Q,2,FALSE))))</f>
        <v>405</v>
      </c>
      <c r="E1055" s="16" t="str">
        <f>VLOOKUP('Obroty 4'!C1055,slowniki!P:Q,2,FALSE)</f>
        <v>405-04-06-11</v>
      </c>
      <c r="F1055" s="17">
        <f>SUMIFS(Dane!Q:Q,Dane!O:O,'Obroty 4'!C1055,Dane!M:M,'Obroty 4'!$D$2)</f>
        <v>0</v>
      </c>
      <c r="G1055" s="17">
        <f>SUMIFS(Dane!Q:Q,Dane!P:P,'Obroty 4'!C1055,Dane!M:M,'Obroty 4'!$D$2)</f>
        <v>0</v>
      </c>
      <c r="H1055" s="17">
        <f>SUMIFS(Dane!Q:Q,Dane!O:O,'Obroty 4'!C1055)</f>
        <v>0</v>
      </c>
      <c r="I1055" s="17">
        <f>SUMIFS(Dane!P:P,Dane!O:O,'Obroty 4'!C1055)</f>
        <v>0</v>
      </c>
      <c r="J1055" s="17">
        <f t="shared" si="34"/>
        <v>0</v>
      </c>
      <c r="K1055" s="17">
        <f t="shared" si="35"/>
        <v>0</v>
      </c>
    </row>
    <row r="1056" spans="3:11" x14ac:dyDescent="0.3">
      <c r="C1056" s="6" t="str">
        <f>slowniki!P382</f>
        <v>405-40612</v>
      </c>
      <c r="D1056" s="16" t="str">
        <f>IF($B$5="synt",LEFT(VLOOKUP('Obroty 4'!C1056,slowniki!P:Q,2,FALSE),3),IF($B$5="I-P",LEFT(VLOOKUP('Obroty 4'!C1056,slowniki!P:Q,2,FALSE),6),IF($B$5="II-P",LEFT(VLOOKUP('Obroty 4'!C1056,slowniki!P:Q,2,FALSE),9),VLOOKUP('Obroty 4'!C1056,slowniki!P:Q,2,FALSE))))</f>
        <v>405</v>
      </c>
      <c r="E1056" s="16" t="str">
        <f>VLOOKUP('Obroty 4'!C1056,slowniki!P:Q,2,FALSE)</f>
        <v>405-04-06-12</v>
      </c>
      <c r="F1056" s="17">
        <f>SUMIFS(Dane!Q:Q,Dane!O:O,'Obroty 4'!C1056,Dane!M:M,'Obroty 4'!$D$2)</f>
        <v>0</v>
      </c>
      <c r="G1056" s="17">
        <f>SUMIFS(Dane!Q:Q,Dane!P:P,'Obroty 4'!C1056,Dane!M:M,'Obroty 4'!$D$2)</f>
        <v>0</v>
      </c>
      <c r="H1056" s="17">
        <f>SUMIFS(Dane!Q:Q,Dane!O:O,'Obroty 4'!C1056)</f>
        <v>0</v>
      </c>
      <c r="I1056" s="17">
        <f>SUMIFS(Dane!P:P,Dane!O:O,'Obroty 4'!C1056)</f>
        <v>0</v>
      </c>
      <c r="J1056" s="17">
        <f t="shared" si="34"/>
        <v>0</v>
      </c>
      <c r="K1056" s="17">
        <f t="shared" si="35"/>
        <v>0</v>
      </c>
    </row>
    <row r="1057" spans="3:11" x14ac:dyDescent="0.3">
      <c r="C1057" s="6" t="str">
        <f>slowniki!P383</f>
        <v>405-40613</v>
      </c>
      <c r="D1057" s="16" t="str">
        <f>IF($B$5="synt",LEFT(VLOOKUP('Obroty 4'!C1057,slowniki!P:Q,2,FALSE),3),IF($B$5="I-P",LEFT(VLOOKUP('Obroty 4'!C1057,slowniki!P:Q,2,FALSE),6),IF($B$5="II-P",LEFT(VLOOKUP('Obroty 4'!C1057,slowniki!P:Q,2,FALSE),9),VLOOKUP('Obroty 4'!C1057,slowniki!P:Q,2,FALSE))))</f>
        <v>405</v>
      </c>
      <c r="E1057" s="16" t="str">
        <f>VLOOKUP('Obroty 4'!C1057,slowniki!P:Q,2,FALSE)</f>
        <v>405-04-06-13</v>
      </c>
      <c r="F1057" s="17">
        <f>SUMIFS(Dane!Q:Q,Dane!O:O,'Obroty 4'!C1057,Dane!M:M,'Obroty 4'!$D$2)</f>
        <v>0</v>
      </c>
      <c r="G1057" s="17">
        <f>SUMIFS(Dane!Q:Q,Dane!P:P,'Obroty 4'!C1057,Dane!M:M,'Obroty 4'!$D$2)</f>
        <v>0</v>
      </c>
      <c r="H1057" s="17">
        <f>SUMIFS(Dane!Q:Q,Dane!O:O,'Obroty 4'!C1057)</f>
        <v>0</v>
      </c>
      <c r="I1057" s="17">
        <f>SUMIFS(Dane!P:P,Dane!O:O,'Obroty 4'!C1057)</f>
        <v>0</v>
      </c>
      <c r="J1057" s="17">
        <f t="shared" si="34"/>
        <v>0</v>
      </c>
      <c r="K1057" s="17">
        <f t="shared" si="35"/>
        <v>0</v>
      </c>
    </row>
    <row r="1058" spans="3:11" x14ac:dyDescent="0.3">
      <c r="C1058" s="6" t="str">
        <f>slowniki!P384</f>
        <v>405-40614</v>
      </c>
      <c r="D1058" s="16" t="str">
        <f>IF($B$5="synt",LEFT(VLOOKUP('Obroty 4'!C1058,slowniki!P:Q,2,FALSE),3),IF($B$5="I-P",LEFT(VLOOKUP('Obroty 4'!C1058,slowniki!P:Q,2,FALSE),6),IF($B$5="II-P",LEFT(VLOOKUP('Obroty 4'!C1058,slowniki!P:Q,2,FALSE),9),VLOOKUP('Obroty 4'!C1058,slowniki!P:Q,2,FALSE))))</f>
        <v>405</v>
      </c>
      <c r="E1058" s="16" t="str">
        <f>VLOOKUP('Obroty 4'!C1058,slowniki!P:Q,2,FALSE)</f>
        <v>405-04-06-14</v>
      </c>
      <c r="F1058" s="17">
        <f>SUMIFS(Dane!Q:Q,Dane!O:O,'Obroty 4'!C1058,Dane!M:M,'Obroty 4'!$D$2)</f>
        <v>0</v>
      </c>
      <c r="G1058" s="17">
        <f>SUMIFS(Dane!Q:Q,Dane!P:P,'Obroty 4'!C1058,Dane!M:M,'Obroty 4'!$D$2)</f>
        <v>0</v>
      </c>
      <c r="H1058" s="17">
        <f>SUMIFS(Dane!Q:Q,Dane!O:O,'Obroty 4'!C1058)</f>
        <v>0</v>
      </c>
      <c r="I1058" s="17">
        <f>SUMIFS(Dane!P:P,Dane!O:O,'Obroty 4'!C1058)</f>
        <v>0</v>
      </c>
      <c r="J1058" s="17">
        <f t="shared" si="34"/>
        <v>0</v>
      </c>
      <c r="K1058" s="17">
        <f t="shared" si="35"/>
        <v>0</v>
      </c>
    </row>
    <row r="1059" spans="3:11" x14ac:dyDescent="0.3">
      <c r="C1059" s="6" t="str">
        <f>slowniki!P385</f>
        <v>405-40615</v>
      </c>
      <c r="D1059" s="16" t="str">
        <f>IF($B$5="synt",LEFT(VLOOKUP('Obroty 4'!C1059,slowniki!P:Q,2,FALSE),3),IF($B$5="I-P",LEFT(VLOOKUP('Obroty 4'!C1059,slowniki!P:Q,2,FALSE),6),IF($B$5="II-P",LEFT(VLOOKUP('Obroty 4'!C1059,slowniki!P:Q,2,FALSE),9),VLOOKUP('Obroty 4'!C1059,slowniki!P:Q,2,FALSE))))</f>
        <v>405</v>
      </c>
      <c r="E1059" s="16" t="str">
        <f>VLOOKUP('Obroty 4'!C1059,slowniki!P:Q,2,FALSE)</f>
        <v>405-04-06-15</v>
      </c>
      <c r="F1059" s="17">
        <f>SUMIFS(Dane!Q:Q,Dane!O:O,'Obroty 4'!C1059,Dane!M:M,'Obroty 4'!$D$2)</f>
        <v>0</v>
      </c>
      <c r="G1059" s="17">
        <f>SUMIFS(Dane!Q:Q,Dane!P:P,'Obroty 4'!C1059,Dane!M:M,'Obroty 4'!$D$2)</f>
        <v>0</v>
      </c>
      <c r="H1059" s="17">
        <f>SUMIFS(Dane!Q:Q,Dane!O:O,'Obroty 4'!C1059)</f>
        <v>0</v>
      </c>
      <c r="I1059" s="17">
        <f>SUMIFS(Dane!P:P,Dane!O:O,'Obroty 4'!C1059)</f>
        <v>0</v>
      </c>
      <c r="J1059" s="17">
        <f t="shared" si="34"/>
        <v>0</v>
      </c>
      <c r="K1059" s="17">
        <f t="shared" si="35"/>
        <v>0</v>
      </c>
    </row>
    <row r="1060" spans="3:11" x14ac:dyDescent="0.3">
      <c r="C1060" s="6" t="str">
        <f>slowniki!P386</f>
        <v>405-40616</v>
      </c>
      <c r="D1060" s="16" t="str">
        <f>IF($B$5="synt",LEFT(VLOOKUP('Obroty 4'!C1060,slowniki!P:Q,2,FALSE),3),IF($B$5="I-P",LEFT(VLOOKUP('Obroty 4'!C1060,slowniki!P:Q,2,FALSE),6),IF($B$5="II-P",LEFT(VLOOKUP('Obroty 4'!C1060,slowniki!P:Q,2,FALSE),9),VLOOKUP('Obroty 4'!C1060,slowniki!P:Q,2,FALSE))))</f>
        <v>405</v>
      </c>
      <c r="E1060" s="16" t="str">
        <f>VLOOKUP('Obroty 4'!C1060,slowniki!P:Q,2,FALSE)</f>
        <v>405-04-06-16</v>
      </c>
      <c r="F1060" s="17">
        <f>SUMIFS(Dane!Q:Q,Dane!O:O,'Obroty 4'!C1060,Dane!M:M,'Obroty 4'!$D$2)</f>
        <v>0</v>
      </c>
      <c r="G1060" s="17">
        <f>SUMIFS(Dane!Q:Q,Dane!P:P,'Obroty 4'!C1060,Dane!M:M,'Obroty 4'!$D$2)</f>
        <v>0</v>
      </c>
      <c r="H1060" s="17">
        <f>SUMIFS(Dane!Q:Q,Dane!O:O,'Obroty 4'!C1060)</f>
        <v>0</v>
      </c>
      <c r="I1060" s="17">
        <f>SUMIFS(Dane!P:P,Dane!O:O,'Obroty 4'!C1060)</f>
        <v>0</v>
      </c>
      <c r="J1060" s="17">
        <f t="shared" si="34"/>
        <v>0</v>
      </c>
      <c r="K1060" s="17">
        <f t="shared" si="35"/>
        <v>0</v>
      </c>
    </row>
    <row r="1061" spans="3:11" x14ac:dyDescent="0.3">
      <c r="C1061" s="6" t="str">
        <f>slowniki!P387</f>
        <v>405-50101</v>
      </c>
      <c r="D1061" s="16" t="str">
        <f>IF($B$5="synt",LEFT(VLOOKUP('Obroty 4'!C1061,slowniki!P:Q,2,FALSE),3),IF($B$5="I-P",LEFT(VLOOKUP('Obroty 4'!C1061,slowniki!P:Q,2,FALSE),6),IF($B$5="II-P",LEFT(VLOOKUP('Obroty 4'!C1061,slowniki!P:Q,2,FALSE),9),VLOOKUP('Obroty 4'!C1061,slowniki!P:Q,2,FALSE))))</f>
        <v>405</v>
      </c>
      <c r="E1061" s="16" t="str">
        <f>VLOOKUP('Obroty 4'!C1061,slowniki!P:Q,2,FALSE)</f>
        <v>405-05-01-01</v>
      </c>
      <c r="F1061" s="17">
        <f>SUMIFS(Dane!Q:Q,Dane!O:O,'Obroty 4'!C1061,Dane!M:M,'Obroty 4'!$D$2)</f>
        <v>0</v>
      </c>
      <c r="G1061" s="17">
        <f>SUMIFS(Dane!Q:Q,Dane!P:P,'Obroty 4'!C1061,Dane!M:M,'Obroty 4'!$D$2)</f>
        <v>0</v>
      </c>
      <c r="H1061" s="17">
        <f>SUMIFS(Dane!Q:Q,Dane!O:O,'Obroty 4'!C1061)</f>
        <v>0</v>
      </c>
      <c r="I1061" s="17">
        <f>SUMIFS(Dane!P:P,Dane!O:O,'Obroty 4'!C1061)</f>
        <v>0</v>
      </c>
      <c r="J1061" s="17">
        <f t="shared" si="34"/>
        <v>0</v>
      </c>
      <c r="K1061" s="17">
        <f t="shared" si="35"/>
        <v>0</v>
      </c>
    </row>
    <row r="1062" spans="3:11" x14ac:dyDescent="0.3">
      <c r="C1062" s="6" t="str">
        <f>slowniki!P388</f>
        <v>405-60101</v>
      </c>
      <c r="D1062" s="16" t="str">
        <f>IF($B$5="synt",LEFT(VLOOKUP('Obroty 4'!C1062,slowniki!P:Q,2,FALSE),3),IF($B$5="I-P",LEFT(VLOOKUP('Obroty 4'!C1062,slowniki!P:Q,2,FALSE),6),IF($B$5="II-P",LEFT(VLOOKUP('Obroty 4'!C1062,slowniki!P:Q,2,FALSE),9),VLOOKUP('Obroty 4'!C1062,slowniki!P:Q,2,FALSE))))</f>
        <v>405</v>
      </c>
      <c r="E1062" s="16" t="str">
        <f>VLOOKUP('Obroty 4'!C1062,slowniki!P:Q,2,FALSE)</f>
        <v>405-06-01-01</v>
      </c>
      <c r="F1062" s="17">
        <f>SUMIFS(Dane!Q:Q,Dane!O:O,'Obroty 4'!C1062,Dane!M:M,'Obroty 4'!$D$2)</f>
        <v>0</v>
      </c>
      <c r="G1062" s="17">
        <f>SUMIFS(Dane!Q:Q,Dane!P:P,'Obroty 4'!C1062,Dane!M:M,'Obroty 4'!$D$2)</f>
        <v>0</v>
      </c>
      <c r="H1062" s="17">
        <f>SUMIFS(Dane!Q:Q,Dane!O:O,'Obroty 4'!C1062)</f>
        <v>0</v>
      </c>
      <c r="I1062" s="17">
        <f>SUMIFS(Dane!P:P,Dane!O:O,'Obroty 4'!C1062)</f>
        <v>0</v>
      </c>
      <c r="J1062" s="17">
        <f t="shared" si="34"/>
        <v>0</v>
      </c>
      <c r="K1062" s="17">
        <f t="shared" si="35"/>
        <v>0</v>
      </c>
    </row>
    <row r="1063" spans="3:11" x14ac:dyDescent="0.3">
      <c r="C1063" s="6" t="str">
        <f>slowniki!P389</f>
        <v>405-60201</v>
      </c>
      <c r="D1063" s="16" t="str">
        <f>IF($B$5="synt",LEFT(VLOOKUP('Obroty 4'!C1063,slowniki!P:Q,2,FALSE),3),IF($B$5="I-P",LEFT(VLOOKUP('Obroty 4'!C1063,slowniki!P:Q,2,FALSE),6),IF($B$5="II-P",LEFT(VLOOKUP('Obroty 4'!C1063,slowniki!P:Q,2,FALSE),9),VLOOKUP('Obroty 4'!C1063,slowniki!P:Q,2,FALSE))))</f>
        <v>405</v>
      </c>
      <c r="E1063" s="16" t="str">
        <f>VLOOKUP('Obroty 4'!C1063,slowniki!P:Q,2,FALSE)</f>
        <v>405-06-02-01</v>
      </c>
      <c r="F1063" s="17">
        <f>SUMIFS(Dane!Q:Q,Dane!O:O,'Obroty 4'!C1063,Dane!M:M,'Obroty 4'!$D$2)</f>
        <v>0</v>
      </c>
      <c r="G1063" s="17">
        <f>SUMIFS(Dane!Q:Q,Dane!P:P,'Obroty 4'!C1063,Dane!M:M,'Obroty 4'!$D$2)</f>
        <v>0</v>
      </c>
      <c r="H1063" s="17">
        <f>SUMIFS(Dane!Q:Q,Dane!O:O,'Obroty 4'!C1063)</f>
        <v>0</v>
      </c>
      <c r="I1063" s="17">
        <f>SUMIFS(Dane!P:P,Dane!O:O,'Obroty 4'!C1063)</f>
        <v>0</v>
      </c>
      <c r="J1063" s="17">
        <f t="shared" si="34"/>
        <v>0</v>
      </c>
      <c r="K1063" s="17">
        <f t="shared" si="35"/>
        <v>0</v>
      </c>
    </row>
    <row r="1064" spans="3:11" x14ac:dyDescent="0.3">
      <c r="C1064" s="6" t="str">
        <f>slowniki!P390</f>
        <v>405-60301</v>
      </c>
      <c r="D1064" s="16" t="str">
        <f>IF($B$5="synt",LEFT(VLOOKUP('Obroty 4'!C1064,slowniki!P:Q,2,FALSE),3),IF($B$5="I-P",LEFT(VLOOKUP('Obroty 4'!C1064,slowniki!P:Q,2,FALSE),6),IF($B$5="II-P",LEFT(VLOOKUP('Obroty 4'!C1064,slowniki!P:Q,2,FALSE),9),VLOOKUP('Obroty 4'!C1064,slowniki!P:Q,2,FALSE))))</f>
        <v>405</v>
      </c>
      <c r="E1064" s="16" t="str">
        <f>VLOOKUP('Obroty 4'!C1064,slowniki!P:Q,2,FALSE)</f>
        <v>405-06-03-01</v>
      </c>
      <c r="F1064" s="17">
        <f>SUMIFS(Dane!Q:Q,Dane!O:O,'Obroty 4'!C1064,Dane!M:M,'Obroty 4'!$D$2)</f>
        <v>0</v>
      </c>
      <c r="G1064" s="17">
        <f>SUMIFS(Dane!Q:Q,Dane!P:P,'Obroty 4'!C1064,Dane!M:M,'Obroty 4'!$D$2)</f>
        <v>0</v>
      </c>
      <c r="H1064" s="17">
        <f>SUMIFS(Dane!Q:Q,Dane!O:O,'Obroty 4'!C1064)</f>
        <v>0</v>
      </c>
      <c r="I1064" s="17">
        <f>SUMIFS(Dane!P:P,Dane!O:O,'Obroty 4'!C1064)</f>
        <v>0</v>
      </c>
      <c r="J1064" s="17">
        <f t="shared" si="34"/>
        <v>0</v>
      </c>
      <c r="K1064" s="17">
        <f t="shared" si="35"/>
        <v>0</v>
      </c>
    </row>
    <row r="1065" spans="3:11" x14ac:dyDescent="0.3">
      <c r="C1065" s="6" t="str">
        <f>slowniki!P391</f>
        <v>405-60401</v>
      </c>
      <c r="D1065" s="16" t="str">
        <f>IF($B$5="synt",LEFT(VLOOKUP('Obroty 4'!C1065,slowniki!P:Q,2,FALSE),3),IF($B$5="I-P",LEFT(VLOOKUP('Obroty 4'!C1065,slowniki!P:Q,2,FALSE),6),IF($B$5="II-P",LEFT(VLOOKUP('Obroty 4'!C1065,slowniki!P:Q,2,FALSE),9),VLOOKUP('Obroty 4'!C1065,slowniki!P:Q,2,FALSE))))</f>
        <v>405</v>
      </c>
      <c r="E1065" s="16" t="str">
        <f>VLOOKUP('Obroty 4'!C1065,slowniki!P:Q,2,FALSE)</f>
        <v>405-06-04-01</v>
      </c>
      <c r="F1065" s="17">
        <f>SUMIFS(Dane!Q:Q,Dane!O:O,'Obroty 4'!C1065,Dane!M:M,'Obroty 4'!$D$2)</f>
        <v>0</v>
      </c>
      <c r="G1065" s="17">
        <f>SUMIFS(Dane!Q:Q,Dane!P:P,'Obroty 4'!C1065,Dane!M:M,'Obroty 4'!$D$2)</f>
        <v>0</v>
      </c>
      <c r="H1065" s="17">
        <f>SUMIFS(Dane!Q:Q,Dane!O:O,'Obroty 4'!C1065)</f>
        <v>0</v>
      </c>
      <c r="I1065" s="17">
        <f>SUMIFS(Dane!P:P,Dane!O:O,'Obroty 4'!C1065)</f>
        <v>0</v>
      </c>
      <c r="J1065" s="17">
        <f t="shared" si="34"/>
        <v>0</v>
      </c>
      <c r="K1065" s="17">
        <f t="shared" si="35"/>
        <v>0</v>
      </c>
    </row>
    <row r="1066" spans="3:11" x14ac:dyDescent="0.3">
      <c r="C1066" s="6" t="str">
        <f>slowniki!P392</f>
        <v>405-60501</v>
      </c>
      <c r="D1066" s="16" t="str">
        <f>IF($B$5="synt",LEFT(VLOOKUP('Obroty 4'!C1066,slowniki!P:Q,2,FALSE),3),IF($B$5="I-P",LEFT(VLOOKUP('Obroty 4'!C1066,slowniki!P:Q,2,FALSE),6),IF($B$5="II-P",LEFT(VLOOKUP('Obroty 4'!C1066,slowniki!P:Q,2,FALSE),9),VLOOKUP('Obroty 4'!C1066,slowniki!P:Q,2,FALSE))))</f>
        <v>405</v>
      </c>
      <c r="E1066" s="16" t="str">
        <f>VLOOKUP('Obroty 4'!C1066,slowniki!P:Q,2,FALSE)</f>
        <v>405-06-05-01</v>
      </c>
      <c r="F1066" s="17">
        <f>SUMIFS(Dane!Q:Q,Dane!O:O,'Obroty 4'!C1066,Dane!M:M,'Obroty 4'!$D$2)</f>
        <v>0</v>
      </c>
      <c r="G1066" s="17">
        <f>SUMIFS(Dane!Q:Q,Dane!P:P,'Obroty 4'!C1066,Dane!M:M,'Obroty 4'!$D$2)</f>
        <v>0</v>
      </c>
      <c r="H1066" s="17">
        <f>SUMIFS(Dane!Q:Q,Dane!O:O,'Obroty 4'!C1066)</f>
        <v>0</v>
      </c>
      <c r="I1066" s="17">
        <f>SUMIFS(Dane!P:P,Dane!O:O,'Obroty 4'!C1066)</f>
        <v>0</v>
      </c>
      <c r="J1066" s="17">
        <f t="shared" si="34"/>
        <v>0</v>
      </c>
      <c r="K1066" s="17">
        <f t="shared" si="35"/>
        <v>0</v>
      </c>
    </row>
    <row r="1067" spans="3:11" x14ac:dyDescent="0.3">
      <c r="C1067" s="6" t="str">
        <f>slowniki!P393</f>
        <v>405-60601</v>
      </c>
      <c r="D1067" s="16" t="str">
        <f>IF($B$5="synt",LEFT(VLOOKUP('Obroty 4'!C1067,slowniki!P:Q,2,FALSE),3),IF($B$5="I-P",LEFT(VLOOKUP('Obroty 4'!C1067,slowniki!P:Q,2,FALSE),6),IF($B$5="II-P",LEFT(VLOOKUP('Obroty 4'!C1067,slowniki!P:Q,2,FALSE),9),VLOOKUP('Obroty 4'!C1067,slowniki!P:Q,2,FALSE))))</f>
        <v>405</v>
      </c>
      <c r="E1067" s="16" t="str">
        <f>VLOOKUP('Obroty 4'!C1067,slowniki!P:Q,2,FALSE)</f>
        <v>405-06-06-01</v>
      </c>
      <c r="F1067" s="17">
        <f>SUMIFS(Dane!Q:Q,Dane!O:O,'Obroty 4'!C1067,Dane!M:M,'Obroty 4'!$D$2)</f>
        <v>0</v>
      </c>
      <c r="G1067" s="17">
        <f>SUMIFS(Dane!Q:Q,Dane!P:P,'Obroty 4'!C1067,Dane!M:M,'Obroty 4'!$D$2)</f>
        <v>0</v>
      </c>
      <c r="H1067" s="17">
        <f>SUMIFS(Dane!Q:Q,Dane!O:O,'Obroty 4'!C1067)</f>
        <v>0</v>
      </c>
      <c r="I1067" s="17">
        <f>SUMIFS(Dane!P:P,Dane!O:O,'Obroty 4'!C1067)</f>
        <v>0</v>
      </c>
      <c r="J1067" s="17">
        <f t="shared" si="34"/>
        <v>0</v>
      </c>
      <c r="K1067" s="17">
        <f t="shared" si="35"/>
        <v>0</v>
      </c>
    </row>
    <row r="1068" spans="3:11" x14ac:dyDescent="0.3">
      <c r="C1068" s="6" t="str">
        <f>slowniki!P394</f>
        <v>405-60701</v>
      </c>
      <c r="D1068" s="16" t="str">
        <f>IF($B$5="synt",LEFT(VLOOKUP('Obroty 4'!C1068,slowniki!P:Q,2,FALSE),3),IF($B$5="I-P",LEFT(VLOOKUP('Obroty 4'!C1068,slowniki!P:Q,2,FALSE),6),IF($B$5="II-P",LEFT(VLOOKUP('Obroty 4'!C1068,slowniki!P:Q,2,FALSE),9),VLOOKUP('Obroty 4'!C1068,slowniki!P:Q,2,FALSE))))</f>
        <v>405</v>
      </c>
      <c r="E1068" s="16" t="str">
        <f>VLOOKUP('Obroty 4'!C1068,slowniki!P:Q,2,FALSE)</f>
        <v>405-06-07-01</v>
      </c>
      <c r="F1068" s="17">
        <f>SUMIFS(Dane!Q:Q,Dane!O:O,'Obroty 4'!C1068,Dane!M:M,'Obroty 4'!$D$2)</f>
        <v>0</v>
      </c>
      <c r="G1068" s="17">
        <f>SUMIFS(Dane!Q:Q,Dane!P:P,'Obroty 4'!C1068,Dane!M:M,'Obroty 4'!$D$2)</f>
        <v>0</v>
      </c>
      <c r="H1068" s="17">
        <f>SUMIFS(Dane!Q:Q,Dane!O:O,'Obroty 4'!C1068)</f>
        <v>0</v>
      </c>
      <c r="I1068" s="17">
        <f>SUMIFS(Dane!P:P,Dane!O:O,'Obroty 4'!C1068)</f>
        <v>0</v>
      </c>
      <c r="J1068" s="17">
        <f t="shared" si="34"/>
        <v>0</v>
      </c>
      <c r="K1068" s="17">
        <f t="shared" si="35"/>
        <v>0</v>
      </c>
    </row>
    <row r="1069" spans="3:11" x14ac:dyDescent="0.3">
      <c r="C1069" s="6" t="str">
        <f>slowniki!P395</f>
        <v>405-70101</v>
      </c>
      <c r="D1069" s="16" t="str">
        <f>IF($B$5="synt",LEFT(VLOOKUP('Obroty 4'!C1069,slowniki!P:Q,2,FALSE),3),IF($B$5="I-P",LEFT(VLOOKUP('Obroty 4'!C1069,slowniki!P:Q,2,FALSE),6),IF($B$5="II-P",LEFT(VLOOKUP('Obroty 4'!C1069,slowniki!P:Q,2,FALSE),9),VLOOKUP('Obroty 4'!C1069,slowniki!P:Q,2,FALSE))))</f>
        <v>405</v>
      </c>
      <c r="E1069" s="16" t="str">
        <f>VLOOKUP('Obroty 4'!C1069,slowniki!P:Q,2,FALSE)</f>
        <v>405-07-01-01</v>
      </c>
      <c r="F1069" s="17">
        <f>SUMIFS(Dane!Q:Q,Dane!O:O,'Obroty 4'!C1069,Dane!M:M,'Obroty 4'!$D$2)</f>
        <v>0</v>
      </c>
      <c r="G1069" s="17">
        <f>SUMIFS(Dane!Q:Q,Dane!P:P,'Obroty 4'!C1069,Dane!M:M,'Obroty 4'!$D$2)</f>
        <v>0</v>
      </c>
      <c r="H1069" s="17">
        <f>SUMIFS(Dane!Q:Q,Dane!O:O,'Obroty 4'!C1069)</f>
        <v>0</v>
      </c>
      <c r="I1069" s="17">
        <f>SUMIFS(Dane!P:P,Dane!O:O,'Obroty 4'!C1069)</f>
        <v>0</v>
      </c>
      <c r="J1069" s="17">
        <f t="shared" si="34"/>
        <v>0</v>
      </c>
      <c r="K1069" s="17">
        <f t="shared" si="35"/>
        <v>0</v>
      </c>
    </row>
    <row r="1070" spans="3:11" x14ac:dyDescent="0.3">
      <c r="C1070" s="6" t="str">
        <f>slowniki!P396</f>
        <v>405-70102</v>
      </c>
      <c r="D1070" s="16" t="str">
        <f>IF($B$5="synt",LEFT(VLOOKUP('Obroty 4'!C1070,slowniki!P:Q,2,FALSE),3),IF($B$5="I-P",LEFT(VLOOKUP('Obroty 4'!C1070,slowniki!P:Q,2,FALSE),6),IF($B$5="II-P",LEFT(VLOOKUP('Obroty 4'!C1070,slowniki!P:Q,2,FALSE),9),VLOOKUP('Obroty 4'!C1070,slowniki!P:Q,2,FALSE))))</f>
        <v>405</v>
      </c>
      <c r="E1070" s="16" t="str">
        <f>VLOOKUP('Obroty 4'!C1070,slowniki!P:Q,2,FALSE)</f>
        <v>405-07-01-02</v>
      </c>
      <c r="F1070" s="17">
        <f>SUMIFS(Dane!Q:Q,Dane!O:O,'Obroty 4'!C1070,Dane!M:M,'Obroty 4'!$D$2)</f>
        <v>0</v>
      </c>
      <c r="G1070" s="17">
        <f>SUMIFS(Dane!Q:Q,Dane!P:P,'Obroty 4'!C1070,Dane!M:M,'Obroty 4'!$D$2)</f>
        <v>0</v>
      </c>
      <c r="H1070" s="17">
        <f>SUMIFS(Dane!Q:Q,Dane!O:O,'Obroty 4'!C1070)</f>
        <v>0</v>
      </c>
      <c r="I1070" s="17">
        <f>SUMIFS(Dane!P:P,Dane!O:O,'Obroty 4'!C1070)</f>
        <v>0</v>
      </c>
      <c r="J1070" s="17">
        <f t="shared" si="34"/>
        <v>0</v>
      </c>
      <c r="K1070" s="17">
        <f t="shared" si="35"/>
        <v>0</v>
      </c>
    </row>
    <row r="1071" spans="3:11" x14ac:dyDescent="0.3">
      <c r="C1071" s="6" t="str">
        <f>slowniki!P397</f>
        <v>405-70103</v>
      </c>
      <c r="D1071" s="16" t="str">
        <f>IF($B$5="synt",LEFT(VLOOKUP('Obroty 4'!C1071,slowniki!P:Q,2,FALSE),3),IF($B$5="I-P",LEFT(VLOOKUP('Obroty 4'!C1071,slowniki!P:Q,2,FALSE),6),IF($B$5="II-P",LEFT(VLOOKUP('Obroty 4'!C1071,slowniki!P:Q,2,FALSE),9),VLOOKUP('Obroty 4'!C1071,slowniki!P:Q,2,FALSE))))</f>
        <v>405</v>
      </c>
      <c r="E1071" s="16" t="str">
        <f>VLOOKUP('Obroty 4'!C1071,slowniki!P:Q,2,FALSE)</f>
        <v>405-07-01-03</v>
      </c>
      <c r="F1071" s="17">
        <f>SUMIFS(Dane!Q:Q,Dane!O:O,'Obroty 4'!C1071,Dane!M:M,'Obroty 4'!$D$2)</f>
        <v>0</v>
      </c>
      <c r="G1071" s="17">
        <f>SUMIFS(Dane!Q:Q,Dane!P:P,'Obroty 4'!C1071,Dane!M:M,'Obroty 4'!$D$2)</f>
        <v>0</v>
      </c>
      <c r="H1071" s="17">
        <f>SUMIFS(Dane!Q:Q,Dane!O:O,'Obroty 4'!C1071)</f>
        <v>0</v>
      </c>
      <c r="I1071" s="17">
        <f>SUMIFS(Dane!P:P,Dane!O:O,'Obroty 4'!C1071)</f>
        <v>0</v>
      </c>
      <c r="J1071" s="17">
        <f t="shared" si="34"/>
        <v>0</v>
      </c>
      <c r="K1071" s="17">
        <f t="shared" si="35"/>
        <v>0</v>
      </c>
    </row>
    <row r="1072" spans="3:11" x14ac:dyDescent="0.3">
      <c r="C1072" s="6" t="str">
        <f>slowniki!P398</f>
        <v>405-70104</v>
      </c>
      <c r="D1072" s="16" t="str">
        <f>IF($B$5="synt",LEFT(VLOOKUP('Obroty 4'!C1072,slowniki!P:Q,2,FALSE),3),IF($B$5="I-P",LEFT(VLOOKUP('Obroty 4'!C1072,slowniki!P:Q,2,FALSE),6),IF($B$5="II-P",LEFT(VLOOKUP('Obroty 4'!C1072,slowniki!P:Q,2,FALSE),9),VLOOKUP('Obroty 4'!C1072,slowniki!P:Q,2,FALSE))))</f>
        <v>405</v>
      </c>
      <c r="E1072" s="16" t="str">
        <f>VLOOKUP('Obroty 4'!C1072,slowniki!P:Q,2,FALSE)</f>
        <v>405-07-01-04</v>
      </c>
      <c r="F1072" s="17">
        <f>SUMIFS(Dane!Q:Q,Dane!O:O,'Obroty 4'!C1072,Dane!M:M,'Obroty 4'!$D$2)</f>
        <v>0</v>
      </c>
      <c r="G1072" s="17">
        <f>SUMIFS(Dane!Q:Q,Dane!P:P,'Obroty 4'!C1072,Dane!M:M,'Obroty 4'!$D$2)</f>
        <v>0</v>
      </c>
      <c r="H1072" s="17">
        <f>SUMIFS(Dane!Q:Q,Dane!O:O,'Obroty 4'!C1072)</f>
        <v>0</v>
      </c>
      <c r="I1072" s="17">
        <f>SUMIFS(Dane!P:P,Dane!O:O,'Obroty 4'!C1072)</f>
        <v>0</v>
      </c>
      <c r="J1072" s="17">
        <f t="shared" si="34"/>
        <v>0</v>
      </c>
      <c r="K1072" s="17">
        <f t="shared" si="35"/>
        <v>0</v>
      </c>
    </row>
    <row r="1073" spans="3:11" x14ac:dyDescent="0.3">
      <c r="C1073" s="6" t="str">
        <f>slowniki!P399</f>
        <v>405-70105</v>
      </c>
      <c r="D1073" s="16" t="str">
        <f>IF($B$5="synt",LEFT(VLOOKUP('Obroty 4'!C1073,slowniki!P:Q,2,FALSE),3),IF($B$5="I-P",LEFT(VLOOKUP('Obroty 4'!C1073,slowniki!P:Q,2,FALSE),6),IF($B$5="II-P",LEFT(VLOOKUP('Obroty 4'!C1073,slowniki!P:Q,2,FALSE),9),VLOOKUP('Obroty 4'!C1073,slowniki!P:Q,2,FALSE))))</f>
        <v>405</v>
      </c>
      <c r="E1073" s="16" t="str">
        <f>VLOOKUP('Obroty 4'!C1073,slowniki!P:Q,2,FALSE)</f>
        <v>405-07-01-05</v>
      </c>
      <c r="F1073" s="17">
        <f>SUMIFS(Dane!Q:Q,Dane!O:O,'Obroty 4'!C1073,Dane!M:M,'Obroty 4'!$D$2)</f>
        <v>0</v>
      </c>
      <c r="G1073" s="17">
        <f>SUMIFS(Dane!Q:Q,Dane!P:P,'Obroty 4'!C1073,Dane!M:M,'Obroty 4'!$D$2)</f>
        <v>0</v>
      </c>
      <c r="H1073" s="17">
        <f>SUMIFS(Dane!Q:Q,Dane!O:O,'Obroty 4'!C1073)</f>
        <v>0</v>
      </c>
      <c r="I1073" s="17">
        <f>SUMIFS(Dane!P:P,Dane!O:O,'Obroty 4'!C1073)</f>
        <v>0</v>
      </c>
      <c r="J1073" s="17">
        <f t="shared" si="34"/>
        <v>0</v>
      </c>
      <c r="K1073" s="17">
        <f t="shared" si="35"/>
        <v>0</v>
      </c>
    </row>
    <row r="1074" spans="3:11" x14ac:dyDescent="0.3">
      <c r="C1074" s="6" t="str">
        <f>slowniki!P400</f>
        <v>405-70106</v>
      </c>
      <c r="D1074" s="16" t="str">
        <f>IF($B$5="synt",LEFT(VLOOKUP('Obroty 4'!C1074,slowniki!P:Q,2,FALSE),3),IF($B$5="I-P",LEFT(VLOOKUP('Obroty 4'!C1074,slowniki!P:Q,2,FALSE),6),IF($B$5="II-P",LEFT(VLOOKUP('Obroty 4'!C1074,slowniki!P:Q,2,FALSE),9),VLOOKUP('Obroty 4'!C1074,slowniki!P:Q,2,FALSE))))</f>
        <v>405</v>
      </c>
      <c r="E1074" s="16" t="str">
        <f>VLOOKUP('Obroty 4'!C1074,slowniki!P:Q,2,FALSE)</f>
        <v>405-07-01-06</v>
      </c>
      <c r="F1074" s="17">
        <f>SUMIFS(Dane!Q:Q,Dane!O:O,'Obroty 4'!C1074,Dane!M:M,'Obroty 4'!$D$2)</f>
        <v>0</v>
      </c>
      <c r="G1074" s="17">
        <f>SUMIFS(Dane!Q:Q,Dane!P:P,'Obroty 4'!C1074,Dane!M:M,'Obroty 4'!$D$2)</f>
        <v>0</v>
      </c>
      <c r="H1074" s="17">
        <f>SUMIFS(Dane!Q:Q,Dane!O:O,'Obroty 4'!C1074)</f>
        <v>0</v>
      </c>
      <c r="I1074" s="17">
        <f>SUMIFS(Dane!P:P,Dane!O:O,'Obroty 4'!C1074)</f>
        <v>0</v>
      </c>
      <c r="J1074" s="17">
        <f t="shared" si="34"/>
        <v>0</v>
      </c>
      <c r="K1074" s="17">
        <f t="shared" si="35"/>
        <v>0</v>
      </c>
    </row>
    <row r="1075" spans="3:11" x14ac:dyDescent="0.3">
      <c r="C1075" s="6" t="str">
        <f>slowniki!P401</f>
        <v>405-70107</v>
      </c>
      <c r="D1075" s="16" t="str">
        <f>IF($B$5="synt",LEFT(VLOOKUP('Obroty 4'!C1075,slowniki!P:Q,2,FALSE),3),IF($B$5="I-P",LEFT(VLOOKUP('Obroty 4'!C1075,slowniki!P:Q,2,FALSE),6),IF($B$5="II-P",LEFT(VLOOKUP('Obroty 4'!C1075,slowniki!P:Q,2,FALSE),9),VLOOKUP('Obroty 4'!C1075,slowniki!P:Q,2,FALSE))))</f>
        <v>405</v>
      </c>
      <c r="E1075" s="16" t="str">
        <f>VLOOKUP('Obroty 4'!C1075,slowniki!P:Q,2,FALSE)</f>
        <v>405-07-01-07</v>
      </c>
      <c r="F1075" s="17">
        <f>SUMIFS(Dane!Q:Q,Dane!O:O,'Obroty 4'!C1075,Dane!M:M,'Obroty 4'!$D$2)</f>
        <v>0</v>
      </c>
      <c r="G1075" s="17">
        <f>SUMIFS(Dane!Q:Q,Dane!P:P,'Obroty 4'!C1075,Dane!M:M,'Obroty 4'!$D$2)</f>
        <v>0</v>
      </c>
      <c r="H1075" s="17">
        <f>SUMIFS(Dane!Q:Q,Dane!O:O,'Obroty 4'!C1075)</f>
        <v>0</v>
      </c>
      <c r="I1075" s="17">
        <f>SUMIFS(Dane!P:P,Dane!O:O,'Obroty 4'!C1075)</f>
        <v>0</v>
      </c>
      <c r="J1075" s="17">
        <f t="shared" si="34"/>
        <v>0</v>
      </c>
      <c r="K1075" s="17">
        <f t="shared" si="35"/>
        <v>0</v>
      </c>
    </row>
    <row r="1076" spans="3:11" x14ac:dyDescent="0.3">
      <c r="C1076" s="6" t="str">
        <f>slowniki!P402</f>
        <v>405-70108</v>
      </c>
      <c r="D1076" s="16" t="str">
        <f>IF($B$5="synt",LEFT(VLOOKUP('Obroty 4'!C1076,slowniki!P:Q,2,FALSE),3),IF($B$5="I-P",LEFT(VLOOKUP('Obroty 4'!C1076,slowniki!P:Q,2,FALSE),6),IF($B$5="II-P",LEFT(VLOOKUP('Obroty 4'!C1076,slowniki!P:Q,2,FALSE),9),VLOOKUP('Obroty 4'!C1076,slowniki!P:Q,2,FALSE))))</f>
        <v>405</v>
      </c>
      <c r="E1076" s="16" t="str">
        <f>VLOOKUP('Obroty 4'!C1076,slowniki!P:Q,2,FALSE)</f>
        <v>405-07-01-08</v>
      </c>
      <c r="F1076" s="17">
        <f>SUMIFS(Dane!Q:Q,Dane!O:O,'Obroty 4'!C1076,Dane!M:M,'Obroty 4'!$D$2)</f>
        <v>0</v>
      </c>
      <c r="G1076" s="17">
        <f>SUMIFS(Dane!Q:Q,Dane!P:P,'Obroty 4'!C1076,Dane!M:M,'Obroty 4'!$D$2)</f>
        <v>0</v>
      </c>
      <c r="H1076" s="17">
        <f>SUMIFS(Dane!Q:Q,Dane!O:O,'Obroty 4'!C1076)</f>
        <v>0</v>
      </c>
      <c r="I1076" s="17">
        <f>SUMIFS(Dane!P:P,Dane!O:O,'Obroty 4'!C1076)</f>
        <v>0</v>
      </c>
      <c r="J1076" s="17">
        <f t="shared" si="34"/>
        <v>0</v>
      </c>
      <c r="K1076" s="17">
        <f t="shared" si="35"/>
        <v>0</v>
      </c>
    </row>
    <row r="1077" spans="3:11" x14ac:dyDescent="0.3">
      <c r="C1077" s="6" t="str">
        <f>slowniki!P403</f>
        <v>405-70109</v>
      </c>
      <c r="D1077" s="16" t="str">
        <f>IF($B$5="synt",LEFT(VLOOKUP('Obroty 4'!C1077,slowniki!P:Q,2,FALSE),3),IF($B$5="I-P",LEFT(VLOOKUP('Obroty 4'!C1077,slowniki!P:Q,2,FALSE),6),IF($B$5="II-P",LEFT(VLOOKUP('Obroty 4'!C1077,slowniki!P:Q,2,FALSE),9),VLOOKUP('Obroty 4'!C1077,slowniki!P:Q,2,FALSE))))</f>
        <v>405</v>
      </c>
      <c r="E1077" s="16" t="str">
        <f>VLOOKUP('Obroty 4'!C1077,slowniki!P:Q,2,FALSE)</f>
        <v>405-07-01-09</v>
      </c>
      <c r="F1077" s="17">
        <f>SUMIFS(Dane!Q:Q,Dane!O:O,'Obroty 4'!C1077,Dane!M:M,'Obroty 4'!$D$2)</f>
        <v>0</v>
      </c>
      <c r="G1077" s="17">
        <f>SUMIFS(Dane!Q:Q,Dane!P:P,'Obroty 4'!C1077,Dane!M:M,'Obroty 4'!$D$2)</f>
        <v>0</v>
      </c>
      <c r="H1077" s="17">
        <f>SUMIFS(Dane!Q:Q,Dane!O:O,'Obroty 4'!C1077)</f>
        <v>0</v>
      </c>
      <c r="I1077" s="17">
        <f>SUMIFS(Dane!P:P,Dane!O:O,'Obroty 4'!C1077)</f>
        <v>0</v>
      </c>
      <c r="J1077" s="17">
        <f t="shared" si="34"/>
        <v>0</v>
      </c>
      <c r="K1077" s="17">
        <f t="shared" si="35"/>
        <v>0</v>
      </c>
    </row>
    <row r="1078" spans="3:11" x14ac:dyDescent="0.3">
      <c r="C1078" s="6" t="str">
        <f>slowniki!P404</f>
        <v>405-70110</v>
      </c>
      <c r="D1078" s="16" t="str">
        <f>IF($B$5="synt",LEFT(VLOOKUP('Obroty 4'!C1078,slowniki!P:Q,2,FALSE),3),IF($B$5="I-P",LEFT(VLOOKUP('Obroty 4'!C1078,slowniki!P:Q,2,FALSE),6),IF($B$5="II-P",LEFT(VLOOKUP('Obroty 4'!C1078,slowniki!P:Q,2,FALSE),9),VLOOKUP('Obroty 4'!C1078,slowniki!P:Q,2,FALSE))))</f>
        <v>405</v>
      </c>
      <c r="E1078" s="16" t="str">
        <f>VLOOKUP('Obroty 4'!C1078,slowniki!P:Q,2,FALSE)</f>
        <v>405-07-01-10</v>
      </c>
      <c r="F1078" s="17">
        <f>SUMIFS(Dane!Q:Q,Dane!O:O,'Obroty 4'!C1078,Dane!M:M,'Obroty 4'!$D$2)</f>
        <v>0</v>
      </c>
      <c r="G1078" s="17">
        <f>SUMIFS(Dane!Q:Q,Dane!P:P,'Obroty 4'!C1078,Dane!M:M,'Obroty 4'!$D$2)</f>
        <v>0</v>
      </c>
      <c r="H1078" s="17">
        <f>SUMIFS(Dane!Q:Q,Dane!O:O,'Obroty 4'!C1078)</f>
        <v>0</v>
      </c>
      <c r="I1078" s="17">
        <f>SUMIFS(Dane!P:P,Dane!O:O,'Obroty 4'!C1078)</f>
        <v>0</v>
      </c>
      <c r="J1078" s="17">
        <f t="shared" si="34"/>
        <v>0</v>
      </c>
      <c r="K1078" s="17">
        <f t="shared" si="35"/>
        <v>0</v>
      </c>
    </row>
    <row r="1079" spans="3:11" x14ac:dyDescent="0.3">
      <c r="C1079" s="6" t="str">
        <f>slowniki!P405</f>
        <v>405-70111</v>
      </c>
      <c r="D1079" s="16" t="str">
        <f>IF($B$5="synt",LEFT(VLOOKUP('Obroty 4'!C1079,slowniki!P:Q,2,FALSE),3),IF($B$5="I-P",LEFT(VLOOKUP('Obroty 4'!C1079,slowniki!P:Q,2,FALSE),6),IF($B$5="II-P",LEFT(VLOOKUP('Obroty 4'!C1079,slowniki!P:Q,2,FALSE),9),VLOOKUP('Obroty 4'!C1079,slowniki!P:Q,2,FALSE))))</f>
        <v>405</v>
      </c>
      <c r="E1079" s="16" t="str">
        <f>VLOOKUP('Obroty 4'!C1079,slowniki!P:Q,2,FALSE)</f>
        <v>405-07-01-11</v>
      </c>
      <c r="F1079" s="17">
        <f>SUMIFS(Dane!Q:Q,Dane!O:O,'Obroty 4'!C1079,Dane!M:M,'Obroty 4'!$D$2)</f>
        <v>0</v>
      </c>
      <c r="G1079" s="17">
        <f>SUMIFS(Dane!Q:Q,Dane!P:P,'Obroty 4'!C1079,Dane!M:M,'Obroty 4'!$D$2)</f>
        <v>0</v>
      </c>
      <c r="H1079" s="17">
        <f>SUMIFS(Dane!Q:Q,Dane!O:O,'Obroty 4'!C1079)</f>
        <v>0</v>
      </c>
      <c r="I1079" s="17">
        <f>SUMIFS(Dane!P:P,Dane!O:O,'Obroty 4'!C1079)</f>
        <v>0</v>
      </c>
      <c r="J1079" s="17">
        <f t="shared" si="34"/>
        <v>0</v>
      </c>
      <c r="K1079" s="17">
        <f t="shared" si="35"/>
        <v>0</v>
      </c>
    </row>
    <row r="1080" spans="3:11" x14ac:dyDescent="0.3">
      <c r="C1080" s="6" t="str">
        <f>slowniki!P406</f>
        <v>405-70112</v>
      </c>
      <c r="D1080" s="16" t="str">
        <f>IF($B$5="synt",LEFT(VLOOKUP('Obroty 4'!C1080,slowniki!P:Q,2,FALSE),3),IF($B$5="I-P",LEFT(VLOOKUP('Obroty 4'!C1080,slowniki!P:Q,2,FALSE),6),IF($B$5="II-P",LEFT(VLOOKUP('Obroty 4'!C1080,slowniki!P:Q,2,FALSE),9),VLOOKUP('Obroty 4'!C1080,slowniki!P:Q,2,FALSE))))</f>
        <v>405</v>
      </c>
      <c r="E1080" s="16" t="str">
        <f>VLOOKUP('Obroty 4'!C1080,slowniki!P:Q,2,FALSE)</f>
        <v>405-07-01-12</v>
      </c>
      <c r="F1080" s="17">
        <f>SUMIFS(Dane!Q:Q,Dane!O:O,'Obroty 4'!C1080,Dane!M:M,'Obroty 4'!$D$2)</f>
        <v>0</v>
      </c>
      <c r="G1080" s="17">
        <f>SUMIFS(Dane!Q:Q,Dane!P:P,'Obroty 4'!C1080,Dane!M:M,'Obroty 4'!$D$2)</f>
        <v>0</v>
      </c>
      <c r="H1080" s="17">
        <f>SUMIFS(Dane!Q:Q,Dane!O:O,'Obroty 4'!C1080)</f>
        <v>0</v>
      </c>
      <c r="I1080" s="17">
        <f>SUMIFS(Dane!P:P,Dane!O:O,'Obroty 4'!C1080)</f>
        <v>0</v>
      </c>
      <c r="J1080" s="17">
        <f t="shared" si="34"/>
        <v>0</v>
      </c>
      <c r="K1080" s="17">
        <f t="shared" si="35"/>
        <v>0</v>
      </c>
    </row>
    <row r="1081" spans="3:11" x14ac:dyDescent="0.3">
      <c r="C1081" s="6" t="str">
        <f>slowniki!P407</f>
        <v>405-70113</v>
      </c>
      <c r="D1081" s="16" t="str">
        <f>IF($B$5="synt",LEFT(VLOOKUP('Obroty 4'!C1081,slowniki!P:Q,2,FALSE),3),IF($B$5="I-P",LEFT(VLOOKUP('Obroty 4'!C1081,slowniki!P:Q,2,FALSE),6),IF($B$5="II-P",LEFT(VLOOKUP('Obroty 4'!C1081,slowniki!P:Q,2,FALSE),9),VLOOKUP('Obroty 4'!C1081,slowniki!P:Q,2,FALSE))))</f>
        <v>405</v>
      </c>
      <c r="E1081" s="16" t="str">
        <f>VLOOKUP('Obroty 4'!C1081,slowniki!P:Q,2,FALSE)</f>
        <v>405-07-01-13</v>
      </c>
      <c r="F1081" s="17">
        <f>SUMIFS(Dane!Q:Q,Dane!O:O,'Obroty 4'!C1081,Dane!M:M,'Obroty 4'!$D$2)</f>
        <v>0</v>
      </c>
      <c r="G1081" s="17">
        <f>SUMIFS(Dane!Q:Q,Dane!P:P,'Obroty 4'!C1081,Dane!M:M,'Obroty 4'!$D$2)</f>
        <v>0</v>
      </c>
      <c r="H1081" s="17">
        <f>SUMIFS(Dane!Q:Q,Dane!O:O,'Obroty 4'!C1081)</f>
        <v>0</v>
      </c>
      <c r="I1081" s="17">
        <f>SUMIFS(Dane!P:P,Dane!O:O,'Obroty 4'!C1081)</f>
        <v>0</v>
      </c>
      <c r="J1081" s="17">
        <f t="shared" si="34"/>
        <v>0</v>
      </c>
      <c r="K1081" s="17">
        <f t="shared" si="35"/>
        <v>0</v>
      </c>
    </row>
    <row r="1082" spans="3:11" x14ac:dyDescent="0.3">
      <c r="C1082" s="6" t="str">
        <f>slowniki!P408</f>
        <v>405-70114</v>
      </c>
      <c r="D1082" s="16" t="str">
        <f>IF($B$5="synt",LEFT(VLOOKUP('Obroty 4'!C1082,slowniki!P:Q,2,FALSE),3),IF($B$5="I-P",LEFT(VLOOKUP('Obroty 4'!C1082,slowniki!P:Q,2,FALSE),6),IF($B$5="II-P",LEFT(VLOOKUP('Obroty 4'!C1082,slowniki!P:Q,2,FALSE),9),VLOOKUP('Obroty 4'!C1082,slowniki!P:Q,2,FALSE))))</f>
        <v>405</v>
      </c>
      <c r="E1082" s="16" t="str">
        <f>VLOOKUP('Obroty 4'!C1082,slowniki!P:Q,2,FALSE)</f>
        <v>405-07-01-14</v>
      </c>
      <c r="F1082" s="17">
        <f>SUMIFS(Dane!Q:Q,Dane!O:O,'Obroty 4'!C1082,Dane!M:M,'Obroty 4'!$D$2)</f>
        <v>0</v>
      </c>
      <c r="G1082" s="17">
        <f>SUMIFS(Dane!Q:Q,Dane!P:P,'Obroty 4'!C1082,Dane!M:M,'Obroty 4'!$D$2)</f>
        <v>0</v>
      </c>
      <c r="H1082" s="17">
        <f>SUMIFS(Dane!Q:Q,Dane!O:O,'Obroty 4'!C1082)</f>
        <v>0</v>
      </c>
      <c r="I1082" s="17">
        <f>SUMIFS(Dane!P:P,Dane!O:O,'Obroty 4'!C1082)</f>
        <v>0</v>
      </c>
      <c r="J1082" s="17">
        <f t="shared" si="34"/>
        <v>0</v>
      </c>
      <c r="K1082" s="17">
        <f t="shared" si="35"/>
        <v>0</v>
      </c>
    </row>
    <row r="1083" spans="3:11" x14ac:dyDescent="0.3">
      <c r="C1083" s="6" t="str">
        <f>slowniki!P409</f>
        <v>405-70115</v>
      </c>
      <c r="D1083" s="16" t="str">
        <f>IF($B$5="synt",LEFT(VLOOKUP('Obroty 4'!C1083,slowniki!P:Q,2,FALSE),3),IF($B$5="I-P",LEFT(VLOOKUP('Obroty 4'!C1083,slowniki!P:Q,2,FALSE),6),IF($B$5="II-P",LEFT(VLOOKUP('Obroty 4'!C1083,slowniki!P:Q,2,FALSE),9),VLOOKUP('Obroty 4'!C1083,slowniki!P:Q,2,FALSE))))</f>
        <v>405</v>
      </c>
      <c r="E1083" s="16" t="str">
        <f>VLOOKUP('Obroty 4'!C1083,slowniki!P:Q,2,FALSE)</f>
        <v>405-07-01-15</v>
      </c>
      <c r="F1083" s="17">
        <f>SUMIFS(Dane!Q:Q,Dane!O:O,'Obroty 4'!C1083,Dane!M:M,'Obroty 4'!$D$2)</f>
        <v>0</v>
      </c>
      <c r="G1083" s="17">
        <f>SUMIFS(Dane!Q:Q,Dane!P:P,'Obroty 4'!C1083,Dane!M:M,'Obroty 4'!$D$2)</f>
        <v>0</v>
      </c>
      <c r="H1083" s="17">
        <f>SUMIFS(Dane!Q:Q,Dane!O:O,'Obroty 4'!C1083)</f>
        <v>0</v>
      </c>
      <c r="I1083" s="17">
        <f>SUMIFS(Dane!P:P,Dane!O:O,'Obroty 4'!C1083)</f>
        <v>0</v>
      </c>
      <c r="J1083" s="17">
        <f t="shared" si="34"/>
        <v>0</v>
      </c>
      <c r="K1083" s="17">
        <f t="shared" si="35"/>
        <v>0</v>
      </c>
    </row>
    <row r="1084" spans="3:11" x14ac:dyDescent="0.3">
      <c r="C1084" s="6" t="str">
        <f>slowniki!P410</f>
        <v>405-70116</v>
      </c>
      <c r="D1084" s="16" t="str">
        <f>IF($B$5="synt",LEFT(VLOOKUP('Obroty 4'!C1084,slowniki!P:Q,2,FALSE),3),IF($B$5="I-P",LEFT(VLOOKUP('Obroty 4'!C1084,slowniki!P:Q,2,FALSE),6),IF($B$5="II-P",LEFT(VLOOKUP('Obroty 4'!C1084,slowniki!P:Q,2,FALSE),9),VLOOKUP('Obroty 4'!C1084,slowniki!P:Q,2,FALSE))))</f>
        <v>405</v>
      </c>
      <c r="E1084" s="16" t="str">
        <f>VLOOKUP('Obroty 4'!C1084,slowniki!P:Q,2,FALSE)</f>
        <v>405-07-01-16</v>
      </c>
      <c r="F1084" s="17">
        <f>SUMIFS(Dane!Q:Q,Dane!O:O,'Obroty 4'!C1084,Dane!M:M,'Obroty 4'!$D$2)</f>
        <v>0</v>
      </c>
      <c r="G1084" s="17">
        <f>SUMIFS(Dane!Q:Q,Dane!P:P,'Obroty 4'!C1084,Dane!M:M,'Obroty 4'!$D$2)</f>
        <v>0</v>
      </c>
      <c r="H1084" s="17">
        <f>SUMIFS(Dane!Q:Q,Dane!O:O,'Obroty 4'!C1084)</f>
        <v>0</v>
      </c>
      <c r="I1084" s="17">
        <f>SUMIFS(Dane!P:P,Dane!O:O,'Obroty 4'!C1084)</f>
        <v>0</v>
      </c>
      <c r="J1084" s="17">
        <f t="shared" si="34"/>
        <v>0</v>
      </c>
      <c r="K1084" s="17">
        <f t="shared" si="35"/>
        <v>0</v>
      </c>
    </row>
    <row r="1085" spans="3:11" x14ac:dyDescent="0.3">
      <c r="C1085" s="6" t="str">
        <f>slowniki!P411</f>
        <v>405-70201</v>
      </c>
      <c r="D1085" s="16" t="str">
        <f>IF($B$5="synt",LEFT(VLOOKUP('Obroty 4'!C1085,slowniki!P:Q,2,FALSE),3),IF($B$5="I-P",LEFT(VLOOKUP('Obroty 4'!C1085,slowniki!P:Q,2,FALSE),6),IF($B$5="II-P",LEFT(VLOOKUP('Obroty 4'!C1085,slowniki!P:Q,2,FALSE),9),VLOOKUP('Obroty 4'!C1085,slowniki!P:Q,2,FALSE))))</f>
        <v>405</v>
      </c>
      <c r="E1085" s="16" t="str">
        <f>VLOOKUP('Obroty 4'!C1085,slowniki!P:Q,2,FALSE)</f>
        <v>405-07-02-01</v>
      </c>
      <c r="F1085" s="17">
        <f>SUMIFS(Dane!Q:Q,Dane!O:O,'Obroty 4'!C1085,Dane!M:M,'Obroty 4'!$D$2)</f>
        <v>0</v>
      </c>
      <c r="G1085" s="17">
        <f>SUMIFS(Dane!Q:Q,Dane!P:P,'Obroty 4'!C1085,Dane!M:M,'Obroty 4'!$D$2)</f>
        <v>0</v>
      </c>
      <c r="H1085" s="17">
        <f>SUMIFS(Dane!Q:Q,Dane!O:O,'Obroty 4'!C1085)</f>
        <v>0</v>
      </c>
      <c r="I1085" s="17">
        <f>SUMIFS(Dane!P:P,Dane!O:O,'Obroty 4'!C1085)</f>
        <v>0</v>
      </c>
      <c r="J1085" s="17">
        <f t="shared" si="34"/>
        <v>0</v>
      </c>
      <c r="K1085" s="17">
        <f t="shared" si="35"/>
        <v>0</v>
      </c>
    </row>
    <row r="1086" spans="3:11" x14ac:dyDescent="0.3">
      <c r="C1086" s="6" t="str">
        <f>slowniki!P412</f>
        <v>405-70202</v>
      </c>
      <c r="D1086" s="16" t="str">
        <f>IF($B$5="synt",LEFT(VLOOKUP('Obroty 4'!C1086,slowniki!P:Q,2,FALSE),3),IF($B$5="I-P",LEFT(VLOOKUP('Obroty 4'!C1086,slowniki!P:Q,2,FALSE),6),IF($B$5="II-P",LEFT(VLOOKUP('Obroty 4'!C1086,slowniki!P:Q,2,FALSE),9),VLOOKUP('Obroty 4'!C1086,slowniki!P:Q,2,FALSE))))</f>
        <v>405</v>
      </c>
      <c r="E1086" s="16" t="str">
        <f>VLOOKUP('Obroty 4'!C1086,slowniki!P:Q,2,FALSE)</f>
        <v>405-07-02-02</v>
      </c>
      <c r="F1086" s="17">
        <f>SUMIFS(Dane!Q:Q,Dane!O:O,'Obroty 4'!C1086,Dane!M:M,'Obroty 4'!$D$2)</f>
        <v>0</v>
      </c>
      <c r="G1086" s="17">
        <f>SUMIFS(Dane!Q:Q,Dane!P:P,'Obroty 4'!C1086,Dane!M:M,'Obroty 4'!$D$2)</f>
        <v>0</v>
      </c>
      <c r="H1086" s="17">
        <f>SUMIFS(Dane!Q:Q,Dane!O:O,'Obroty 4'!C1086)</f>
        <v>0</v>
      </c>
      <c r="I1086" s="17">
        <f>SUMIFS(Dane!P:P,Dane!O:O,'Obroty 4'!C1086)</f>
        <v>0</v>
      </c>
      <c r="J1086" s="17">
        <f t="shared" si="34"/>
        <v>0</v>
      </c>
      <c r="K1086" s="17">
        <f t="shared" si="35"/>
        <v>0</v>
      </c>
    </row>
    <row r="1087" spans="3:11" x14ac:dyDescent="0.3">
      <c r="C1087" s="6" t="str">
        <f>slowniki!P413</f>
        <v>405-70203</v>
      </c>
      <c r="D1087" s="16" t="str">
        <f>IF($B$5="synt",LEFT(VLOOKUP('Obroty 4'!C1087,slowniki!P:Q,2,FALSE),3),IF($B$5="I-P",LEFT(VLOOKUP('Obroty 4'!C1087,slowniki!P:Q,2,FALSE),6),IF($B$5="II-P",LEFT(VLOOKUP('Obroty 4'!C1087,slowniki!P:Q,2,FALSE),9),VLOOKUP('Obroty 4'!C1087,slowniki!P:Q,2,FALSE))))</f>
        <v>405</v>
      </c>
      <c r="E1087" s="16" t="str">
        <f>VLOOKUP('Obroty 4'!C1087,slowniki!P:Q,2,FALSE)</f>
        <v>405-07-02-03</v>
      </c>
      <c r="F1087" s="17">
        <f>SUMIFS(Dane!Q:Q,Dane!O:O,'Obroty 4'!C1087,Dane!M:M,'Obroty 4'!$D$2)</f>
        <v>0</v>
      </c>
      <c r="G1087" s="17">
        <f>SUMIFS(Dane!Q:Q,Dane!P:P,'Obroty 4'!C1087,Dane!M:M,'Obroty 4'!$D$2)</f>
        <v>0</v>
      </c>
      <c r="H1087" s="17">
        <f>SUMIFS(Dane!Q:Q,Dane!O:O,'Obroty 4'!C1087)</f>
        <v>0</v>
      </c>
      <c r="I1087" s="17">
        <f>SUMIFS(Dane!P:P,Dane!O:O,'Obroty 4'!C1087)</f>
        <v>0</v>
      </c>
      <c r="J1087" s="17">
        <f t="shared" si="34"/>
        <v>0</v>
      </c>
      <c r="K1087" s="17">
        <f t="shared" si="35"/>
        <v>0</v>
      </c>
    </row>
    <row r="1088" spans="3:11" x14ac:dyDescent="0.3">
      <c r="C1088" s="6" t="str">
        <f>slowniki!P414</f>
        <v>405-70204</v>
      </c>
      <c r="D1088" s="16" t="str">
        <f>IF($B$5="synt",LEFT(VLOOKUP('Obroty 4'!C1088,slowniki!P:Q,2,FALSE),3),IF($B$5="I-P",LEFT(VLOOKUP('Obroty 4'!C1088,slowniki!P:Q,2,FALSE),6),IF($B$5="II-P",LEFT(VLOOKUP('Obroty 4'!C1088,slowniki!P:Q,2,FALSE),9),VLOOKUP('Obroty 4'!C1088,slowniki!P:Q,2,FALSE))))</f>
        <v>405</v>
      </c>
      <c r="E1088" s="16" t="str">
        <f>VLOOKUP('Obroty 4'!C1088,slowniki!P:Q,2,FALSE)</f>
        <v>405-07-02-04</v>
      </c>
      <c r="F1088" s="17">
        <f>SUMIFS(Dane!Q:Q,Dane!O:O,'Obroty 4'!C1088,Dane!M:M,'Obroty 4'!$D$2)</f>
        <v>0</v>
      </c>
      <c r="G1088" s="17">
        <f>SUMIFS(Dane!Q:Q,Dane!P:P,'Obroty 4'!C1088,Dane!M:M,'Obroty 4'!$D$2)</f>
        <v>0</v>
      </c>
      <c r="H1088" s="17">
        <f>SUMIFS(Dane!Q:Q,Dane!O:O,'Obroty 4'!C1088)</f>
        <v>0</v>
      </c>
      <c r="I1088" s="17">
        <f>SUMIFS(Dane!P:P,Dane!O:O,'Obroty 4'!C1088)</f>
        <v>0</v>
      </c>
      <c r="J1088" s="17">
        <f t="shared" si="34"/>
        <v>0</v>
      </c>
      <c r="K1088" s="17">
        <f t="shared" si="35"/>
        <v>0</v>
      </c>
    </row>
    <row r="1089" spans="3:11" x14ac:dyDescent="0.3">
      <c r="C1089" s="6" t="str">
        <f>slowniki!P415</f>
        <v>405-70205</v>
      </c>
      <c r="D1089" s="16" t="str">
        <f>IF($B$5="synt",LEFT(VLOOKUP('Obroty 4'!C1089,slowniki!P:Q,2,FALSE),3),IF($B$5="I-P",LEFT(VLOOKUP('Obroty 4'!C1089,slowniki!P:Q,2,FALSE),6),IF($B$5="II-P",LEFT(VLOOKUP('Obroty 4'!C1089,slowniki!P:Q,2,FALSE),9),VLOOKUP('Obroty 4'!C1089,slowniki!P:Q,2,FALSE))))</f>
        <v>405</v>
      </c>
      <c r="E1089" s="16" t="str">
        <f>VLOOKUP('Obroty 4'!C1089,slowniki!P:Q,2,FALSE)</f>
        <v>405-07-02-05</v>
      </c>
      <c r="F1089" s="17">
        <f>SUMIFS(Dane!Q:Q,Dane!O:O,'Obroty 4'!C1089,Dane!M:M,'Obroty 4'!$D$2)</f>
        <v>0</v>
      </c>
      <c r="G1089" s="17">
        <f>SUMIFS(Dane!Q:Q,Dane!P:P,'Obroty 4'!C1089,Dane!M:M,'Obroty 4'!$D$2)</f>
        <v>0</v>
      </c>
      <c r="H1089" s="17">
        <f>SUMIFS(Dane!Q:Q,Dane!O:O,'Obroty 4'!C1089)</f>
        <v>0</v>
      </c>
      <c r="I1089" s="17">
        <f>SUMIFS(Dane!P:P,Dane!O:O,'Obroty 4'!C1089)</f>
        <v>0</v>
      </c>
      <c r="J1089" s="17">
        <f t="shared" si="34"/>
        <v>0</v>
      </c>
      <c r="K1089" s="17">
        <f t="shared" si="35"/>
        <v>0</v>
      </c>
    </row>
    <row r="1090" spans="3:11" x14ac:dyDescent="0.3">
      <c r="C1090" s="6" t="str">
        <f>slowniki!P416</f>
        <v>405-70206</v>
      </c>
      <c r="D1090" s="16" t="str">
        <f>IF($B$5="synt",LEFT(VLOOKUP('Obroty 4'!C1090,slowniki!P:Q,2,FALSE),3),IF($B$5="I-P",LEFT(VLOOKUP('Obroty 4'!C1090,slowniki!P:Q,2,FALSE),6),IF($B$5="II-P",LEFT(VLOOKUP('Obroty 4'!C1090,slowniki!P:Q,2,FALSE),9),VLOOKUP('Obroty 4'!C1090,slowniki!P:Q,2,FALSE))))</f>
        <v>405</v>
      </c>
      <c r="E1090" s="16" t="str">
        <f>VLOOKUP('Obroty 4'!C1090,slowniki!P:Q,2,FALSE)</f>
        <v>405-07-02-06</v>
      </c>
      <c r="F1090" s="17">
        <f>SUMIFS(Dane!Q:Q,Dane!O:O,'Obroty 4'!C1090,Dane!M:M,'Obroty 4'!$D$2)</f>
        <v>0</v>
      </c>
      <c r="G1090" s="17">
        <f>SUMIFS(Dane!Q:Q,Dane!P:P,'Obroty 4'!C1090,Dane!M:M,'Obroty 4'!$D$2)</f>
        <v>0</v>
      </c>
      <c r="H1090" s="17">
        <f>SUMIFS(Dane!Q:Q,Dane!O:O,'Obroty 4'!C1090)</f>
        <v>0</v>
      </c>
      <c r="I1090" s="17">
        <f>SUMIFS(Dane!P:P,Dane!O:O,'Obroty 4'!C1090)</f>
        <v>0</v>
      </c>
      <c r="J1090" s="17">
        <f t="shared" si="34"/>
        <v>0</v>
      </c>
      <c r="K1090" s="17">
        <f t="shared" si="35"/>
        <v>0</v>
      </c>
    </row>
    <row r="1091" spans="3:11" x14ac:dyDescent="0.3">
      <c r="C1091" s="6" t="str">
        <f>slowniki!P417</f>
        <v>405-70207</v>
      </c>
      <c r="D1091" s="16" t="str">
        <f>IF($B$5="synt",LEFT(VLOOKUP('Obroty 4'!C1091,slowniki!P:Q,2,FALSE),3),IF($B$5="I-P",LEFT(VLOOKUP('Obroty 4'!C1091,slowniki!P:Q,2,FALSE),6),IF($B$5="II-P",LEFT(VLOOKUP('Obroty 4'!C1091,slowniki!P:Q,2,FALSE),9),VLOOKUP('Obroty 4'!C1091,slowniki!P:Q,2,FALSE))))</f>
        <v>405</v>
      </c>
      <c r="E1091" s="16" t="str">
        <f>VLOOKUP('Obroty 4'!C1091,slowniki!P:Q,2,FALSE)</f>
        <v>405-07-02-07</v>
      </c>
      <c r="F1091" s="17">
        <f>SUMIFS(Dane!Q:Q,Dane!O:O,'Obroty 4'!C1091,Dane!M:M,'Obroty 4'!$D$2)</f>
        <v>0</v>
      </c>
      <c r="G1091" s="17">
        <f>SUMIFS(Dane!Q:Q,Dane!P:P,'Obroty 4'!C1091,Dane!M:M,'Obroty 4'!$D$2)</f>
        <v>0</v>
      </c>
      <c r="H1091" s="17">
        <f>SUMIFS(Dane!Q:Q,Dane!O:O,'Obroty 4'!C1091)</f>
        <v>0</v>
      </c>
      <c r="I1091" s="17">
        <f>SUMIFS(Dane!P:P,Dane!O:O,'Obroty 4'!C1091)</f>
        <v>0</v>
      </c>
      <c r="J1091" s="17">
        <f t="shared" si="34"/>
        <v>0</v>
      </c>
      <c r="K1091" s="17">
        <f t="shared" si="35"/>
        <v>0</v>
      </c>
    </row>
    <row r="1092" spans="3:11" x14ac:dyDescent="0.3">
      <c r="C1092" s="6" t="str">
        <f>slowniki!P418</f>
        <v>405-70208</v>
      </c>
      <c r="D1092" s="16" t="str">
        <f>IF($B$5="synt",LEFT(VLOOKUP('Obroty 4'!C1092,slowniki!P:Q,2,FALSE),3),IF($B$5="I-P",LEFT(VLOOKUP('Obroty 4'!C1092,slowniki!P:Q,2,FALSE),6),IF($B$5="II-P",LEFT(VLOOKUP('Obroty 4'!C1092,slowniki!P:Q,2,FALSE),9),VLOOKUP('Obroty 4'!C1092,slowniki!P:Q,2,FALSE))))</f>
        <v>405</v>
      </c>
      <c r="E1092" s="16" t="str">
        <f>VLOOKUP('Obroty 4'!C1092,slowniki!P:Q,2,FALSE)</f>
        <v>405-07-02-08</v>
      </c>
      <c r="F1092" s="17">
        <f>SUMIFS(Dane!Q:Q,Dane!O:O,'Obroty 4'!C1092,Dane!M:M,'Obroty 4'!$D$2)</f>
        <v>0</v>
      </c>
      <c r="G1092" s="17">
        <f>SUMIFS(Dane!Q:Q,Dane!P:P,'Obroty 4'!C1092,Dane!M:M,'Obroty 4'!$D$2)</f>
        <v>0</v>
      </c>
      <c r="H1092" s="17">
        <f>SUMIFS(Dane!Q:Q,Dane!O:O,'Obroty 4'!C1092)</f>
        <v>0</v>
      </c>
      <c r="I1092" s="17">
        <f>SUMIFS(Dane!P:P,Dane!O:O,'Obroty 4'!C1092)</f>
        <v>0</v>
      </c>
      <c r="J1092" s="17">
        <f t="shared" si="34"/>
        <v>0</v>
      </c>
      <c r="K1092" s="17">
        <f t="shared" si="35"/>
        <v>0</v>
      </c>
    </row>
    <row r="1093" spans="3:11" x14ac:dyDescent="0.3">
      <c r="C1093" s="6" t="str">
        <f>slowniki!P419</f>
        <v>405-70209</v>
      </c>
      <c r="D1093" s="16" t="str">
        <f>IF($B$5="synt",LEFT(VLOOKUP('Obroty 4'!C1093,slowniki!P:Q,2,FALSE),3),IF($B$5="I-P",LEFT(VLOOKUP('Obroty 4'!C1093,slowniki!P:Q,2,FALSE),6),IF($B$5="II-P",LEFT(VLOOKUP('Obroty 4'!C1093,slowniki!P:Q,2,FALSE),9),VLOOKUP('Obroty 4'!C1093,slowniki!P:Q,2,FALSE))))</f>
        <v>405</v>
      </c>
      <c r="E1093" s="16" t="str">
        <f>VLOOKUP('Obroty 4'!C1093,slowniki!P:Q,2,FALSE)</f>
        <v>405-07-02-09</v>
      </c>
      <c r="F1093" s="17">
        <f>SUMIFS(Dane!Q:Q,Dane!O:O,'Obroty 4'!C1093,Dane!M:M,'Obroty 4'!$D$2)</f>
        <v>0</v>
      </c>
      <c r="G1093" s="17">
        <f>SUMIFS(Dane!Q:Q,Dane!P:P,'Obroty 4'!C1093,Dane!M:M,'Obroty 4'!$D$2)</f>
        <v>0</v>
      </c>
      <c r="H1093" s="17">
        <f>SUMIFS(Dane!Q:Q,Dane!O:O,'Obroty 4'!C1093)</f>
        <v>0</v>
      </c>
      <c r="I1093" s="17">
        <f>SUMIFS(Dane!P:P,Dane!O:O,'Obroty 4'!C1093)</f>
        <v>0</v>
      </c>
      <c r="J1093" s="17">
        <f t="shared" si="34"/>
        <v>0</v>
      </c>
      <c r="K1093" s="17">
        <f t="shared" si="35"/>
        <v>0</v>
      </c>
    </row>
    <row r="1094" spans="3:11" x14ac:dyDescent="0.3">
      <c r="C1094" s="6" t="str">
        <f>slowniki!P420</f>
        <v>405-70210</v>
      </c>
      <c r="D1094" s="16" t="str">
        <f>IF($B$5="synt",LEFT(VLOOKUP('Obroty 4'!C1094,slowniki!P:Q,2,FALSE),3),IF($B$5="I-P",LEFT(VLOOKUP('Obroty 4'!C1094,slowniki!P:Q,2,FALSE),6),IF($B$5="II-P",LEFT(VLOOKUP('Obroty 4'!C1094,slowniki!P:Q,2,FALSE),9),VLOOKUP('Obroty 4'!C1094,slowniki!P:Q,2,FALSE))))</f>
        <v>405</v>
      </c>
      <c r="E1094" s="16" t="str">
        <f>VLOOKUP('Obroty 4'!C1094,slowniki!P:Q,2,FALSE)</f>
        <v>405-07-02-10</v>
      </c>
      <c r="F1094" s="17">
        <f>SUMIFS(Dane!Q:Q,Dane!O:O,'Obroty 4'!C1094,Dane!M:M,'Obroty 4'!$D$2)</f>
        <v>0</v>
      </c>
      <c r="G1094" s="17">
        <f>SUMIFS(Dane!Q:Q,Dane!P:P,'Obroty 4'!C1094,Dane!M:M,'Obroty 4'!$D$2)</f>
        <v>0</v>
      </c>
      <c r="H1094" s="17">
        <f>SUMIFS(Dane!Q:Q,Dane!O:O,'Obroty 4'!C1094)</f>
        <v>0</v>
      </c>
      <c r="I1094" s="17">
        <f>SUMIFS(Dane!P:P,Dane!O:O,'Obroty 4'!C1094)</f>
        <v>0</v>
      </c>
      <c r="J1094" s="17">
        <f t="shared" si="34"/>
        <v>0</v>
      </c>
      <c r="K1094" s="17">
        <f t="shared" si="35"/>
        <v>0</v>
      </c>
    </row>
    <row r="1095" spans="3:11" x14ac:dyDescent="0.3">
      <c r="C1095" s="6" t="str">
        <f>slowniki!P421</f>
        <v>405-70211</v>
      </c>
      <c r="D1095" s="16" t="str">
        <f>IF($B$5="synt",LEFT(VLOOKUP('Obroty 4'!C1095,slowniki!P:Q,2,FALSE),3),IF($B$5="I-P",LEFT(VLOOKUP('Obroty 4'!C1095,slowniki!P:Q,2,FALSE),6),IF($B$5="II-P",LEFT(VLOOKUP('Obroty 4'!C1095,slowniki!P:Q,2,FALSE),9),VLOOKUP('Obroty 4'!C1095,slowniki!P:Q,2,FALSE))))</f>
        <v>405</v>
      </c>
      <c r="E1095" s="16" t="str">
        <f>VLOOKUP('Obroty 4'!C1095,slowniki!P:Q,2,FALSE)</f>
        <v>405-07-02-11</v>
      </c>
      <c r="F1095" s="17">
        <f>SUMIFS(Dane!Q:Q,Dane!O:O,'Obroty 4'!C1095,Dane!M:M,'Obroty 4'!$D$2)</f>
        <v>0</v>
      </c>
      <c r="G1095" s="17">
        <f>SUMIFS(Dane!Q:Q,Dane!P:P,'Obroty 4'!C1095,Dane!M:M,'Obroty 4'!$D$2)</f>
        <v>0</v>
      </c>
      <c r="H1095" s="17">
        <f>SUMIFS(Dane!Q:Q,Dane!O:O,'Obroty 4'!C1095)</f>
        <v>0</v>
      </c>
      <c r="I1095" s="17">
        <f>SUMIFS(Dane!P:P,Dane!O:O,'Obroty 4'!C1095)</f>
        <v>0</v>
      </c>
      <c r="J1095" s="17">
        <f t="shared" ref="J1095:J1158" si="36">IF(H1095&gt;I1095,H1095-I1095,0)</f>
        <v>0</v>
      </c>
      <c r="K1095" s="17">
        <f t="shared" ref="K1095:K1158" si="37">IF(I1095&gt;H1095,I1095-H1095,0)</f>
        <v>0</v>
      </c>
    </row>
    <row r="1096" spans="3:11" x14ac:dyDescent="0.3">
      <c r="C1096" s="6" t="str">
        <f>slowniki!P422</f>
        <v>405-70212</v>
      </c>
      <c r="D1096" s="16" t="str">
        <f>IF($B$5="synt",LEFT(VLOOKUP('Obroty 4'!C1096,slowniki!P:Q,2,FALSE),3),IF($B$5="I-P",LEFT(VLOOKUP('Obroty 4'!C1096,slowniki!P:Q,2,FALSE),6),IF($B$5="II-P",LEFT(VLOOKUP('Obroty 4'!C1096,slowniki!P:Q,2,FALSE),9),VLOOKUP('Obroty 4'!C1096,slowniki!P:Q,2,FALSE))))</f>
        <v>405</v>
      </c>
      <c r="E1096" s="16" t="str">
        <f>VLOOKUP('Obroty 4'!C1096,slowniki!P:Q,2,FALSE)</f>
        <v>405-07-02-12</v>
      </c>
      <c r="F1096" s="17">
        <f>SUMIFS(Dane!Q:Q,Dane!O:O,'Obroty 4'!C1096,Dane!M:M,'Obroty 4'!$D$2)</f>
        <v>0</v>
      </c>
      <c r="G1096" s="17">
        <f>SUMIFS(Dane!Q:Q,Dane!P:P,'Obroty 4'!C1096,Dane!M:M,'Obroty 4'!$D$2)</f>
        <v>0</v>
      </c>
      <c r="H1096" s="17">
        <f>SUMIFS(Dane!Q:Q,Dane!O:O,'Obroty 4'!C1096)</f>
        <v>0</v>
      </c>
      <c r="I1096" s="17">
        <f>SUMIFS(Dane!P:P,Dane!O:O,'Obroty 4'!C1096)</f>
        <v>0</v>
      </c>
      <c r="J1096" s="17">
        <f t="shared" si="36"/>
        <v>0</v>
      </c>
      <c r="K1096" s="17">
        <f t="shared" si="37"/>
        <v>0</v>
      </c>
    </row>
    <row r="1097" spans="3:11" x14ac:dyDescent="0.3">
      <c r="C1097" s="6" t="str">
        <f>slowniki!P423</f>
        <v>405-70213</v>
      </c>
      <c r="D1097" s="16" t="str">
        <f>IF($B$5="synt",LEFT(VLOOKUP('Obroty 4'!C1097,slowniki!P:Q,2,FALSE),3),IF($B$5="I-P",LEFT(VLOOKUP('Obroty 4'!C1097,slowniki!P:Q,2,FALSE),6),IF($B$5="II-P",LEFT(VLOOKUP('Obroty 4'!C1097,slowniki!P:Q,2,FALSE),9),VLOOKUP('Obroty 4'!C1097,slowniki!P:Q,2,FALSE))))</f>
        <v>405</v>
      </c>
      <c r="E1097" s="16" t="str">
        <f>VLOOKUP('Obroty 4'!C1097,slowniki!P:Q,2,FALSE)</f>
        <v>405-07-02-13</v>
      </c>
      <c r="F1097" s="17">
        <f>SUMIFS(Dane!Q:Q,Dane!O:O,'Obroty 4'!C1097,Dane!M:M,'Obroty 4'!$D$2)</f>
        <v>0</v>
      </c>
      <c r="G1097" s="17">
        <f>SUMIFS(Dane!Q:Q,Dane!P:P,'Obroty 4'!C1097,Dane!M:M,'Obroty 4'!$D$2)</f>
        <v>0</v>
      </c>
      <c r="H1097" s="17">
        <f>SUMIFS(Dane!Q:Q,Dane!O:O,'Obroty 4'!C1097)</f>
        <v>0</v>
      </c>
      <c r="I1097" s="17">
        <f>SUMIFS(Dane!P:P,Dane!O:O,'Obroty 4'!C1097)</f>
        <v>0</v>
      </c>
      <c r="J1097" s="17">
        <f t="shared" si="36"/>
        <v>0</v>
      </c>
      <c r="K1097" s="17">
        <f t="shared" si="37"/>
        <v>0</v>
      </c>
    </row>
    <row r="1098" spans="3:11" x14ac:dyDescent="0.3">
      <c r="C1098" s="6" t="str">
        <f>slowniki!P424</f>
        <v>405-70214</v>
      </c>
      <c r="D1098" s="16" t="str">
        <f>IF($B$5="synt",LEFT(VLOOKUP('Obroty 4'!C1098,slowniki!P:Q,2,FALSE),3),IF($B$5="I-P",LEFT(VLOOKUP('Obroty 4'!C1098,slowniki!P:Q,2,FALSE),6),IF($B$5="II-P",LEFT(VLOOKUP('Obroty 4'!C1098,slowniki!P:Q,2,FALSE),9),VLOOKUP('Obroty 4'!C1098,slowniki!P:Q,2,FALSE))))</f>
        <v>405</v>
      </c>
      <c r="E1098" s="16" t="str">
        <f>VLOOKUP('Obroty 4'!C1098,slowniki!P:Q,2,FALSE)</f>
        <v>405-07-02-14</v>
      </c>
      <c r="F1098" s="17">
        <f>SUMIFS(Dane!Q:Q,Dane!O:O,'Obroty 4'!C1098,Dane!M:M,'Obroty 4'!$D$2)</f>
        <v>0</v>
      </c>
      <c r="G1098" s="17">
        <f>SUMIFS(Dane!Q:Q,Dane!P:P,'Obroty 4'!C1098,Dane!M:M,'Obroty 4'!$D$2)</f>
        <v>0</v>
      </c>
      <c r="H1098" s="17">
        <f>SUMIFS(Dane!Q:Q,Dane!O:O,'Obroty 4'!C1098)</f>
        <v>0</v>
      </c>
      <c r="I1098" s="17">
        <f>SUMIFS(Dane!P:P,Dane!O:O,'Obroty 4'!C1098)</f>
        <v>0</v>
      </c>
      <c r="J1098" s="17">
        <f t="shared" si="36"/>
        <v>0</v>
      </c>
      <c r="K1098" s="17">
        <f t="shared" si="37"/>
        <v>0</v>
      </c>
    </row>
    <row r="1099" spans="3:11" x14ac:dyDescent="0.3">
      <c r="C1099" s="6" t="str">
        <f>slowniki!P425</f>
        <v>405-70215</v>
      </c>
      <c r="D1099" s="16" t="str">
        <f>IF($B$5="synt",LEFT(VLOOKUP('Obroty 4'!C1099,slowniki!P:Q,2,FALSE),3),IF($B$5="I-P",LEFT(VLOOKUP('Obroty 4'!C1099,slowniki!P:Q,2,FALSE),6),IF($B$5="II-P",LEFT(VLOOKUP('Obroty 4'!C1099,slowniki!P:Q,2,FALSE),9),VLOOKUP('Obroty 4'!C1099,slowniki!P:Q,2,FALSE))))</f>
        <v>405</v>
      </c>
      <c r="E1099" s="16" t="str">
        <f>VLOOKUP('Obroty 4'!C1099,slowniki!P:Q,2,FALSE)</f>
        <v>405-07-02-15</v>
      </c>
      <c r="F1099" s="17">
        <f>SUMIFS(Dane!Q:Q,Dane!O:O,'Obroty 4'!C1099,Dane!M:M,'Obroty 4'!$D$2)</f>
        <v>0</v>
      </c>
      <c r="G1099" s="17">
        <f>SUMIFS(Dane!Q:Q,Dane!P:P,'Obroty 4'!C1099,Dane!M:M,'Obroty 4'!$D$2)</f>
        <v>0</v>
      </c>
      <c r="H1099" s="17">
        <f>SUMIFS(Dane!Q:Q,Dane!O:O,'Obroty 4'!C1099)</f>
        <v>0</v>
      </c>
      <c r="I1099" s="17">
        <f>SUMIFS(Dane!P:P,Dane!O:O,'Obroty 4'!C1099)</f>
        <v>0</v>
      </c>
      <c r="J1099" s="17">
        <f t="shared" si="36"/>
        <v>0</v>
      </c>
      <c r="K1099" s="17">
        <f t="shared" si="37"/>
        <v>0</v>
      </c>
    </row>
    <row r="1100" spans="3:11" x14ac:dyDescent="0.3">
      <c r="C1100" s="6" t="str">
        <f>slowniki!P426</f>
        <v>405-70216</v>
      </c>
      <c r="D1100" s="16" t="str">
        <f>IF($B$5="synt",LEFT(VLOOKUP('Obroty 4'!C1100,slowniki!P:Q,2,FALSE),3),IF($B$5="I-P",LEFT(VLOOKUP('Obroty 4'!C1100,slowniki!P:Q,2,FALSE),6),IF($B$5="II-P",LEFT(VLOOKUP('Obroty 4'!C1100,slowniki!P:Q,2,FALSE),9),VLOOKUP('Obroty 4'!C1100,slowniki!P:Q,2,FALSE))))</f>
        <v>405</v>
      </c>
      <c r="E1100" s="16" t="str">
        <f>VLOOKUP('Obroty 4'!C1100,slowniki!P:Q,2,FALSE)</f>
        <v>405-07-02-16</v>
      </c>
      <c r="F1100" s="17">
        <f>SUMIFS(Dane!Q:Q,Dane!O:O,'Obroty 4'!C1100,Dane!M:M,'Obroty 4'!$D$2)</f>
        <v>0</v>
      </c>
      <c r="G1100" s="17">
        <f>SUMIFS(Dane!Q:Q,Dane!P:P,'Obroty 4'!C1100,Dane!M:M,'Obroty 4'!$D$2)</f>
        <v>0</v>
      </c>
      <c r="H1100" s="17">
        <f>SUMIFS(Dane!Q:Q,Dane!O:O,'Obroty 4'!C1100)</f>
        <v>0</v>
      </c>
      <c r="I1100" s="17">
        <f>SUMIFS(Dane!P:P,Dane!O:O,'Obroty 4'!C1100)</f>
        <v>0</v>
      </c>
      <c r="J1100" s="17">
        <f t="shared" si="36"/>
        <v>0</v>
      </c>
      <c r="K1100" s="17">
        <f t="shared" si="37"/>
        <v>0</v>
      </c>
    </row>
    <row r="1101" spans="3:11" x14ac:dyDescent="0.3">
      <c r="C1101" s="6" t="str">
        <f>slowniki!P427</f>
        <v>405-70301</v>
      </c>
      <c r="D1101" s="16" t="str">
        <f>IF($B$5="synt",LEFT(VLOOKUP('Obroty 4'!C1101,slowniki!P:Q,2,FALSE),3),IF($B$5="I-P",LEFT(VLOOKUP('Obroty 4'!C1101,slowniki!P:Q,2,FALSE),6),IF($B$5="II-P",LEFT(VLOOKUP('Obroty 4'!C1101,slowniki!P:Q,2,FALSE),9),VLOOKUP('Obroty 4'!C1101,slowniki!P:Q,2,FALSE))))</f>
        <v>405</v>
      </c>
      <c r="E1101" s="16" t="str">
        <f>VLOOKUP('Obroty 4'!C1101,slowniki!P:Q,2,FALSE)</f>
        <v>405-07-03-01</v>
      </c>
      <c r="F1101" s="17">
        <f>SUMIFS(Dane!Q:Q,Dane!O:O,'Obroty 4'!C1101,Dane!M:M,'Obroty 4'!$D$2)</f>
        <v>0</v>
      </c>
      <c r="G1101" s="17">
        <f>SUMIFS(Dane!Q:Q,Dane!P:P,'Obroty 4'!C1101,Dane!M:M,'Obroty 4'!$D$2)</f>
        <v>0</v>
      </c>
      <c r="H1101" s="17">
        <f>SUMIFS(Dane!Q:Q,Dane!O:O,'Obroty 4'!C1101)</f>
        <v>0</v>
      </c>
      <c r="I1101" s="17">
        <f>SUMIFS(Dane!P:P,Dane!O:O,'Obroty 4'!C1101)</f>
        <v>0</v>
      </c>
      <c r="J1101" s="17">
        <f t="shared" si="36"/>
        <v>0</v>
      </c>
      <c r="K1101" s="17">
        <f t="shared" si="37"/>
        <v>0</v>
      </c>
    </row>
    <row r="1102" spans="3:11" x14ac:dyDescent="0.3">
      <c r="C1102" s="6" t="str">
        <f>slowniki!P428</f>
        <v>405-70302</v>
      </c>
      <c r="D1102" s="16" t="str">
        <f>IF($B$5="synt",LEFT(VLOOKUP('Obroty 4'!C1102,slowniki!P:Q,2,FALSE),3),IF($B$5="I-P",LEFT(VLOOKUP('Obroty 4'!C1102,slowniki!P:Q,2,FALSE),6),IF($B$5="II-P",LEFT(VLOOKUP('Obroty 4'!C1102,slowniki!P:Q,2,FALSE),9),VLOOKUP('Obroty 4'!C1102,slowniki!P:Q,2,FALSE))))</f>
        <v>405</v>
      </c>
      <c r="E1102" s="16" t="str">
        <f>VLOOKUP('Obroty 4'!C1102,slowniki!P:Q,2,FALSE)</f>
        <v>405-07-03-02</v>
      </c>
      <c r="F1102" s="17">
        <f>SUMIFS(Dane!Q:Q,Dane!O:O,'Obroty 4'!C1102,Dane!M:M,'Obroty 4'!$D$2)</f>
        <v>0</v>
      </c>
      <c r="G1102" s="17">
        <f>SUMIFS(Dane!Q:Q,Dane!P:P,'Obroty 4'!C1102,Dane!M:M,'Obroty 4'!$D$2)</f>
        <v>0</v>
      </c>
      <c r="H1102" s="17">
        <f>SUMIFS(Dane!Q:Q,Dane!O:O,'Obroty 4'!C1102)</f>
        <v>0</v>
      </c>
      <c r="I1102" s="17">
        <f>SUMIFS(Dane!P:P,Dane!O:O,'Obroty 4'!C1102)</f>
        <v>0</v>
      </c>
      <c r="J1102" s="17">
        <f t="shared" si="36"/>
        <v>0</v>
      </c>
      <c r="K1102" s="17">
        <f t="shared" si="37"/>
        <v>0</v>
      </c>
    </row>
    <row r="1103" spans="3:11" x14ac:dyDescent="0.3">
      <c r="C1103" s="6" t="str">
        <f>slowniki!P429</f>
        <v>405-70303</v>
      </c>
      <c r="D1103" s="16" t="str">
        <f>IF($B$5="synt",LEFT(VLOOKUP('Obroty 4'!C1103,slowniki!P:Q,2,FALSE),3),IF($B$5="I-P",LEFT(VLOOKUP('Obroty 4'!C1103,slowniki!P:Q,2,FALSE),6),IF($B$5="II-P",LEFT(VLOOKUP('Obroty 4'!C1103,slowniki!P:Q,2,FALSE),9),VLOOKUP('Obroty 4'!C1103,slowniki!P:Q,2,FALSE))))</f>
        <v>405</v>
      </c>
      <c r="E1103" s="16" t="str">
        <f>VLOOKUP('Obroty 4'!C1103,slowniki!P:Q,2,FALSE)</f>
        <v>405-07-03-03</v>
      </c>
      <c r="F1103" s="17">
        <f>SUMIFS(Dane!Q:Q,Dane!O:O,'Obroty 4'!C1103,Dane!M:M,'Obroty 4'!$D$2)</f>
        <v>0</v>
      </c>
      <c r="G1103" s="17">
        <f>SUMIFS(Dane!Q:Q,Dane!P:P,'Obroty 4'!C1103,Dane!M:M,'Obroty 4'!$D$2)</f>
        <v>0</v>
      </c>
      <c r="H1103" s="17">
        <f>SUMIFS(Dane!Q:Q,Dane!O:O,'Obroty 4'!C1103)</f>
        <v>0</v>
      </c>
      <c r="I1103" s="17">
        <f>SUMIFS(Dane!P:P,Dane!O:O,'Obroty 4'!C1103)</f>
        <v>0</v>
      </c>
      <c r="J1103" s="17">
        <f t="shared" si="36"/>
        <v>0</v>
      </c>
      <c r="K1103" s="17">
        <f t="shared" si="37"/>
        <v>0</v>
      </c>
    </row>
    <row r="1104" spans="3:11" x14ac:dyDescent="0.3">
      <c r="C1104" s="6" t="str">
        <f>slowniki!P430</f>
        <v>405-70304</v>
      </c>
      <c r="D1104" s="16" t="str">
        <f>IF($B$5="synt",LEFT(VLOOKUP('Obroty 4'!C1104,slowniki!P:Q,2,FALSE),3),IF($B$5="I-P",LEFT(VLOOKUP('Obroty 4'!C1104,slowniki!P:Q,2,FALSE),6),IF($B$5="II-P",LEFT(VLOOKUP('Obroty 4'!C1104,slowniki!P:Q,2,FALSE),9),VLOOKUP('Obroty 4'!C1104,slowniki!P:Q,2,FALSE))))</f>
        <v>405</v>
      </c>
      <c r="E1104" s="16" t="str">
        <f>VLOOKUP('Obroty 4'!C1104,slowniki!P:Q,2,FALSE)</f>
        <v>405-07-03-04</v>
      </c>
      <c r="F1104" s="17">
        <f>SUMIFS(Dane!Q:Q,Dane!O:O,'Obroty 4'!C1104,Dane!M:M,'Obroty 4'!$D$2)</f>
        <v>0</v>
      </c>
      <c r="G1104" s="17">
        <f>SUMIFS(Dane!Q:Q,Dane!P:P,'Obroty 4'!C1104,Dane!M:M,'Obroty 4'!$D$2)</f>
        <v>0</v>
      </c>
      <c r="H1104" s="17">
        <f>SUMIFS(Dane!Q:Q,Dane!O:O,'Obroty 4'!C1104)</f>
        <v>0</v>
      </c>
      <c r="I1104" s="17">
        <f>SUMIFS(Dane!P:P,Dane!O:O,'Obroty 4'!C1104)</f>
        <v>0</v>
      </c>
      <c r="J1104" s="17">
        <f t="shared" si="36"/>
        <v>0</v>
      </c>
      <c r="K1104" s="17">
        <f t="shared" si="37"/>
        <v>0</v>
      </c>
    </row>
    <row r="1105" spans="3:11" x14ac:dyDescent="0.3">
      <c r="C1105" s="6" t="str">
        <f>slowniki!P431</f>
        <v>405-70305</v>
      </c>
      <c r="D1105" s="16" t="str">
        <f>IF($B$5="synt",LEFT(VLOOKUP('Obroty 4'!C1105,slowniki!P:Q,2,FALSE),3),IF($B$5="I-P",LEFT(VLOOKUP('Obroty 4'!C1105,slowniki!P:Q,2,FALSE),6),IF($B$5="II-P",LEFT(VLOOKUP('Obroty 4'!C1105,slowniki!P:Q,2,FALSE),9),VLOOKUP('Obroty 4'!C1105,slowniki!P:Q,2,FALSE))))</f>
        <v>405</v>
      </c>
      <c r="E1105" s="16" t="str">
        <f>VLOOKUP('Obroty 4'!C1105,slowniki!P:Q,2,FALSE)</f>
        <v>405-07-03-05</v>
      </c>
      <c r="F1105" s="17">
        <f>SUMIFS(Dane!Q:Q,Dane!O:O,'Obroty 4'!C1105,Dane!M:M,'Obroty 4'!$D$2)</f>
        <v>0</v>
      </c>
      <c r="G1105" s="17">
        <f>SUMIFS(Dane!Q:Q,Dane!P:P,'Obroty 4'!C1105,Dane!M:M,'Obroty 4'!$D$2)</f>
        <v>0</v>
      </c>
      <c r="H1105" s="17">
        <f>SUMIFS(Dane!Q:Q,Dane!O:O,'Obroty 4'!C1105)</f>
        <v>0</v>
      </c>
      <c r="I1105" s="17">
        <f>SUMIFS(Dane!P:P,Dane!O:O,'Obroty 4'!C1105)</f>
        <v>0</v>
      </c>
      <c r="J1105" s="17">
        <f t="shared" si="36"/>
        <v>0</v>
      </c>
      <c r="K1105" s="17">
        <f t="shared" si="37"/>
        <v>0</v>
      </c>
    </row>
    <row r="1106" spans="3:11" x14ac:dyDescent="0.3">
      <c r="C1106" s="6" t="str">
        <f>slowniki!P432</f>
        <v>405-70306</v>
      </c>
      <c r="D1106" s="16" t="str">
        <f>IF($B$5="synt",LEFT(VLOOKUP('Obroty 4'!C1106,slowniki!P:Q,2,FALSE),3),IF($B$5="I-P",LEFT(VLOOKUP('Obroty 4'!C1106,slowniki!P:Q,2,FALSE),6),IF($B$5="II-P",LEFT(VLOOKUP('Obroty 4'!C1106,slowniki!P:Q,2,FALSE),9),VLOOKUP('Obroty 4'!C1106,slowniki!P:Q,2,FALSE))))</f>
        <v>405</v>
      </c>
      <c r="E1106" s="16" t="str">
        <f>VLOOKUP('Obroty 4'!C1106,slowniki!P:Q,2,FALSE)</f>
        <v>405-07-03-06</v>
      </c>
      <c r="F1106" s="17">
        <f>SUMIFS(Dane!Q:Q,Dane!O:O,'Obroty 4'!C1106,Dane!M:M,'Obroty 4'!$D$2)</f>
        <v>0</v>
      </c>
      <c r="G1106" s="17">
        <f>SUMIFS(Dane!Q:Q,Dane!P:P,'Obroty 4'!C1106,Dane!M:M,'Obroty 4'!$D$2)</f>
        <v>0</v>
      </c>
      <c r="H1106" s="17">
        <f>SUMIFS(Dane!Q:Q,Dane!O:O,'Obroty 4'!C1106)</f>
        <v>0</v>
      </c>
      <c r="I1106" s="17">
        <f>SUMIFS(Dane!P:P,Dane!O:O,'Obroty 4'!C1106)</f>
        <v>0</v>
      </c>
      <c r="J1106" s="17">
        <f t="shared" si="36"/>
        <v>0</v>
      </c>
      <c r="K1106" s="17">
        <f t="shared" si="37"/>
        <v>0</v>
      </c>
    </row>
    <row r="1107" spans="3:11" x14ac:dyDescent="0.3">
      <c r="C1107" s="6" t="str">
        <f>slowniki!P433</f>
        <v>405-70307</v>
      </c>
      <c r="D1107" s="16" t="str">
        <f>IF($B$5="synt",LEFT(VLOOKUP('Obroty 4'!C1107,slowniki!P:Q,2,FALSE),3),IF($B$5="I-P",LEFT(VLOOKUP('Obroty 4'!C1107,slowniki!P:Q,2,FALSE),6),IF($B$5="II-P",LEFT(VLOOKUP('Obroty 4'!C1107,slowniki!P:Q,2,FALSE),9),VLOOKUP('Obroty 4'!C1107,slowniki!P:Q,2,FALSE))))</f>
        <v>405</v>
      </c>
      <c r="E1107" s="16" t="str">
        <f>VLOOKUP('Obroty 4'!C1107,slowniki!P:Q,2,FALSE)</f>
        <v>405-07-03-07</v>
      </c>
      <c r="F1107" s="17">
        <f>SUMIFS(Dane!Q:Q,Dane!O:O,'Obroty 4'!C1107,Dane!M:M,'Obroty 4'!$D$2)</f>
        <v>0</v>
      </c>
      <c r="G1107" s="17">
        <f>SUMIFS(Dane!Q:Q,Dane!P:P,'Obroty 4'!C1107,Dane!M:M,'Obroty 4'!$D$2)</f>
        <v>0</v>
      </c>
      <c r="H1107" s="17">
        <f>SUMIFS(Dane!Q:Q,Dane!O:O,'Obroty 4'!C1107)</f>
        <v>0</v>
      </c>
      <c r="I1107" s="17">
        <f>SUMIFS(Dane!P:P,Dane!O:O,'Obroty 4'!C1107)</f>
        <v>0</v>
      </c>
      <c r="J1107" s="17">
        <f t="shared" si="36"/>
        <v>0</v>
      </c>
      <c r="K1107" s="17">
        <f t="shared" si="37"/>
        <v>0</v>
      </c>
    </row>
    <row r="1108" spans="3:11" x14ac:dyDescent="0.3">
      <c r="C1108" s="6" t="str">
        <f>slowniki!P434</f>
        <v>405-70308</v>
      </c>
      <c r="D1108" s="16" t="str">
        <f>IF($B$5="synt",LEFT(VLOOKUP('Obroty 4'!C1108,slowniki!P:Q,2,FALSE),3),IF($B$5="I-P",LEFT(VLOOKUP('Obroty 4'!C1108,slowniki!P:Q,2,FALSE),6),IF($B$5="II-P",LEFT(VLOOKUP('Obroty 4'!C1108,slowniki!P:Q,2,FALSE),9),VLOOKUP('Obroty 4'!C1108,slowniki!P:Q,2,FALSE))))</f>
        <v>405</v>
      </c>
      <c r="E1108" s="16" t="str">
        <f>VLOOKUP('Obroty 4'!C1108,slowniki!P:Q,2,FALSE)</f>
        <v>405-07-03-08</v>
      </c>
      <c r="F1108" s="17">
        <f>SUMIFS(Dane!Q:Q,Dane!O:O,'Obroty 4'!C1108,Dane!M:M,'Obroty 4'!$D$2)</f>
        <v>0</v>
      </c>
      <c r="G1108" s="17">
        <f>SUMIFS(Dane!Q:Q,Dane!P:P,'Obroty 4'!C1108,Dane!M:M,'Obroty 4'!$D$2)</f>
        <v>0</v>
      </c>
      <c r="H1108" s="17">
        <f>SUMIFS(Dane!Q:Q,Dane!O:O,'Obroty 4'!C1108)</f>
        <v>0</v>
      </c>
      <c r="I1108" s="17">
        <f>SUMIFS(Dane!P:P,Dane!O:O,'Obroty 4'!C1108)</f>
        <v>0</v>
      </c>
      <c r="J1108" s="17">
        <f t="shared" si="36"/>
        <v>0</v>
      </c>
      <c r="K1108" s="17">
        <f t="shared" si="37"/>
        <v>0</v>
      </c>
    </row>
    <row r="1109" spans="3:11" x14ac:dyDescent="0.3">
      <c r="C1109" s="6" t="str">
        <f>slowniki!P435</f>
        <v>405-70309</v>
      </c>
      <c r="D1109" s="16" t="str">
        <f>IF($B$5="synt",LEFT(VLOOKUP('Obroty 4'!C1109,slowniki!P:Q,2,FALSE),3),IF($B$5="I-P",LEFT(VLOOKUP('Obroty 4'!C1109,slowniki!P:Q,2,FALSE),6),IF($B$5="II-P",LEFT(VLOOKUP('Obroty 4'!C1109,slowniki!P:Q,2,FALSE),9),VLOOKUP('Obroty 4'!C1109,slowniki!P:Q,2,FALSE))))</f>
        <v>405</v>
      </c>
      <c r="E1109" s="16" t="str">
        <f>VLOOKUP('Obroty 4'!C1109,slowniki!P:Q,2,FALSE)</f>
        <v>405-07-03-09</v>
      </c>
      <c r="F1109" s="17">
        <f>SUMIFS(Dane!Q:Q,Dane!O:O,'Obroty 4'!C1109,Dane!M:M,'Obroty 4'!$D$2)</f>
        <v>0</v>
      </c>
      <c r="G1109" s="17">
        <f>SUMIFS(Dane!Q:Q,Dane!P:P,'Obroty 4'!C1109,Dane!M:M,'Obroty 4'!$D$2)</f>
        <v>0</v>
      </c>
      <c r="H1109" s="17">
        <f>SUMIFS(Dane!Q:Q,Dane!O:O,'Obroty 4'!C1109)</f>
        <v>0</v>
      </c>
      <c r="I1109" s="17">
        <f>SUMIFS(Dane!P:P,Dane!O:O,'Obroty 4'!C1109)</f>
        <v>0</v>
      </c>
      <c r="J1109" s="17">
        <f t="shared" si="36"/>
        <v>0</v>
      </c>
      <c r="K1109" s="17">
        <f t="shared" si="37"/>
        <v>0</v>
      </c>
    </row>
    <row r="1110" spans="3:11" x14ac:dyDescent="0.3">
      <c r="C1110" s="6" t="str">
        <f>slowniki!P436</f>
        <v>405-70310</v>
      </c>
      <c r="D1110" s="16" t="str">
        <f>IF($B$5="synt",LEFT(VLOOKUP('Obroty 4'!C1110,slowniki!P:Q,2,FALSE),3),IF($B$5="I-P",LEFT(VLOOKUP('Obroty 4'!C1110,slowniki!P:Q,2,FALSE),6),IF($B$5="II-P",LEFT(VLOOKUP('Obroty 4'!C1110,slowniki!P:Q,2,FALSE),9),VLOOKUP('Obroty 4'!C1110,slowniki!P:Q,2,FALSE))))</f>
        <v>405</v>
      </c>
      <c r="E1110" s="16" t="str">
        <f>VLOOKUP('Obroty 4'!C1110,slowniki!P:Q,2,FALSE)</f>
        <v>405-07-03-10</v>
      </c>
      <c r="F1110" s="17">
        <f>SUMIFS(Dane!Q:Q,Dane!O:O,'Obroty 4'!C1110,Dane!M:M,'Obroty 4'!$D$2)</f>
        <v>0</v>
      </c>
      <c r="G1110" s="17">
        <f>SUMIFS(Dane!Q:Q,Dane!P:P,'Obroty 4'!C1110,Dane!M:M,'Obroty 4'!$D$2)</f>
        <v>0</v>
      </c>
      <c r="H1110" s="17">
        <f>SUMIFS(Dane!Q:Q,Dane!O:O,'Obroty 4'!C1110)</f>
        <v>0</v>
      </c>
      <c r="I1110" s="17">
        <f>SUMIFS(Dane!P:P,Dane!O:O,'Obroty 4'!C1110)</f>
        <v>0</v>
      </c>
      <c r="J1110" s="17">
        <f t="shared" si="36"/>
        <v>0</v>
      </c>
      <c r="K1110" s="17">
        <f t="shared" si="37"/>
        <v>0</v>
      </c>
    </row>
    <row r="1111" spans="3:11" x14ac:dyDescent="0.3">
      <c r="C1111" s="6" t="str">
        <f>slowniki!P437</f>
        <v>405-70311</v>
      </c>
      <c r="D1111" s="16" t="str">
        <f>IF($B$5="synt",LEFT(VLOOKUP('Obroty 4'!C1111,slowniki!P:Q,2,FALSE),3),IF($B$5="I-P",LEFT(VLOOKUP('Obroty 4'!C1111,slowniki!P:Q,2,FALSE),6),IF($B$5="II-P",LEFT(VLOOKUP('Obroty 4'!C1111,slowniki!P:Q,2,FALSE),9),VLOOKUP('Obroty 4'!C1111,slowniki!P:Q,2,FALSE))))</f>
        <v>405</v>
      </c>
      <c r="E1111" s="16" t="str">
        <f>VLOOKUP('Obroty 4'!C1111,slowniki!P:Q,2,FALSE)</f>
        <v>405-07-03-11</v>
      </c>
      <c r="F1111" s="17">
        <f>SUMIFS(Dane!Q:Q,Dane!O:O,'Obroty 4'!C1111,Dane!M:M,'Obroty 4'!$D$2)</f>
        <v>0</v>
      </c>
      <c r="G1111" s="17">
        <f>SUMIFS(Dane!Q:Q,Dane!P:P,'Obroty 4'!C1111,Dane!M:M,'Obroty 4'!$D$2)</f>
        <v>0</v>
      </c>
      <c r="H1111" s="17">
        <f>SUMIFS(Dane!Q:Q,Dane!O:O,'Obroty 4'!C1111)</f>
        <v>0</v>
      </c>
      <c r="I1111" s="17">
        <f>SUMIFS(Dane!P:P,Dane!O:O,'Obroty 4'!C1111)</f>
        <v>0</v>
      </c>
      <c r="J1111" s="17">
        <f t="shared" si="36"/>
        <v>0</v>
      </c>
      <c r="K1111" s="17">
        <f t="shared" si="37"/>
        <v>0</v>
      </c>
    </row>
    <row r="1112" spans="3:11" x14ac:dyDescent="0.3">
      <c r="C1112" s="6" t="str">
        <f>slowniki!P438</f>
        <v>405-70312</v>
      </c>
      <c r="D1112" s="16" t="str">
        <f>IF($B$5="synt",LEFT(VLOOKUP('Obroty 4'!C1112,slowniki!P:Q,2,FALSE),3),IF($B$5="I-P",LEFT(VLOOKUP('Obroty 4'!C1112,slowniki!P:Q,2,FALSE),6),IF($B$5="II-P",LEFT(VLOOKUP('Obroty 4'!C1112,slowniki!P:Q,2,FALSE),9),VLOOKUP('Obroty 4'!C1112,slowniki!P:Q,2,FALSE))))</f>
        <v>405</v>
      </c>
      <c r="E1112" s="16" t="str">
        <f>VLOOKUP('Obroty 4'!C1112,slowniki!P:Q,2,FALSE)</f>
        <v>405-07-03-12</v>
      </c>
      <c r="F1112" s="17">
        <f>SUMIFS(Dane!Q:Q,Dane!O:O,'Obroty 4'!C1112,Dane!M:M,'Obroty 4'!$D$2)</f>
        <v>0</v>
      </c>
      <c r="G1112" s="17">
        <f>SUMIFS(Dane!Q:Q,Dane!P:P,'Obroty 4'!C1112,Dane!M:M,'Obroty 4'!$D$2)</f>
        <v>0</v>
      </c>
      <c r="H1112" s="17">
        <f>SUMIFS(Dane!Q:Q,Dane!O:O,'Obroty 4'!C1112)</f>
        <v>0</v>
      </c>
      <c r="I1112" s="17">
        <f>SUMIFS(Dane!P:P,Dane!O:O,'Obroty 4'!C1112)</f>
        <v>0</v>
      </c>
      <c r="J1112" s="17">
        <f t="shared" si="36"/>
        <v>0</v>
      </c>
      <c r="K1112" s="17">
        <f t="shared" si="37"/>
        <v>0</v>
      </c>
    </row>
    <row r="1113" spans="3:11" x14ac:dyDescent="0.3">
      <c r="C1113" s="6" t="str">
        <f>slowniki!P439</f>
        <v>405-70313</v>
      </c>
      <c r="D1113" s="16" t="str">
        <f>IF($B$5="synt",LEFT(VLOOKUP('Obroty 4'!C1113,slowniki!P:Q,2,FALSE),3),IF($B$5="I-P",LEFT(VLOOKUP('Obroty 4'!C1113,slowniki!P:Q,2,FALSE),6),IF($B$5="II-P",LEFT(VLOOKUP('Obroty 4'!C1113,slowniki!P:Q,2,FALSE),9),VLOOKUP('Obroty 4'!C1113,slowniki!P:Q,2,FALSE))))</f>
        <v>405</v>
      </c>
      <c r="E1113" s="16" t="str">
        <f>VLOOKUP('Obroty 4'!C1113,slowniki!P:Q,2,FALSE)</f>
        <v>405-07-03-13</v>
      </c>
      <c r="F1113" s="17">
        <f>SUMIFS(Dane!Q:Q,Dane!O:O,'Obroty 4'!C1113,Dane!M:M,'Obroty 4'!$D$2)</f>
        <v>0</v>
      </c>
      <c r="G1113" s="17">
        <f>SUMIFS(Dane!Q:Q,Dane!P:P,'Obroty 4'!C1113,Dane!M:M,'Obroty 4'!$D$2)</f>
        <v>0</v>
      </c>
      <c r="H1113" s="17">
        <f>SUMIFS(Dane!Q:Q,Dane!O:O,'Obroty 4'!C1113)</f>
        <v>0</v>
      </c>
      <c r="I1113" s="17">
        <f>SUMIFS(Dane!P:P,Dane!O:O,'Obroty 4'!C1113)</f>
        <v>0</v>
      </c>
      <c r="J1113" s="17">
        <f t="shared" si="36"/>
        <v>0</v>
      </c>
      <c r="K1113" s="17">
        <f t="shared" si="37"/>
        <v>0</v>
      </c>
    </row>
    <row r="1114" spans="3:11" x14ac:dyDescent="0.3">
      <c r="C1114" s="6" t="str">
        <f>slowniki!P440</f>
        <v>405-70314</v>
      </c>
      <c r="D1114" s="16" t="str">
        <f>IF($B$5="synt",LEFT(VLOOKUP('Obroty 4'!C1114,slowniki!P:Q,2,FALSE),3),IF($B$5="I-P",LEFT(VLOOKUP('Obroty 4'!C1114,slowniki!P:Q,2,FALSE),6),IF($B$5="II-P",LEFT(VLOOKUP('Obroty 4'!C1114,slowniki!P:Q,2,FALSE),9),VLOOKUP('Obroty 4'!C1114,slowniki!P:Q,2,FALSE))))</f>
        <v>405</v>
      </c>
      <c r="E1114" s="16" t="str">
        <f>VLOOKUP('Obroty 4'!C1114,slowniki!P:Q,2,FALSE)</f>
        <v>405-07-03-14</v>
      </c>
      <c r="F1114" s="17">
        <f>SUMIFS(Dane!Q:Q,Dane!O:O,'Obroty 4'!C1114,Dane!M:M,'Obroty 4'!$D$2)</f>
        <v>0</v>
      </c>
      <c r="G1114" s="17">
        <f>SUMIFS(Dane!Q:Q,Dane!P:P,'Obroty 4'!C1114,Dane!M:M,'Obroty 4'!$D$2)</f>
        <v>0</v>
      </c>
      <c r="H1114" s="17">
        <f>SUMIFS(Dane!Q:Q,Dane!O:O,'Obroty 4'!C1114)</f>
        <v>0</v>
      </c>
      <c r="I1114" s="17">
        <f>SUMIFS(Dane!P:P,Dane!O:O,'Obroty 4'!C1114)</f>
        <v>0</v>
      </c>
      <c r="J1114" s="17">
        <f t="shared" si="36"/>
        <v>0</v>
      </c>
      <c r="K1114" s="17">
        <f t="shared" si="37"/>
        <v>0</v>
      </c>
    </row>
    <row r="1115" spans="3:11" x14ac:dyDescent="0.3">
      <c r="C1115" s="6" t="str">
        <f>slowniki!P441</f>
        <v>405-70315</v>
      </c>
      <c r="D1115" s="16" t="str">
        <f>IF($B$5="synt",LEFT(VLOOKUP('Obroty 4'!C1115,slowniki!P:Q,2,FALSE),3),IF($B$5="I-P",LEFT(VLOOKUP('Obroty 4'!C1115,slowniki!P:Q,2,FALSE),6),IF($B$5="II-P",LEFT(VLOOKUP('Obroty 4'!C1115,slowniki!P:Q,2,FALSE),9),VLOOKUP('Obroty 4'!C1115,slowniki!P:Q,2,FALSE))))</f>
        <v>405</v>
      </c>
      <c r="E1115" s="16" t="str">
        <f>VLOOKUP('Obroty 4'!C1115,slowniki!P:Q,2,FALSE)</f>
        <v>405-07-03-15</v>
      </c>
      <c r="F1115" s="17">
        <f>SUMIFS(Dane!Q:Q,Dane!O:O,'Obroty 4'!C1115,Dane!M:M,'Obroty 4'!$D$2)</f>
        <v>0</v>
      </c>
      <c r="G1115" s="17">
        <f>SUMIFS(Dane!Q:Q,Dane!P:P,'Obroty 4'!C1115,Dane!M:M,'Obroty 4'!$D$2)</f>
        <v>0</v>
      </c>
      <c r="H1115" s="17">
        <f>SUMIFS(Dane!Q:Q,Dane!O:O,'Obroty 4'!C1115)</f>
        <v>0</v>
      </c>
      <c r="I1115" s="17">
        <f>SUMIFS(Dane!P:P,Dane!O:O,'Obroty 4'!C1115)</f>
        <v>0</v>
      </c>
      <c r="J1115" s="17">
        <f t="shared" si="36"/>
        <v>0</v>
      </c>
      <c r="K1115" s="17">
        <f t="shared" si="37"/>
        <v>0</v>
      </c>
    </row>
    <row r="1116" spans="3:11" x14ac:dyDescent="0.3">
      <c r="C1116" s="6" t="str">
        <f>slowniki!P442</f>
        <v>405-70316</v>
      </c>
      <c r="D1116" s="16" t="str">
        <f>IF($B$5="synt",LEFT(VLOOKUP('Obroty 4'!C1116,slowniki!P:Q,2,FALSE),3),IF($B$5="I-P",LEFT(VLOOKUP('Obroty 4'!C1116,slowniki!P:Q,2,FALSE),6),IF($B$5="II-P",LEFT(VLOOKUP('Obroty 4'!C1116,slowniki!P:Q,2,FALSE),9),VLOOKUP('Obroty 4'!C1116,slowniki!P:Q,2,FALSE))))</f>
        <v>405</v>
      </c>
      <c r="E1116" s="16" t="str">
        <f>VLOOKUP('Obroty 4'!C1116,slowniki!P:Q,2,FALSE)</f>
        <v>405-07-03-16</v>
      </c>
      <c r="F1116" s="17">
        <f>SUMIFS(Dane!Q:Q,Dane!O:O,'Obroty 4'!C1116,Dane!M:M,'Obroty 4'!$D$2)</f>
        <v>0</v>
      </c>
      <c r="G1116" s="17">
        <f>SUMIFS(Dane!Q:Q,Dane!P:P,'Obroty 4'!C1116,Dane!M:M,'Obroty 4'!$D$2)</f>
        <v>0</v>
      </c>
      <c r="H1116" s="17">
        <f>SUMIFS(Dane!Q:Q,Dane!O:O,'Obroty 4'!C1116)</f>
        <v>0</v>
      </c>
      <c r="I1116" s="17">
        <f>SUMIFS(Dane!P:P,Dane!O:O,'Obroty 4'!C1116)</f>
        <v>0</v>
      </c>
      <c r="J1116" s="17">
        <f t="shared" si="36"/>
        <v>0</v>
      </c>
      <c r="K1116" s="17">
        <f t="shared" si="37"/>
        <v>0</v>
      </c>
    </row>
    <row r="1117" spans="3:11" x14ac:dyDescent="0.3">
      <c r="C1117" s="6" t="str">
        <f>slowniki!P443</f>
        <v>405-80101</v>
      </c>
      <c r="D1117" s="16" t="str">
        <f>IF($B$5="synt",LEFT(VLOOKUP('Obroty 4'!C1117,slowniki!P:Q,2,FALSE),3),IF($B$5="I-P",LEFT(VLOOKUP('Obroty 4'!C1117,slowniki!P:Q,2,FALSE),6),IF($B$5="II-P",LEFT(VLOOKUP('Obroty 4'!C1117,slowniki!P:Q,2,FALSE),9),VLOOKUP('Obroty 4'!C1117,slowniki!P:Q,2,FALSE))))</f>
        <v>405</v>
      </c>
      <c r="E1117" s="16" t="str">
        <f>VLOOKUP('Obroty 4'!C1117,slowniki!P:Q,2,FALSE)</f>
        <v>405-08-01-01</v>
      </c>
      <c r="F1117" s="17">
        <f>SUMIFS(Dane!Q:Q,Dane!O:O,'Obroty 4'!C1117,Dane!M:M,'Obroty 4'!$D$2)</f>
        <v>0</v>
      </c>
      <c r="G1117" s="17">
        <f>SUMIFS(Dane!Q:Q,Dane!P:P,'Obroty 4'!C1117,Dane!M:M,'Obroty 4'!$D$2)</f>
        <v>0</v>
      </c>
      <c r="H1117" s="17">
        <f>SUMIFS(Dane!Q:Q,Dane!O:O,'Obroty 4'!C1117)</f>
        <v>0</v>
      </c>
      <c r="I1117" s="17">
        <f>SUMIFS(Dane!P:P,Dane!O:O,'Obroty 4'!C1117)</f>
        <v>0</v>
      </c>
      <c r="J1117" s="17">
        <f t="shared" si="36"/>
        <v>0</v>
      </c>
      <c r="K1117" s="17">
        <f t="shared" si="37"/>
        <v>0</v>
      </c>
    </row>
    <row r="1118" spans="3:11" x14ac:dyDescent="0.3">
      <c r="C1118" s="6" t="str">
        <f>slowniki!P444</f>
        <v>405-80102</v>
      </c>
      <c r="D1118" s="16" t="str">
        <f>IF($B$5="synt",LEFT(VLOOKUP('Obroty 4'!C1118,slowniki!P:Q,2,FALSE),3),IF($B$5="I-P",LEFT(VLOOKUP('Obroty 4'!C1118,slowniki!P:Q,2,FALSE),6),IF($B$5="II-P",LEFT(VLOOKUP('Obroty 4'!C1118,slowniki!P:Q,2,FALSE),9),VLOOKUP('Obroty 4'!C1118,slowniki!P:Q,2,FALSE))))</f>
        <v>405</v>
      </c>
      <c r="E1118" s="16" t="str">
        <f>VLOOKUP('Obroty 4'!C1118,slowniki!P:Q,2,FALSE)</f>
        <v>405-08-01-02</v>
      </c>
      <c r="F1118" s="17">
        <f>SUMIFS(Dane!Q:Q,Dane!O:O,'Obroty 4'!C1118,Dane!M:M,'Obroty 4'!$D$2)</f>
        <v>0</v>
      </c>
      <c r="G1118" s="17">
        <f>SUMIFS(Dane!Q:Q,Dane!P:P,'Obroty 4'!C1118,Dane!M:M,'Obroty 4'!$D$2)</f>
        <v>0</v>
      </c>
      <c r="H1118" s="17">
        <f>SUMIFS(Dane!Q:Q,Dane!O:O,'Obroty 4'!C1118)</f>
        <v>0</v>
      </c>
      <c r="I1118" s="17">
        <f>SUMIFS(Dane!P:P,Dane!O:O,'Obroty 4'!C1118)</f>
        <v>0</v>
      </c>
      <c r="J1118" s="17">
        <f t="shared" si="36"/>
        <v>0</v>
      </c>
      <c r="K1118" s="17">
        <f t="shared" si="37"/>
        <v>0</v>
      </c>
    </row>
    <row r="1119" spans="3:11" x14ac:dyDescent="0.3">
      <c r="C1119" s="6" t="str">
        <f>slowniki!P445</f>
        <v>405-80103</v>
      </c>
      <c r="D1119" s="16" t="str">
        <f>IF($B$5="synt",LEFT(VLOOKUP('Obroty 4'!C1119,slowniki!P:Q,2,FALSE),3),IF($B$5="I-P",LEFT(VLOOKUP('Obroty 4'!C1119,slowniki!P:Q,2,FALSE),6),IF($B$5="II-P",LEFT(VLOOKUP('Obroty 4'!C1119,slowniki!P:Q,2,FALSE),9),VLOOKUP('Obroty 4'!C1119,slowniki!P:Q,2,FALSE))))</f>
        <v>405</v>
      </c>
      <c r="E1119" s="16" t="str">
        <f>VLOOKUP('Obroty 4'!C1119,slowniki!P:Q,2,FALSE)</f>
        <v>405-08-01-03</v>
      </c>
      <c r="F1119" s="17">
        <f>SUMIFS(Dane!Q:Q,Dane!O:O,'Obroty 4'!C1119,Dane!M:M,'Obroty 4'!$D$2)</f>
        <v>0</v>
      </c>
      <c r="G1119" s="17">
        <f>SUMIFS(Dane!Q:Q,Dane!P:P,'Obroty 4'!C1119,Dane!M:M,'Obroty 4'!$D$2)</f>
        <v>0</v>
      </c>
      <c r="H1119" s="17">
        <f>SUMIFS(Dane!Q:Q,Dane!O:O,'Obroty 4'!C1119)</f>
        <v>0</v>
      </c>
      <c r="I1119" s="17">
        <f>SUMIFS(Dane!P:P,Dane!O:O,'Obroty 4'!C1119)</f>
        <v>0</v>
      </c>
      <c r="J1119" s="17">
        <f t="shared" si="36"/>
        <v>0</v>
      </c>
      <c r="K1119" s="17">
        <f t="shared" si="37"/>
        <v>0</v>
      </c>
    </row>
    <row r="1120" spans="3:11" x14ac:dyDescent="0.3">
      <c r="C1120" s="6" t="str">
        <f>slowniki!P446</f>
        <v>405-80104</v>
      </c>
      <c r="D1120" s="16" t="str">
        <f>IF($B$5="synt",LEFT(VLOOKUP('Obroty 4'!C1120,slowniki!P:Q,2,FALSE),3),IF($B$5="I-P",LEFT(VLOOKUP('Obroty 4'!C1120,slowniki!P:Q,2,FALSE),6),IF($B$5="II-P",LEFT(VLOOKUP('Obroty 4'!C1120,slowniki!P:Q,2,FALSE),9),VLOOKUP('Obroty 4'!C1120,slowniki!P:Q,2,FALSE))))</f>
        <v>405</v>
      </c>
      <c r="E1120" s="16" t="str">
        <f>VLOOKUP('Obroty 4'!C1120,slowniki!P:Q,2,FALSE)</f>
        <v>405-08-01-04</v>
      </c>
      <c r="F1120" s="17">
        <f>SUMIFS(Dane!Q:Q,Dane!O:O,'Obroty 4'!C1120,Dane!M:M,'Obroty 4'!$D$2)</f>
        <v>0</v>
      </c>
      <c r="G1120" s="17">
        <f>SUMIFS(Dane!Q:Q,Dane!P:P,'Obroty 4'!C1120,Dane!M:M,'Obroty 4'!$D$2)</f>
        <v>0</v>
      </c>
      <c r="H1120" s="17">
        <f>SUMIFS(Dane!Q:Q,Dane!O:O,'Obroty 4'!C1120)</f>
        <v>0</v>
      </c>
      <c r="I1120" s="17">
        <f>SUMIFS(Dane!P:P,Dane!O:O,'Obroty 4'!C1120)</f>
        <v>0</v>
      </c>
      <c r="J1120" s="17">
        <f t="shared" si="36"/>
        <v>0</v>
      </c>
      <c r="K1120" s="17">
        <f t="shared" si="37"/>
        <v>0</v>
      </c>
    </row>
    <row r="1121" spans="3:11" x14ac:dyDescent="0.3">
      <c r="C1121" s="6" t="str">
        <f>slowniki!P447</f>
        <v>405-80105</v>
      </c>
      <c r="D1121" s="16" t="str">
        <f>IF($B$5="synt",LEFT(VLOOKUP('Obroty 4'!C1121,slowniki!P:Q,2,FALSE),3),IF($B$5="I-P",LEFT(VLOOKUP('Obroty 4'!C1121,slowniki!P:Q,2,FALSE),6),IF($B$5="II-P",LEFT(VLOOKUP('Obroty 4'!C1121,slowniki!P:Q,2,FALSE),9),VLOOKUP('Obroty 4'!C1121,slowniki!P:Q,2,FALSE))))</f>
        <v>405</v>
      </c>
      <c r="E1121" s="16" t="str">
        <f>VLOOKUP('Obroty 4'!C1121,slowniki!P:Q,2,FALSE)</f>
        <v>405-08-01-05</v>
      </c>
      <c r="F1121" s="17">
        <f>SUMIFS(Dane!Q:Q,Dane!O:O,'Obroty 4'!C1121,Dane!M:M,'Obroty 4'!$D$2)</f>
        <v>0</v>
      </c>
      <c r="G1121" s="17">
        <f>SUMIFS(Dane!Q:Q,Dane!P:P,'Obroty 4'!C1121,Dane!M:M,'Obroty 4'!$D$2)</f>
        <v>0</v>
      </c>
      <c r="H1121" s="17">
        <f>SUMIFS(Dane!Q:Q,Dane!O:O,'Obroty 4'!C1121)</f>
        <v>0</v>
      </c>
      <c r="I1121" s="17">
        <f>SUMIFS(Dane!P:P,Dane!O:O,'Obroty 4'!C1121)</f>
        <v>0</v>
      </c>
      <c r="J1121" s="17">
        <f t="shared" si="36"/>
        <v>0</v>
      </c>
      <c r="K1121" s="17">
        <f t="shared" si="37"/>
        <v>0</v>
      </c>
    </row>
    <row r="1122" spans="3:11" x14ac:dyDescent="0.3">
      <c r="C1122" s="6" t="str">
        <f>slowniki!P448</f>
        <v>405-80106</v>
      </c>
      <c r="D1122" s="16" t="str">
        <f>IF($B$5="synt",LEFT(VLOOKUP('Obroty 4'!C1122,slowniki!P:Q,2,FALSE),3),IF($B$5="I-P",LEFT(VLOOKUP('Obroty 4'!C1122,slowniki!P:Q,2,FALSE),6),IF($B$5="II-P",LEFT(VLOOKUP('Obroty 4'!C1122,slowniki!P:Q,2,FALSE),9),VLOOKUP('Obroty 4'!C1122,slowniki!P:Q,2,FALSE))))</f>
        <v>405</v>
      </c>
      <c r="E1122" s="16" t="str">
        <f>VLOOKUP('Obroty 4'!C1122,slowniki!P:Q,2,FALSE)</f>
        <v>405-08-01-06</v>
      </c>
      <c r="F1122" s="17">
        <f>SUMIFS(Dane!Q:Q,Dane!O:O,'Obroty 4'!C1122,Dane!M:M,'Obroty 4'!$D$2)</f>
        <v>0</v>
      </c>
      <c r="G1122" s="17">
        <f>SUMIFS(Dane!Q:Q,Dane!P:P,'Obroty 4'!C1122,Dane!M:M,'Obroty 4'!$D$2)</f>
        <v>0</v>
      </c>
      <c r="H1122" s="17">
        <f>SUMIFS(Dane!Q:Q,Dane!O:O,'Obroty 4'!C1122)</f>
        <v>0</v>
      </c>
      <c r="I1122" s="17">
        <f>SUMIFS(Dane!P:P,Dane!O:O,'Obroty 4'!C1122)</f>
        <v>0</v>
      </c>
      <c r="J1122" s="17">
        <f t="shared" si="36"/>
        <v>0</v>
      </c>
      <c r="K1122" s="17">
        <f t="shared" si="37"/>
        <v>0</v>
      </c>
    </row>
    <row r="1123" spans="3:11" x14ac:dyDescent="0.3">
      <c r="C1123" s="6" t="str">
        <f>slowniki!P449</f>
        <v>405-80107</v>
      </c>
      <c r="D1123" s="16" t="str">
        <f>IF($B$5="synt",LEFT(VLOOKUP('Obroty 4'!C1123,slowniki!P:Q,2,FALSE),3),IF($B$5="I-P",LEFT(VLOOKUP('Obroty 4'!C1123,slowniki!P:Q,2,FALSE),6),IF($B$5="II-P",LEFT(VLOOKUP('Obroty 4'!C1123,slowniki!P:Q,2,FALSE),9),VLOOKUP('Obroty 4'!C1123,slowniki!P:Q,2,FALSE))))</f>
        <v>405</v>
      </c>
      <c r="E1123" s="16" t="str">
        <f>VLOOKUP('Obroty 4'!C1123,slowniki!P:Q,2,FALSE)</f>
        <v>405-08-01-07</v>
      </c>
      <c r="F1123" s="17">
        <f>SUMIFS(Dane!Q:Q,Dane!O:O,'Obroty 4'!C1123,Dane!M:M,'Obroty 4'!$D$2)</f>
        <v>0</v>
      </c>
      <c r="G1123" s="17">
        <f>SUMIFS(Dane!Q:Q,Dane!P:P,'Obroty 4'!C1123,Dane!M:M,'Obroty 4'!$D$2)</f>
        <v>0</v>
      </c>
      <c r="H1123" s="17">
        <f>SUMIFS(Dane!Q:Q,Dane!O:O,'Obroty 4'!C1123)</f>
        <v>0</v>
      </c>
      <c r="I1123" s="17">
        <f>SUMIFS(Dane!P:P,Dane!O:O,'Obroty 4'!C1123)</f>
        <v>0</v>
      </c>
      <c r="J1123" s="17">
        <f t="shared" si="36"/>
        <v>0</v>
      </c>
      <c r="K1123" s="17">
        <f t="shared" si="37"/>
        <v>0</v>
      </c>
    </row>
    <row r="1124" spans="3:11" x14ac:dyDescent="0.3">
      <c r="C1124" s="6" t="str">
        <f>slowniki!P450</f>
        <v>405-80108</v>
      </c>
      <c r="D1124" s="16" t="str">
        <f>IF($B$5="synt",LEFT(VLOOKUP('Obroty 4'!C1124,slowniki!P:Q,2,FALSE),3),IF($B$5="I-P",LEFT(VLOOKUP('Obroty 4'!C1124,slowniki!P:Q,2,FALSE),6),IF($B$5="II-P",LEFT(VLOOKUP('Obroty 4'!C1124,slowniki!P:Q,2,FALSE),9),VLOOKUP('Obroty 4'!C1124,slowniki!P:Q,2,FALSE))))</f>
        <v>405</v>
      </c>
      <c r="E1124" s="16" t="str">
        <f>VLOOKUP('Obroty 4'!C1124,slowniki!P:Q,2,FALSE)</f>
        <v>405-08-01-08</v>
      </c>
      <c r="F1124" s="17">
        <f>SUMIFS(Dane!Q:Q,Dane!O:O,'Obroty 4'!C1124,Dane!M:M,'Obroty 4'!$D$2)</f>
        <v>0</v>
      </c>
      <c r="G1124" s="17">
        <f>SUMIFS(Dane!Q:Q,Dane!P:P,'Obroty 4'!C1124,Dane!M:M,'Obroty 4'!$D$2)</f>
        <v>0</v>
      </c>
      <c r="H1124" s="17">
        <f>SUMIFS(Dane!Q:Q,Dane!O:O,'Obroty 4'!C1124)</f>
        <v>0</v>
      </c>
      <c r="I1124" s="17">
        <f>SUMIFS(Dane!P:P,Dane!O:O,'Obroty 4'!C1124)</f>
        <v>0</v>
      </c>
      <c r="J1124" s="17">
        <f t="shared" si="36"/>
        <v>0</v>
      </c>
      <c r="K1124" s="17">
        <f t="shared" si="37"/>
        <v>0</v>
      </c>
    </row>
    <row r="1125" spans="3:11" x14ac:dyDescent="0.3">
      <c r="C1125" s="6" t="str">
        <f>slowniki!P451</f>
        <v>405-80109</v>
      </c>
      <c r="D1125" s="16" t="str">
        <f>IF($B$5="synt",LEFT(VLOOKUP('Obroty 4'!C1125,slowniki!P:Q,2,FALSE),3),IF($B$5="I-P",LEFT(VLOOKUP('Obroty 4'!C1125,slowniki!P:Q,2,FALSE),6),IF($B$5="II-P",LEFT(VLOOKUP('Obroty 4'!C1125,slowniki!P:Q,2,FALSE),9),VLOOKUP('Obroty 4'!C1125,slowniki!P:Q,2,FALSE))))</f>
        <v>405</v>
      </c>
      <c r="E1125" s="16" t="str">
        <f>VLOOKUP('Obroty 4'!C1125,slowniki!P:Q,2,FALSE)</f>
        <v>405-08-01-09</v>
      </c>
      <c r="F1125" s="17">
        <f>SUMIFS(Dane!Q:Q,Dane!O:O,'Obroty 4'!C1125,Dane!M:M,'Obroty 4'!$D$2)</f>
        <v>0</v>
      </c>
      <c r="G1125" s="17">
        <f>SUMIFS(Dane!Q:Q,Dane!P:P,'Obroty 4'!C1125,Dane!M:M,'Obroty 4'!$D$2)</f>
        <v>0</v>
      </c>
      <c r="H1125" s="17">
        <f>SUMIFS(Dane!Q:Q,Dane!O:O,'Obroty 4'!C1125)</f>
        <v>0</v>
      </c>
      <c r="I1125" s="17">
        <f>SUMIFS(Dane!P:P,Dane!O:O,'Obroty 4'!C1125)</f>
        <v>0</v>
      </c>
      <c r="J1125" s="17">
        <f t="shared" si="36"/>
        <v>0</v>
      </c>
      <c r="K1125" s="17">
        <f t="shared" si="37"/>
        <v>0</v>
      </c>
    </row>
    <row r="1126" spans="3:11" x14ac:dyDescent="0.3">
      <c r="C1126" s="6" t="str">
        <f>slowniki!P452</f>
        <v>405-80110</v>
      </c>
      <c r="D1126" s="16" t="str">
        <f>IF($B$5="synt",LEFT(VLOOKUP('Obroty 4'!C1126,slowniki!P:Q,2,FALSE),3),IF($B$5="I-P",LEFT(VLOOKUP('Obroty 4'!C1126,slowniki!P:Q,2,FALSE),6),IF($B$5="II-P",LEFT(VLOOKUP('Obroty 4'!C1126,slowniki!P:Q,2,FALSE),9),VLOOKUP('Obroty 4'!C1126,slowniki!P:Q,2,FALSE))))</f>
        <v>405</v>
      </c>
      <c r="E1126" s="16" t="str">
        <f>VLOOKUP('Obroty 4'!C1126,slowniki!P:Q,2,FALSE)</f>
        <v>405-08-01-10</v>
      </c>
      <c r="F1126" s="17">
        <f>SUMIFS(Dane!Q:Q,Dane!O:O,'Obroty 4'!C1126,Dane!M:M,'Obroty 4'!$D$2)</f>
        <v>0</v>
      </c>
      <c r="G1126" s="17">
        <f>SUMIFS(Dane!Q:Q,Dane!P:P,'Obroty 4'!C1126,Dane!M:M,'Obroty 4'!$D$2)</f>
        <v>0</v>
      </c>
      <c r="H1126" s="17">
        <f>SUMIFS(Dane!Q:Q,Dane!O:O,'Obroty 4'!C1126)</f>
        <v>0</v>
      </c>
      <c r="I1126" s="17">
        <f>SUMIFS(Dane!P:P,Dane!O:O,'Obroty 4'!C1126)</f>
        <v>0</v>
      </c>
      <c r="J1126" s="17">
        <f t="shared" si="36"/>
        <v>0</v>
      </c>
      <c r="K1126" s="17">
        <f t="shared" si="37"/>
        <v>0</v>
      </c>
    </row>
    <row r="1127" spans="3:11" x14ac:dyDescent="0.3">
      <c r="C1127" s="6" t="str">
        <f>slowniki!P453</f>
        <v>405-80111</v>
      </c>
      <c r="D1127" s="16" t="str">
        <f>IF($B$5="synt",LEFT(VLOOKUP('Obroty 4'!C1127,slowniki!P:Q,2,FALSE),3),IF($B$5="I-P",LEFT(VLOOKUP('Obroty 4'!C1127,slowniki!P:Q,2,FALSE),6),IF($B$5="II-P",LEFT(VLOOKUP('Obroty 4'!C1127,slowniki!P:Q,2,FALSE),9),VLOOKUP('Obroty 4'!C1127,slowniki!P:Q,2,FALSE))))</f>
        <v>405</v>
      </c>
      <c r="E1127" s="16" t="str">
        <f>VLOOKUP('Obroty 4'!C1127,slowniki!P:Q,2,FALSE)</f>
        <v>405-08-01-11</v>
      </c>
      <c r="F1127" s="17">
        <f>SUMIFS(Dane!Q:Q,Dane!O:O,'Obroty 4'!C1127,Dane!M:M,'Obroty 4'!$D$2)</f>
        <v>0</v>
      </c>
      <c r="G1127" s="17">
        <f>SUMIFS(Dane!Q:Q,Dane!P:P,'Obroty 4'!C1127,Dane!M:M,'Obroty 4'!$D$2)</f>
        <v>0</v>
      </c>
      <c r="H1127" s="17">
        <f>SUMIFS(Dane!Q:Q,Dane!O:O,'Obroty 4'!C1127)</f>
        <v>0</v>
      </c>
      <c r="I1127" s="17">
        <f>SUMIFS(Dane!P:P,Dane!O:O,'Obroty 4'!C1127)</f>
        <v>0</v>
      </c>
      <c r="J1127" s="17">
        <f t="shared" si="36"/>
        <v>0</v>
      </c>
      <c r="K1127" s="17">
        <f t="shared" si="37"/>
        <v>0</v>
      </c>
    </row>
    <row r="1128" spans="3:11" x14ac:dyDescent="0.3">
      <c r="C1128" s="6" t="str">
        <f>slowniki!P454</f>
        <v>405-80112</v>
      </c>
      <c r="D1128" s="16" t="str">
        <f>IF($B$5="synt",LEFT(VLOOKUP('Obroty 4'!C1128,slowniki!P:Q,2,FALSE),3),IF($B$5="I-P",LEFT(VLOOKUP('Obroty 4'!C1128,slowniki!P:Q,2,FALSE),6),IF($B$5="II-P",LEFT(VLOOKUP('Obroty 4'!C1128,slowniki!P:Q,2,FALSE),9),VLOOKUP('Obroty 4'!C1128,slowniki!P:Q,2,FALSE))))</f>
        <v>405</v>
      </c>
      <c r="E1128" s="16" t="str">
        <f>VLOOKUP('Obroty 4'!C1128,slowniki!P:Q,2,FALSE)</f>
        <v>405-08-01-12</v>
      </c>
      <c r="F1128" s="17">
        <f>SUMIFS(Dane!Q:Q,Dane!O:O,'Obroty 4'!C1128,Dane!M:M,'Obroty 4'!$D$2)</f>
        <v>0</v>
      </c>
      <c r="G1128" s="17">
        <f>SUMIFS(Dane!Q:Q,Dane!P:P,'Obroty 4'!C1128,Dane!M:M,'Obroty 4'!$D$2)</f>
        <v>0</v>
      </c>
      <c r="H1128" s="17">
        <f>SUMIFS(Dane!Q:Q,Dane!O:O,'Obroty 4'!C1128)</f>
        <v>0</v>
      </c>
      <c r="I1128" s="17">
        <f>SUMIFS(Dane!P:P,Dane!O:O,'Obroty 4'!C1128)</f>
        <v>0</v>
      </c>
      <c r="J1128" s="17">
        <f t="shared" si="36"/>
        <v>0</v>
      </c>
      <c r="K1128" s="17">
        <f t="shared" si="37"/>
        <v>0</v>
      </c>
    </row>
    <row r="1129" spans="3:11" x14ac:dyDescent="0.3">
      <c r="C1129" s="6" t="str">
        <f>slowniki!P455</f>
        <v>405-80113</v>
      </c>
      <c r="D1129" s="16" t="str">
        <f>IF($B$5="synt",LEFT(VLOOKUP('Obroty 4'!C1129,slowniki!P:Q,2,FALSE),3),IF($B$5="I-P",LEFT(VLOOKUP('Obroty 4'!C1129,slowniki!P:Q,2,FALSE),6),IF($B$5="II-P",LEFT(VLOOKUP('Obroty 4'!C1129,slowniki!P:Q,2,FALSE),9),VLOOKUP('Obroty 4'!C1129,slowniki!P:Q,2,FALSE))))</f>
        <v>405</v>
      </c>
      <c r="E1129" s="16" t="str">
        <f>VLOOKUP('Obroty 4'!C1129,slowniki!P:Q,2,FALSE)</f>
        <v>405-08-01-13</v>
      </c>
      <c r="F1129" s="17">
        <f>SUMIFS(Dane!Q:Q,Dane!O:O,'Obroty 4'!C1129,Dane!M:M,'Obroty 4'!$D$2)</f>
        <v>0</v>
      </c>
      <c r="G1129" s="17">
        <f>SUMIFS(Dane!Q:Q,Dane!P:P,'Obroty 4'!C1129,Dane!M:M,'Obroty 4'!$D$2)</f>
        <v>0</v>
      </c>
      <c r="H1129" s="17">
        <f>SUMIFS(Dane!Q:Q,Dane!O:O,'Obroty 4'!C1129)</f>
        <v>0</v>
      </c>
      <c r="I1129" s="17">
        <f>SUMIFS(Dane!P:P,Dane!O:O,'Obroty 4'!C1129)</f>
        <v>0</v>
      </c>
      <c r="J1129" s="17">
        <f t="shared" si="36"/>
        <v>0</v>
      </c>
      <c r="K1129" s="17">
        <f t="shared" si="37"/>
        <v>0</v>
      </c>
    </row>
    <row r="1130" spans="3:11" x14ac:dyDescent="0.3">
      <c r="C1130" s="6" t="str">
        <f>slowniki!P456</f>
        <v>405-80114</v>
      </c>
      <c r="D1130" s="16" t="str">
        <f>IF($B$5="synt",LEFT(VLOOKUP('Obroty 4'!C1130,slowniki!P:Q,2,FALSE),3),IF($B$5="I-P",LEFT(VLOOKUP('Obroty 4'!C1130,slowniki!P:Q,2,FALSE),6),IF($B$5="II-P",LEFT(VLOOKUP('Obroty 4'!C1130,slowniki!P:Q,2,FALSE),9),VLOOKUP('Obroty 4'!C1130,slowniki!P:Q,2,FALSE))))</f>
        <v>405</v>
      </c>
      <c r="E1130" s="16" t="str">
        <f>VLOOKUP('Obroty 4'!C1130,slowniki!P:Q,2,FALSE)</f>
        <v>405-08-01-14</v>
      </c>
      <c r="F1130" s="17">
        <f>SUMIFS(Dane!Q:Q,Dane!O:O,'Obroty 4'!C1130,Dane!M:M,'Obroty 4'!$D$2)</f>
        <v>0</v>
      </c>
      <c r="G1130" s="17">
        <f>SUMIFS(Dane!Q:Q,Dane!P:P,'Obroty 4'!C1130,Dane!M:M,'Obroty 4'!$D$2)</f>
        <v>0</v>
      </c>
      <c r="H1130" s="17">
        <f>SUMIFS(Dane!Q:Q,Dane!O:O,'Obroty 4'!C1130)</f>
        <v>0</v>
      </c>
      <c r="I1130" s="17">
        <f>SUMIFS(Dane!P:P,Dane!O:O,'Obroty 4'!C1130)</f>
        <v>0</v>
      </c>
      <c r="J1130" s="17">
        <f t="shared" si="36"/>
        <v>0</v>
      </c>
      <c r="K1130" s="17">
        <f t="shared" si="37"/>
        <v>0</v>
      </c>
    </row>
    <row r="1131" spans="3:11" x14ac:dyDescent="0.3">
      <c r="C1131" s="6" t="str">
        <f>slowniki!P457</f>
        <v>405-80115</v>
      </c>
      <c r="D1131" s="16" t="str">
        <f>IF($B$5="synt",LEFT(VLOOKUP('Obroty 4'!C1131,slowniki!P:Q,2,FALSE),3),IF($B$5="I-P",LEFT(VLOOKUP('Obroty 4'!C1131,slowniki!P:Q,2,FALSE),6),IF($B$5="II-P",LEFT(VLOOKUP('Obroty 4'!C1131,slowniki!P:Q,2,FALSE),9),VLOOKUP('Obroty 4'!C1131,slowniki!P:Q,2,FALSE))))</f>
        <v>405</v>
      </c>
      <c r="E1131" s="16" t="str">
        <f>VLOOKUP('Obroty 4'!C1131,slowniki!P:Q,2,FALSE)</f>
        <v>405-08-01-15</v>
      </c>
      <c r="F1131" s="17">
        <f>SUMIFS(Dane!Q:Q,Dane!O:O,'Obroty 4'!C1131,Dane!M:M,'Obroty 4'!$D$2)</f>
        <v>0</v>
      </c>
      <c r="G1131" s="17">
        <f>SUMIFS(Dane!Q:Q,Dane!P:P,'Obroty 4'!C1131,Dane!M:M,'Obroty 4'!$D$2)</f>
        <v>0</v>
      </c>
      <c r="H1131" s="17">
        <f>SUMIFS(Dane!Q:Q,Dane!O:O,'Obroty 4'!C1131)</f>
        <v>0</v>
      </c>
      <c r="I1131" s="17">
        <f>SUMIFS(Dane!P:P,Dane!O:O,'Obroty 4'!C1131)</f>
        <v>0</v>
      </c>
      <c r="J1131" s="17">
        <f t="shared" si="36"/>
        <v>0</v>
      </c>
      <c r="K1131" s="17">
        <f t="shared" si="37"/>
        <v>0</v>
      </c>
    </row>
    <row r="1132" spans="3:11" x14ac:dyDescent="0.3">
      <c r="C1132" s="6" t="str">
        <f>slowniki!P458</f>
        <v>405-80116</v>
      </c>
      <c r="D1132" s="16" t="str">
        <f>IF($B$5="synt",LEFT(VLOOKUP('Obroty 4'!C1132,slowniki!P:Q,2,FALSE),3),IF($B$5="I-P",LEFT(VLOOKUP('Obroty 4'!C1132,slowniki!P:Q,2,FALSE),6),IF($B$5="II-P",LEFT(VLOOKUP('Obroty 4'!C1132,slowniki!P:Q,2,FALSE),9),VLOOKUP('Obroty 4'!C1132,slowniki!P:Q,2,FALSE))))</f>
        <v>405</v>
      </c>
      <c r="E1132" s="16" t="str">
        <f>VLOOKUP('Obroty 4'!C1132,slowniki!P:Q,2,FALSE)</f>
        <v>405-08-01-16</v>
      </c>
      <c r="F1132" s="17">
        <f>SUMIFS(Dane!Q:Q,Dane!O:O,'Obroty 4'!C1132,Dane!M:M,'Obroty 4'!$D$2)</f>
        <v>0</v>
      </c>
      <c r="G1132" s="17">
        <f>SUMIFS(Dane!Q:Q,Dane!P:P,'Obroty 4'!C1132,Dane!M:M,'Obroty 4'!$D$2)</f>
        <v>0</v>
      </c>
      <c r="H1132" s="17">
        <f>SUMIFS(Dane!Q:Q,Dane!O:O,'Obroty 4'!C1132)</f>
        <v>0</v>
      </c>
      <c r="I1132" s="17">
        <f>SUMIFS(Dane!P:P,Dane!O:O,'Obroty 4'!C1132)</f>
        <v>0</v>
      </c>
      <c r="J1132" s="17">
        <f t="shared" si="36"/>
        <v>0</v>
      </c>
      <c r="K1132" s="17">
        <f t="shared" si="37"/>
        <v>0</v>
      </c>
    </row>
    <row r="1133" spans="3:11" x14ac:dyDescent="0.3">
      <c r="C1133" s="6" t="str">
        <f>slowniki!P459</f>
        <v>405-90101</v>
      </c>
      <c r="D1133" s="16" t="str">
        <f>IF($B$5="synt",LEFT(VLOOKUP('Obroty 4'!C1133,slowniki!P:Q,2,FALSE),3),IF($B$5="I-P",LEFT(VLOOKUP('Obroty 4'!C1133,slowniki!P:Q,2,FALSE),6),IF($B$5="II-P",LEFT(VLOOKUP('Obroty 4'!C1133,slowniki!P:Q,2,FALSE),9),VLOOKUP('Obroty 4'!C1133,slowniki!P:Q,2,FALSE))))</f>
        <v>405</v>
      </c>
      <c r="E1133" s="16" t="str">
        <f>VLOOKUP('Obroty 4'!C1133,slowniki!P:Q,2,FALSE)</f>
        <v>405-09-01-01</v>
      </c>
      <c r="F1133" s="17">
        <f>SUMIFS(Dane!Q:Q,Dane!O:O,'Obroty 4'!C1133,Dane!M:M,'Obroty 4'!$D$2)</f>
        <v>0</v>
      </c>
      <c r="G1133" s="17">
        <f>SUMIFS(Dane!Q:Q,Dane!P:P,'Obroty 4'!C1133,Dane!M:M,'Obroty 4'!$D$2)</f>
        <v>0</v>
      </c>
      <c r="H1133" s="17">
        <f>SUMIFS(Dane!Q:Q,Dane!O:O,'Obroty 4'!C1133)</f>
        <v>0</v>
      </c>
      <c r="I1133" s="17">
        <f>SUMIFS(Dane!P:P,Dane!O:O,'Obroty 4'!C1133)</f>
        <v>0</v>
      </c>
      <c r="J1133" s="17">
        <f t="shared" si="36"/>
        <v>0</v>
      </c>
      <c r="K1133" s="17">
        <f t="shared" si="37"/>
        <v>0</v>
      </c>
    </row>
    <row r="1134" spans="3:11" x14ac:dyDescent="0.3">
      <c r="C1134" s="6" t="str">
        <f>slowniki!P460</f>
        <v>405-90102</v>
      </c>
      <c r="D1134" s="16" t="str">
        <f>IF($B$5="synt",LEFT(VLOOKUP('Obroty 4'!C1134,slowniki!P:Q,2,FALSE),3),IF($B$5="I-P",LEFT(VLOOKUP('Obroty 4'!C1134,slowniki!P:Q,2,FALSE),6),IF($B$5="II-P",LEFT(VLOOKUP('Obroty 4'!C1134,slowniki!P:Q,2,FALSE),9),VLOOKUP('Obroty 4'!C1134,slowniki!P:Q,2,FALSE))))</f>
        <v>405</v>
      </c>
      <c r="E1134" s="16" t="str">
        <f>VLOOKUP('Obroty 4'!C1134,slowniki!P:Q,2,FALSE)</f>
        <v>405-09-01-02</v>
      </c>
      <c r="F1134" s="17">
        <f>SUMIFS(Dane!Q:Q,Dane!O:O,'Obroty 4'!C1134,Dane!M:M,'Obroty 4'!$D$2)</f>
        <v>0</v>
      </c>
      <c r="G1134" s="17">
        <f>SUMIFS(Dane!Q:Q,Dane!P:P,'Obroty 4'!C1134,Dane!M:M,'Obroty 4'!$D$2)</f>
        <v>0</v>
      </c>
      <c r="H1134" s="17">
        <f>SUMIFS(Dane!Q:Q,Dane!O:O,'Obroty 4'!C1134)</f>
        <v>0</v>
      </c>
      <c r="I1134" s="17">
        <f>SUMIFS(Dane!P:P,Dane!O:O,'Obroty 4'!C1134)</f>
        <v>0</v>
      </c>
      <c r="J1134" s="17">
        <f t="shared" si="36"/>
        <v>0</v>
      </c>
      <c r="K1134" s="17">
        <f t="shared" si="37"/>
        <v>0</v>
      </c>
    </row>
    <row r="1135" spans="3:11" x14ac:dyDescent="0.3">
      <c r="C1135" s="6" t="str">
        <f>slowniki!P461</f>
        <v>405-90103</v>
      </c>
      <c r="D1135" s="16" t="str">
        <f>IF($B$5="synt",LEFT(VLOOKUP('Obroty 4'!C1135,slowniki!P:Q,2,FALSE),3),IF($B$5="I-P",LEFT(VLOOKUP('Obroty 4'!C1135,slowniki!P:Q,2,FALSE),6),IF($B$5="II-P",LEFT(VLOOKUP('Obroty 4'!C1135,slowniki!P:Q,2,FALSE),9),VLOOKUP('Obroty 4'!C1135,slowniki!P:Q,2,FALSE))))</f>
        <v>405</v>
      </c>
      <c r="E1135" s="16" t="str">
        <f>VLOOKUP('Obroty 4'!C1135,slowniki!P:Q,2,FALSE)</f>
        <v>405-09-01-03</v>
      </c>
      <c r="F1135" s="17">
        <f>SUMIFS(Dane!Q:Q,Dane!O:O,'Obroty 4'!C1135,Dane!M:M,'Obroty 4'!$D$2)</f>
        <v>0</v>
      </c>
      <c r="G1135" s="17">
        <f>SUMIFS(Dane!Q:Q,Dane!P:P,'Obroty 4'!C1135,Dane!M:M,'Obroty 4'!$D$2)</f>
        <v>0</v>
      </c>
      <c r="H1135" s="17">
        <f>SUMIFS(Dane!Q:Q,Dane!O:O,'Obroty 4'!C1135)</f>
        <v>0</v>
      </c>
      <c r="I1135" s="17">
        <f>SUMIFS(Dane!P:P,Dane!O:O,'Obroty 4'!C1135)</f>
        <v>0</v>
      </c>
      <c r="J1135" s="17">
        <f t="shared" si="36"/>
        <v>0</v>
      </c>
      <c r="K1135" s="17">
        <f t="shared" si="37"/>
        <v>0</v>
      </c>
    </row>
    <row r="1136" spans="3:11" x14ac:dyDescent="0.3">
      <c r="C1136" s="6" t="str">
        <f>slowniki!P462</f>
        <v>405-90104</v>
      </c>
      <c r="D1136" s="16" t="str">
        <f>IF($B$5="synt",LEFT(VLOOKUP('Obroty 4'!C1136,slowniki!P:Q,2,FALSE),3),IF($B$5="I-P",LEFT(VLOOKUP('Obroty 4'!C1136,slowniki!P:Q,2,FALSE),6),IF($B$5="II-P",LEFT(VLOOKUP('Obroty 4'!C1136,slowniki!P:Q,2,FALSE),9),VLOOKUP('Obroty 4'!C1136,slowniki!P:Q,2,FALSE))))</f>
        <v>405</v>
      </c>
      <c r="E1136" s="16" t="str">
        <f>VLOOKUP('Obroty 4'!C1136,slowniki!P:Q,2,FALSE)</f>
        <v>405-09-01-04</v>
      </c>
      <c r="F1136" s="17">
        <f>SUMIFS(Dane!Q:Q,Dane!O:O,'Obroty 4'!C1136,Dane!M:M,'Obroty 4'!$D$2)</f>
        <v>0</v>
      </c>
      <c r="G1136" s="17">
        <f>SUMIFS(Dane!Q:Q,Dane!P:P,'Obroty 4'!C1136,Dane!M:M,'Obroty 4'!$D$2)</f>
        <v>0</v>
      </c>
      <c r="H1136" s="17">
        <f>SUMIFS(Dane!Q:Q,Dane!O:O,'Obroty 4'!C1136)</f>
        <v>0</v>
      </c>
      <c r="I1136" s="17">
        <f>SUMIFS(Dane!P:P,Dane!O:O,'Obroty 4'!C1136)</f>
        <v>0</v>
      </c>
      <c r="J1136" s="17">
        <f t="shared" si="36"/>
        <v>0</v>
      </c>
      <c r="K1136" s="17">
        <f t="shared" si="37"/>
        <v>0</v>
      </c>
    </row>
    <row r="1137" spans="3:11" x14ac:dyDescent="0.3">
      <c r="C1137" s="6" t="str">
        <f>slowniki!P463</f>
        <v>405-90105</v>
      </c>
      <c r="D1137" s="16" t="str">
        <f>IF($B$5="synt",LEFT(VLOOKUP('Obroty 4'!C1137,slowniki!P:Q,2,FALSE),3),IF($B$5="I-P",LEFT(VLOOKUP('Obroty 4'!C1137,slowniki!P:Q,2,FALSE),6),IF($B$5="II-P",LEFT(VLOOKUP('Obroty 4'!C1137,slowniki!P:Q,2,FALSE),9),VLOOKUP('Obroty 4'!C1137,slowniki!P:Q,2,FALSE))))</f>
        <v>405</v>
      </c>
      <c r="E1137" s="16" t="str">
        <f>VLOOKUP('Obroty 4'!C1137,slowniki!P:Q,2,FALSE)</f>
        <v>405-09-01-05</v>
      </c>
      <c r="F1137" s="17">
        <f>SUMIFS(Dane!Q:Q,Dane!O:O,'Obroty 4'!C1137,Dane!M:M,'Obroty 4'!$D$2)</f>
        <v>0</v>
      </c>
      <c r="G1137" s="17">
        <f>SUMIFS(Dane!Q:Q,Dane!P:P,'Obroty 4'!C1137,Dane!M:M,'Obroty 4'!$D$2)</f>
        <v>0</v>
      </c>
      <c r="H1137" s="17">
        <f>SUMIFS(Dane!Q:Q,Dane!O:O,'Obroty 4'!C1137)</f>
        <v>0</v>
      </c>
      <c r="I1137" s="17">
        <f>SUMIFS(Dane!P:P,Dane!O:O,'Obroty 4'!C1137)</f>
        <v>0</v>
      </c>
      <c r="J1137" s="17">
        <f t="shared" si="36"/>
        <v>0</v>
      </c>
      <c r="K1137" s="17">
        <f t="shared" si="37"/>
        <v>0</v>
      </c>
    </row>
    <row r="1138" spans="3:11" x14ac:dyDescent="0.3">
      <c r="C1138" s="6" t="str">
        <f>slowniki!P464</f>
        <v>405-90106</v>
      </c>
      <c r="D1138" s="16" t="str">
        <f>IF($B$5="synt",LEFT(VLOOKUP('Obroty 4'!C1138,slowniki!P:Q,2,FALSE),3),IF($B$5="I-P",LEFT(VLOOKUP('Obroty 4'!C1138,slowniki!P:Q,2,FALSE),6),IF($B$5="II-P",LEFT(VLOOKUP('Obroty 4'!C1138,slowniki!P:Q,2,FALSE),9),VLOOKUP('Obroty 4'!C1138,slowniki!P:Q,2,FALSE))))</f>
        <v>405</v>
      </c>
      <c r="E1138" s="16" t="str">
        <f>VLOOKUP('Obroty 4'!C1138,slowniki!P:Q,2,FALSE)</f>
        <v>405-09-01-06</v>
      </c>
      <c r="F1138" s="17">
        <f>SUMIFS(Dane!Q:Q,Dane!O:O,'Obroty 4'!C1138,Dane!M:M,'Obroty 4'!$D$2)</f>
        <v>0</v>
      </c>
      <c r="G1138" s="17">
        <f>SUMIFS(Dane!Q:Q,Dane!P:P,'Obroty 4'!C1138,Dane!M:M,'Obroty 4'!$D$2)</f>
        <v>0</v>
      </c>
      <c r="H1138" s="17">
        <f>SUMIFS(Dane!Q:Q,Dane!O:O,'Obroty 4'!C1138)</f>
        <v>0</v>
      </c>
      <c r="I1138" s="17">
        <f>SUMIFS(Dane!P:P,Dane!O:O,'Obroty 4'!C1138)</f>
        <v>0</v>
      </c>
      <c r="J1138" s="17">
        <f t="shared" si="36"/>
        <v>0</v>
      </c>
      <c r="K1138" s="17">
        <f t="shared" si="37"/>
        <v>0</v>
      </c>
    </row>
    <row r="1139" spans="3:11" x14ac:dyDescent="0.3">
      <c r="C1139" s="6" t="str">
        <f>slowniki!P465</f>
        <v>405-90107</v>
      </c>
      <c r="D1139" s="16" t="str">
        <f>IF($B$5="synt",LEFT(VLOOKUP('Obroty 4'!C1139,slowniki!P:Q,2,FALSE),3),IF($B$5="I-P",LEFT(VLOOKUP('Obroty 4'!C1139,slowniki!P:Q,2,FALSE),6),IF($B$5="II-P",LEFT(VLOOKUP('Obroty 4'!C1139,slowniki!P:Q,2,FALSE),9),VLOOKUP('Obroty 4'!C1139,slowniki!P:Q,2,FALSE))))</f>
        <v>405</v>
      </c>
      <c r="E1139" s="16" t="str">
        <f>VLOOKUP('Obroty 4'!C1139,slowniki!P:Q,2,FALSE)</f>
        <v>405-09-01-07</v>
      </c>
      <c r="F1139" s="17">
        <f>SUMIFS(Dane!Q:Q,Dane!O:O,'Obroty 4'!C1139,Dane!M:M,'Obroty 4'!$D$2)</f>
        <v>0</v>
      </c>
      <c r="G1139" s="17">
        <f>SUMIFS(Dane!Q:Q,Dane!P:P,'Obroty 4'!C1139,Dane!M:M,'Obroty 4'!$D$2)</f>
        <v>0</v>
      </c>
      <c r="H1139" s="17">
        <f>SUMIFS(Dane!Q:Q,Dane!O:O,'Obroty 4'!C1139)</f>
        <v>0</v>
      </c>
      <c r="I1139" s="17">
        <f>SUMIFS(Dane!P:P,Dane!O:O,'Obroty 4'!C1139)</f>
        <v>0</v>
      </c>
      <c r="J1139" s="17">
        <f t="shared" si="36"/>
        <v>0</v>
      </c>
      <c r="K1139" s="17">
        <f t="shared" si="37"/>
        <v>0</v>
      </c>
    </row>
    <row r="1140" spans="3:11" x14ac:dyDescent="0.3">
      <c r="C1140" s="6" t="str">
        <f>slowniki!P466</f>
        <v>405-90108</v>
      </c>
      <c r="D1140" s="16" t="str">
        <f>IF($B$5="synt",LEFT(VLOOKUP('Obroty 4'!C1140,slowniki!P:Q,2,FALSE),3),IF($B$5="I-P",LEFT(VLOOKUP('Obroty 4'!C1140,slowniki!P:Q,2,FALSE),6),IF($B$5="II-P",LEFT(VLOOKUP('Obroty 4'!C1140,slowniki!P:Q,2,FALSE),9),VLOOKUP('Obroty 4'!C1140,slowniki!P:Q,2,FALSE))))</f>
        <v>405</v>
      </c>
      <c r="E1140" s="16" t="str">
        <f>VLOOKUP('Obroty 4'!C1140,slowniki!P:Q,2,FALSE)</f>
        <v>405-09-01-08</v>
      </c>
      <c r="F1140" s="17">
        <f>SUMIFS(Dane!Q:Q,Dane!O:O,'Obroty 4'!C1140,Dane!M:M,'Obroty 4'!$D$2)</f>
        <v>0</v>
      </c>
      <c r="G1140" s="17">
        <f>SUMIFS(Dane!Q:Q,Dane!P:P,'Obroty 4'!C1140,Dane!M:M,'Obroty 4'!$D$2)</f>
        <v>0</v>
      </c>
      <c r="H1140" s="17">
        <f>SUMIFS(Dane!Q:Q,Dane!O:O,'Obroty 4'!C1140)</f>
        <v>0</v>
      </c>
      <c r="I1140" s="17">
        <f>SUMIFS(Dane!P:P,Dane!O:O,'Obroty 4'!C1140)</f>
        <v>0</v>
      </c>
      <c r="J1140" s="17">
        <f t="shared" si="36"/>
        <v>0</v>
      </c>
      <c r="K1140" s="17">
        <f t="shared" si="37"/>
        <v>0</v>
      </c>
    </row>
    <row r="1141" spans="3:11" x14ac:dyDescent="0.3">
      <c r="C1141" s="6" t="str">
        <f>slowniki!P467</f>
        <v>405-90109</v>
      </c>
      <c r="D1141" s="16" t="str">
        <f>IF($B$5="synt",LEFT(VLOOKUP('Obroty 4'!C1141,slowniki!P:Q,2,FALSE),3),IF($B$5="I-P",LEFT(VLOOKUP('Obroty 4'!C1141,slowniki!P:Q,2,FALSE),6),IF($B$5="II-P",LEFT(VLOOKUP('Obroty 4'!C1141,slowniki!P:Q,2,FALSE),9),VLOOKUP('Obroty 4'!C1141,slowniki!P:Q,2,FALSE))))</f>
        <v>405</v>
      </c>
      <c r="E1141" s="16" t="str">
        <f>VLOOKUP('Obroty 4'!C1141,slowniki!P:Q,2,FALSE)</f>
        <v>405-09-01-09</v>
      </c>
      <c r="F1141" s="17">
        <f>SUMIFS(Dane!Q:Q,Dane!O:O,'Obroty 4'!C1141,Dane!M:M,'Obroty 4'!$D$2)</f>
        <v>0</v>
      </c>
      <c r="G1141" s="17">
        <f>SUMIFS(Dane!Q:Q,Dane!P:P,'Obroty 4'!C1141,Dane!M:M,'Obroty 4'!$D$2)</f>
        <v>0</v>
      </c>
      <c r="H1141" s="17">
        <f>SUMIFS(Dane!Q:Q,Dane!O:O,'Obroty 4'!C1141)</f>
        <v>0</v>
      </c>
      <c r="I1141" s="17">
        <f>SUMIFS(Dane!P:P,Dane!O:O,'Obroty 4'!C1141)</f>
        <v>0</v>
      </c>
      <c r="J1141" s="17">
        <f t="shared" si="36"/>
        <v>0</v>
      </c>
      <c r="K1141" s="17">
        <f t="shared" si="37"/>
        <v>0</v>
      </c>
    </row>
    <row r="1142" spans="3:11" x14ac:dyDescent="0.3">
      <c r="C1142" s="6" t="str">
        <f>slowniki!P468</f>
        <v>405-90110</v>
      </c>
      <c r="D1142" s="16" t="str">
        <f>IF($B$5="synt",LEFT(VLOOKUP('Obroty 4'!C1142,slowniki!P:Q,2,FALSE),3),IF($B$5="I-P",LEFT(VLOOKUP('Obroty 4'!C1142,slowniki!P:Q,2,FALSE),6),IF($B$5="II-P",LEFT(VLOOKUP('Obroty 4'!C1142,slowniki!P:Q,2,FALSE),9),VLOOKUP('Obroty 4'!C1142,slowniki!P:Q,2,FALSE))))</f>
        <v>405</v>
      </c>
      <c r="E1142" s="16" t="str">
        <f>VLOOKUP('Obroty 4'!C1142,slowniki!P:Q,2,FALSE)</f>
        <v>405-09-01-10</v>
      </c>
      <c r="F1142" s="17">
        <f>SUMIFS(Dane!Q:Q,Dane!O:O,'Obroty 4'!C1142,Dane!M:M,'Obroty 4'!$D$2)</f>
        <v>0</v>
      </c>
      <c r="G1142" s="17">
        <f>SUMIFS(Dane!Q:Q,Dane!P:P,'Obroty 4'!C1142,Dane!M:M,'Obroty 4'!$D$2)</f>
        <v>0</v>
      </c>
      <c r="H1142" s="17">
        <f>SUMIFS(Dane!Q:Q,Dane!O:O,'Obroty 4'!C1142)</f>
        <v>0</v>
      </c>
      <c r="I1142" s="17">
        <f>SUMIFS(Dane!P:P,Dane!O:O,'Obroty 4'!C1142)</f>
        <v>0</v>
      </c>
      <c r="J1142" s="17">
        <f t="shared" si="36"/>
        <v>0</v>
      </c>
      <c r="K1142" s="17">
        <f t="shared" si="37"/>
        <v>0</v>
      </c>
    </row>
    <row r="1143" spans="3:11" x14ac:dyDescent="0.3">
      <c r="C1143" s="6" t="str">
        <f>slowniki!P469</f>
        <v>405-90111</v>
      </c>
      <c r="D1143" s="16" t="str">
        <f>IF($B$5="synt",LEFT(VLOOKUP('Obroty 4'!C1143,slowniki!P:Q,2,FALSE),3),IF($B$5="I-P",LEFT(VLOOKUP('Obroty 4'!C1143,slowniki!P:Q,2,FALSE),6),IF($B$5="II-P",LEFT(VLOOKUP('Obroty 4'!C1143,slowniki!P:Q,2,FALSE),9),VLOOKUP('Obroty 4'!C1143,slowniki!P:Q,2,FALSE))))</f>
        <v>405</v>
      </c>
      <c r="E1143" s="16" t="str">
        <f>VLOOKUP('Obroty 4'!C1143,slowniki!P:Q,2,FALSE)</f>
        <v>405-09-01-11</v>
      </c>
      <c r="F1143" s="17">
        <f>SUMIFS(Dane!Q:Q,Dane!O:O,'Obroty 4'!C1143,Dane!M:M,'Obroty 4'!$D$2)</f>
        <v>0</v>
      </c>
      <c r="G1143" s="17">
        <f>SUMIFS(Dane!Q:Q,Dane!P:P,'Obroty 4'!C1143,Dane!M:M,'Obroty 4'!$D$2)</f>
        <v>0</v>
      </c>
      <c r="H1143" s="17">
        <f>SUMIFS(Dane!Q:Q,Dane!O:O,'Obroty 4'!C1143)</f>
        <v>0</v>
      </c>
      <c r="I1143" s="17">
        <f>SUMIFS(Dane!P:P,Dane!O:O,'Obroty 4'!C1143)</f>
        <v>0</v>
      </c>
      <c r="J1143" s="17">
        <f t="shared" si="36"/>
        <v>0</v>
      </c>
      <c r="K1143" s="17">
        <f t="shared" si="37"/>
        <v>0</v>
      </c>
    </row>
    <row r="1144" spans="3:11" x14ac:dyDescent="0.3">
      <c r="C1144" s="6" t="str">
        <f>slowniki!P470</f>
        <v>405-90112</v>
      </c>
      <c r="D1144" s="16" t="str">
        <f>IF($B$5="synt",LEFT(VLOOKUP('Obroty 4'!C1144,slowniki!P:Q,2,FALSE),3),IF($B$5="I-P",LEFT(VLOOKUP('Obroty 4'!C1144,slowniki!P:Q,2,FALSE),6),IF($B$5="II-P",LEFT(VLOOKUP('Obroty 4'!C1144,slowniki!P:Q,2,FALSE),9),VLOOKUP('Obroty 4'!C1144,slowniki!P:Q,2,FALSE))))</f>
        <v>405</v>
      </c>
      <c r="E1144" s="16" t="str">
        <f>VLOOKUP('Obroty 4'!C1144,slowniki!P:Q,2,FALSE)</f>
        <v>405-09-01-12</v>
      </c>
      <c r="F1144" s="17">
        <f>SUMIFS(Dane!Q:Q,Dane!O:O,'Obroty 4'!C1144,Dane!M:M,'Obroty 4'!$D$2)</f>
        <v>0</v>
      </c>
      <c r="G1144" s="17">
        <f>SUMIFS(Dane!Q:Q,Dane!P:P,'Obroty 4'!C1144,Dane!M:M,'Obroty 4'!$D$2)</f>
        <v>0</v>
      </c>
      <c r="H1144" s="17">
        <f>SUMIFS(Dane!Q:Q,Dane!O:O,'Obroty 4'!C1144)</f>
        <v>0</v>
      </c>
      <c r="I1144" s="17">
        <f>SUMIFS(Dane!P:P,Dane!O:O,'Obroty 4'!C1144)</f>
        <v>0</v>
      </c>
      <c r="J1144" s="17">
        <f t="shared" si="36"/>
        <v>0</v>
      </c>
      <c r="K1144" s="17">
        <f t="shared" si="37"/>
        <v>0</v>
      </c>
    </row>
    <row r="1145" spans="3:11" x14ac:dyDescent="0.3">
      <c r="C1145" s="6" t="str">
        <f>slowniki!P471</f>
        <v>405-90113</v>
      </c>
      <c r="D1145" s="16" t="str">
        <f>IF($B$5="synt",LEFT(VLOOKUP('Obroty 4'!C1145,slowniki!P:Q,2,FALSE),3),IF($B$5="I-P",LEFT(VLOOKUP('Obroty 4'!C1145,slowniki!P:Q,2,FALSE),6),IF($B$5="II-P",LEFT(VLOOKUP('Obroty 4'!C1145,slowniki!P:Q,2,FALSE),9),VLOOKUP('Obroty 4'!C1145,slowniki!P:Q,2,FALSE))))</f>
        <v>405</v>
      </c>
      <c r="E1145" s="16" t="str">
        <f>VLOOKUP('Obroty 4'!C1145,slowniki!P:Q,2,FALSE)</f>
        <v>405-09-01-13</v>
      </c>
      <c r="F1145" s="17">
        <f>SUMIFS(Dane!Q:Q,Dane!O:O,'Obroty 4'!C1145,Dane!M:M,'Obroty 4'!$D$2)</f>
        <v>0</v>
      </c>
      <c r="G1145" s="17">
        <f>SUMIFS(Dane!Q:Q,Dane!P:P,'Obroty 4'!C1145,Dane!M:M,'Obroty 4'!$D$2)</f>
        <v>0</v>
      </c>
      <c r="H1145" s="17">
        <f>SUMIFS(Dane!Q:Q,Dane!O:O,'Obroty 4'!C1145)</f>
        <v>0</v>
      </c>
      <c r="I1145" s="17">
        <f>SUMIFS(Dane!P:P,Dane!O:O,'Obroty 4'!C1145)</f>
        <v>0</v>
      </c>
      <c r="J1145" s="17">
        <f t="shared" si="36"/>
        <v>0</v>
      </c>
      <c r="K1145" s="17">
        <f t="shared" si="37"/>
        <v>0</v>
      </c>
    </row>
    <row r="1146" spans="3:11" x14ac:dyDescent="0.3">
      <c r="C1146" s="6" t="str">
        <f>slowniki!P472</f>
        <v>405-90114</v>
      </c>
      <c r="D1146" s="16" t="str">
        <f>IF($B$5="synt",LEFT(VLOOKUP('Obroty 4'!C1146,slowniki!P:Q,2,FALSE),3),IF($B$5="I-P",LEFT(VLOOKUP('Obroty 4'!C1146,slowniki!P:Q,2,FALSE),6),IF($B$5="II-P",LEFT(VLOOKUP('Obroty 4'!C1146,slowniki!P:Q,2,FALSE),9),VLOOKUP('Obroty 4'!C1146,slowniki!P:Q,2,FALSE))))</f>
        <v>405</v>
      </c>
      <c r="E1146" s="16" t="str">
        <f>VLOOKUP('Obroty 4'!C1146,slowniki!P:Q,2,FALSE)</f>
        <v>405-09-01-14</v>
      </c>
      <c r="F1146" s="17">
        <f>SUMIFS(Dane!Q:Q,Dane!O:O,'Obroty 4'!C1146,Dane!M:M,'Obroty 4'!$D$2)</f>
        <v>0</v>
      </c>
      <c r="G1146" s="17">
        <f>SUMIFS(Dane!Q:Q,Dane!P:P,'Obroty 4'!C1146,Dane!M:M,'Obroty 4'!$D$2)</f>
        <v>0</v>
      </c>
      <c r="H1146" s="17">
        <f>SUMIFS(Dane!Q:Q,Dane!O:O,'Obroty 4'!C1146)</f>
        <v>0</v>
      </c>
      <c r="I1146" s="17">
        <f>SUMIFS(Dane!P:P,Dane!O:O,'Obroty 4'!C1146)</f>
        <v>0</v>
      </c>
      <c r="J1146" s="17">
        <f t="shared" si="36"/>
        <v>0</v>
      </c>
      <c r="K1146" s="17">
        <f t="shared" si="37"/>
        <v>0</v>
      </c>
    </row>
    <row r="1147" spans="3:11" x14ac:dyDescent="0.3">
      <c r="C1147" s="6" t="str">
        <f>slowniki!P473</f>
        <v>405-90115</v>
      </c>
      <c r="D1147" s="16" t="str">
        <f>IF($B$5="synt",LEFT(VLOOKUP('Obroty 4'!C1147,slowniki!P:Q,2,FALSE),3),IF($B$5="I-P",LEFT(VLOOKUP('Obroty 4'!C1147,slowniki!P:Q,2,FALSE),6),IF($B$5="II-P",LEFT(VLOOKUP('Obroty 4'!C1147,slowniki!P:Q,2,FALSE),9),VLOOKUP('Obroty 4'!C1147,slowniki!P:Q,2,FALSE))))</f>
        <v>405</v>
      </c>
      <c r="E1147" s="16" t="str">
        <f>VLOOKUP('Obroty 4'!C1147,slowniki!P:Q,2,FALSE)</f>
        <v>405-09-01-15</v>
      </c>
      <c r="F1147" s="17">
        <f>SUMIFS(Dane!Q:Q,Dane!O:O,'Obroty 4'!C1147,Dane!M:M,'Obroty 4'!$D$2)</f>
        <v>0</v>
      </c>
      <c r="G1147" s="17">
        <f>SUMIFS(Dane!Q:Q,Dane!P:P,'Obroty 4'!C1147,Dane!M:M,'Obroty 4'!$D$2)</f>
        <v>0</v>
      </c>
      <c r="H1147" s="17">
        <f>SUMIFS(Dane!Q:Q,Dane!O:O,'Obroty 4'!C1147)</f>
        <v>0</v>
      </c>
      <c r="I1147" s="17">
        <f>SUMIFS(Dane!P:P,Dane!O:O,'Obroty 4'!C1147)</f>
        <v>0</v>
      </c>
      <c r="J1147" s="17">
        <f t="shared" si="36"/>
        <v>0</v>
      </c>
      <c r="K1147" s="17">
        <f t="shared" si="37"/>
        <v>0</v>
      </c>
    </row>
    <row r="1148" spans="3:11" x14ac:dyDescent="0.3">
      <c r="C1148" s="6" t="str">
        <f>slowniki!P474</f>
        <v>405-90116</v>
      </c>
      <c r="D1148" s="16" t="str">
        <f>IF($B$5="synt",LEFT(VLOOKUP('Obroty 4'!C1148,slowniki!P:Q,2,FALSE),3),IF($B$5="I-P",LEFT(VLOOKUP('Obroty 4'!C1148,slowniki!P:Q,2,FALSE),6),IF($B$5="II-P",LEFT(VLOOKUP('Obroty 4'!C1148,slowniki!P:Q,2,FALSE),9),VLOOKUP('Obroty 4'!C1148,slowniki!P:Q,2,FALSE))))</f>
        <v>405</v>
      </c>
      <c r="E1148" s="16" t="str">
        <f>VLOOKUP('Obroty 4'!C1148,slowniki!P:Q,2,FALSE)</f>
        <v>405-09-01-16</v>
      </c>
      <c r="F1148" s="17">
        <f>SUMIFS(Dane!Q:Q,Dane!O:O,'Obroty 4'!C1148,Dane!M:M,'Obroty 4'!$D$2)</f>
        <v>0</v>
      </c>
      <c r="G1148" s="17">
        <f>SUMIFS(Dane!Q:Q,Dane!P:P,'Obroty 4'!C1148,Dane!M:M,'Obroty 4'!$D$2)</f>
        <v>0</v>
      </c>
      <c r="H1148" s="17">
        <f>SUMIFS(Dane!Q:Q,Dane!O:O,'Obroty 4'!C1148)</f>
        <v>0</v>
      </c>
      <c r="I1148" s="17">
        <f>SUMIFS(Dane!P:P,Dane!O:O,'Obroty 4'!C1148)</f>
        <v>0</v>
      </c>
      <c r="J1148" s="17">
        <f t="shared" si="36"/>
        <v>0</v>
      </c>
      <c r="K1148" s="17">
        <f t="shared" si="37"/>
        <v>0</v>
      </c>
    </row>
    <row r="1149" spans="3:11" x14ac:dyDescent="0.3">
      <c r="C1149" s="6" t="str">
        <f>slowniki!S3</f>
        <v>406-60001</v>
      </c>
      <c r="D1149" s="16" t="str">
        <f>IF($B$5="synt",LEFT(VLOOKUP('Obroty 4'!C1149,slowniki!S:T,2,FALSE),3),IF($B$5="I-P",LEFT(VLOOKUP('Obroty 4'!C1149,slowniki!S:T,2,FALSE),6),IF($B$5="II-P",LEFT(VLOOKUP('Obroty 4'!C1149,slowniki!S:T,2,FALSE),9),VLOOKUP('Obroty 4'!C1149,slowniki!S:T,2,FALSE))))</f>
        <v>406</v>
      </c>
      <c r="E1149" s="16" t="str">
        <f>VLOOKUP('Obroty 4'!C1149,slowniki!S:T,2,FALSE)</f>
        <v>406-00-01</v>
      </c>
      <c r="F1149" s="17">
        <f>SUMIFS(Dane!Q:Q,Dane!O:O,'Obroty 4'!C1149,Dane!M:M,'Obroty 4'!$D$2)</f>
        <v>0</v>
      </c>
      <c r="G1149" s="17">
        <f>SUMIFS(Dane!Q:Q,Dane!P:P,'Obroty 4'!C1149,Dane!M:M,'Obroty 4'!$D$2)</f>
        <v>0</v>
      </c>
      <c r="H1149" s="17">
        <f>SUMIFS(Dane!Q:Q,Dane!O:O,'Obroty 4'!C1149)</f>
        <v>0</v>
      </c>
      <c r="I1149" s="17">
        <f>SUMIFS(Dane!P:P,Dane!O:O,'Obroty 4'!C1149)</f>
        <v>0</v>
      </c>
      <c r="J1149" s="17">
        <f t="shared" si="36"/>
        <v>0</v>
      </c>
      <c r="K1149" s="17">
        <f t="shared" si="37"/>
        <v>0</v>
      </c>
    </row>
    <row r="1150" spans="3:11" x14ac:dyDescent="0.3">
      <c r="C1150" s="6" t="str">
        <f>slowniki!S4</f>
        <v>406-60099</v>
      </c>
      <c r="D1150" s="16" t="str">
        <f>IF($B$5="synt",LEFT(VLOOKUP('Obroty 4'!C1150,slowniki!S:T,2,FALSE),3),IF($B$5="I-P",LEFT(VLOOKUP('Obroty 4'!C1150,slowniki!S:T,2,FALSE),6),IF($B$5="II-P",LEFT(VLOOKUP('Obroty 4'!C1150,slowniki!S:T,2,FALSE),9),VLOOKUP('Obroty 4'!C1150,slowniki!S:T,2,FALSE))))</f>
        <v>406</v>
      </c>
      <c r="E1150" s="16" t="str">
        <f>VLOOKUP('Obroty 4'!C1150,slowniki!S:T,2,FALSE)</f>
        <v>406-00-99</v>
      </c>
      <c r="F1150" s="17">
        <f>SUMIFS(Dane!Q:Q,Dane!O:O,'Obroty 4'!C1150,Dane!M:M,'Obroty 4'!$D$2)</f>
        <v>0</v>
      </c>
      <c r="G1150" s="17">
        <f>SUMIFS(Dane!Q:Q,Dane!P:P,'Obroty 4'!C1150,Dane!M:M,'Obroty 4'!$D$2)</f>
        <v>0</v>
      </c>
      <c r="H1150" s="17">
        <f>SUMIFS(Dane!Q:Q,Dane!O:O,'Obroty 4'!C1150)</f>
        <v>0</v>
      </c>
      <c r="I1150" s="17">
        <f>SUMIFS(Dane!P:P,Dane!O:O,'Obroty 4'!C1150)</f>
        <v>0</v>
      </c>
      <c r="J1150" s="17">
        <f t="shared" si="36"/>
        <v>0</v>
      </c>
      <c r="K1150" s="17">
        <f t="shared" si="37"/>
        <v>0</v>
      </c>
    </row>
    <row r="1151" spans="3:11" x14ac:dyDescent="0.3">
      <c r="C1151" s="6" t="str">
        <f>slowniki!S5</f>
        <v>406-60100</v>
      </c>
      <c r="D1151" s="16" t="str">
        <f>IF($B$5="synt",LEFT(VLOOKUP('Obroty 4'!C1151,slowniki!S:T,2,FALSE),3),IF($B$5="I-P",LEFT(VLOOKUP('Obroty 4'!C1151,slowniki!S:T,2,FALSE),6),IF($B$5="II-P",LEFT(VLOOKUP('Obroty 4'!C1151,slowniki!S:T,2,FALSE),9),VLOOKUP('Obroty 4'!C1151,slowniki!S:T,2,FALSE))))</f>
        <v>406</v>
      </c>
      <c r="E1151" s="16" t="str">
        <f>VLOOKUP('Obroty 4'!C1151,slowniki!S:T,2,FALSE)</f>
        <v>406-01-00</v>
      </c>
      <c r="F1151" s="17">
        <f>SUMIFS(Dane!Q:Q,Dane!O:O,'Obroty 4'!C1151,Dane!M:M,'Obroty 4'!$D$2)</f>
        <v>0</v>
      </c>
      <c r="G1151" s="17">
        <f>SUMIFS(Dane!Q:Q,Dane!P:P,'Obroty 4'!C1151,Dane!M:M,'Obroty 4'!$D$2)</f>
        <v>0</v>
      </c>
      <c r="H1151" s="17">
        <f>SUMIFS(Dane!Q:Q,Dane!O:O,'Obroty 4'!C1151)</f>
        <v>0</v>
      </c>
      <c r="I1151" s="17">
        <f>SUMIFS(Dane!P:P,Dane!O:O,'Obroty 4'!C1151)</f>
        <v>0</v>
      </c>
      <c r="J1151" s="17">
        <f t="shared" si="36"/>
        <v>0</v>
      </c>
      <c r="K1151" s="17">
        <f t="shared" si="37"/>
        <v>0</v>
      </c>
    </row>
    <row r="1152" spans="3:11" x14ac:dyDescent="0.3">
      <c r="C1152" s="6" t="str">
        <f>slowniki!S6</f>
        <v>406-60101</v>
      </c>
      <c r="D1152" s="16" t="str">
        <f>IF($B$5="synt",LEFT(VLOOKUP('Obroty 4'!C1152,slowniki!S:T,2,FALSE),3),IF($B$5="I-P",LEFT(VLOOKUP('Obroty 4'!C1152,slowniki!S:T,2,FALSE),6),IF($B$5="II-P",LEFT(VLOOKUP('Obroty 4'!C1152,slowniki!S:T,2,FALSE),9),VLOOKUP('Obroty 4'!C1152,slowniki!S:T,2,FALSE))))</f>
        <v>406</v>
      </c>
      <c r="E1152" s="16" t="str">
        <f>VLOOKUP('Obroty 4'!C1152,slowniki!S:T,2,FALSE)</f>
        <v>406-01-01</v>
      </c>
      <c r="F1152" s="17">
        <f>SUMIFS(Dane!Q:Q,Dane!O:O,'Obroty 4'!C1152,Dane!M:M,'Obroty 4'!$D$2)</f>
        <v>0</v>
      </c>
      <c r="G1152" s="17">
        <f>SUMIFS(Dane!Q:Q,Dane!P:P,'Obroty 4'!C1152,Dane!M:M,'Obroty 4'!$D$2)</f>
        <v>0</v>
      </c>
      <c r="H1152" s="17">
        <f>SUMIFS(Dane!Q:Q,Dane!O:O,'Obroty 4'!C1152)</f>
        <v>0</v>
      </c>
      <c r="I1152" s="17">
        <f>SUMIFS(Dane!P:P,Dane!O:O,'Obroty 4'!C1152)</f>
        <v>0</v>
      </c>
      <c r="J1152" s="17">
        <f t="shared" si="36"/>
        <v>0</v>
      </c>
      <c r="K1152" s="17">
        <f t="shared" si="37"/>
        <v>0</v>
      </c>
    </row>
    <row r="1153" spans="3:11" x14ac:dyDescent="0.3">
      <c r="C1153" s="6" t="str">
        <f>slowniki!S7</f>
        <v>406-60102</v>
      </c>
      <c r="D1153" s="16" t="str">
        <f>IF($B$5="synt",LEFT(VLOOKUP('Obroty 4'!C1153,slowniki!S:T,2,FALSE),3),IF($B$5="I-P",LEFT(VLOOKUP('Obroty 4'!C1153,slowniki!S:T,2,FALSE),6),IF($B$5="II-P",LEFT(VLOOKUP('Obroty 4'!C1153,slowniki!S:T,2,FALSE),9),VLOOKUP('Obroty 4'!C1153,slowniki!S:T,2,FALSE))))</f>
        <v>406</v>
      </c>
      <c r="E1153" s="16" t="str">
        <f>VLOOKUP('Obroty 4'!C1153,slowniki!S:T,2,FALSE)</f>
        <v>406-01-02</v>
      </c>
      <c r="F1153" s="17">
        <f>SUMIFS(Dane!Q:Q,Dane!O:O,'Obroty 4'!C1153,Dane!M:M,'Obroty 4'!$D$2)</f>
        <v>0</v>
      </c>
      <c r="G1153" s="17">
        <f>SUMIFS(Dane!Q:Q,Dane!P:P,'Obroty 4'!C1153,Dane!M:M,'Obroty 4'!$D$2)</f>
        <v>0</v>
      </c>
      <c r="H1153" s="17">
        <f>SUMIFS(Dane!Q:Q,Dane!O:O,'Obroty 4'!C1153)</f>
        <v>0</v>
      </c>
      <c r="I1153" s="17">
        <f>SUMIFS(Dane!P:P,Dane!O:O,'Obroty 4'!C1153)</f>
        <v>0</v>
      </c>
      <c r="J1153" s="17">
        <f t="shared" si="36"/>
        <v>0</v>
      </c>
      <c r="K1153" s="17">
        <f t="shared" si="37"/>
        <v>0</v>
      </c>
    </row>
    <row r="1154" spans="3:11" x14ac:dyDescent="0.3">
      <c r="C1154" s="6" t="str">
        <f>slowniki!S8</f>
        <v>406-60200</v>
      </c>
      <c r="D1154" s="16" t="str">
        <f>IF($B$5="synt",LEFT(VLOOKUP('Obroty 4'!C1154,slowniki!S:T,2,FALSE),3),IF($B$5="I-P",LEFT(VLOOKUP('Obroty 4'!C1154,slowniki!S:T,2,FALSE),6),IF($B$5="II-P",LEFT(VLOOKUP('Obroty 4'!C1154,slowniki!S:T,2,FALSE),9),VLOOKUP('Obroty 4'!C1154,slowniki!S:T,2,FALSE))))</f>
        <v>406</v>
      </c>
      <c r="E1154" s="16" t="str">
        <f>VLOOKUP('Obroty 4'!C1154,slowniki!S:T,2,FALSE)</f>
        <v>406-02-00</v>
      </c>
      <c r="F1154" s="17">
        <f>SUMIFS(Dane!Q:Q,Dane!O:O,'Obroty 4'!C1154,Dane!M:M,'Obroty 4'!$D$2)</f>
        <v>0</v>
      </c>
      <c r="G1154" s="17">
        <f>SUMIFS(Dane!Q:Q,Dane!P:P,'Obroty 4'!C1154,Dane!M:M,'Obroty 4'!$D$2)</f>
        <v>0</v>
      </c>
      <c r="H1154" s="17">
        <f>SUMIFS(Dane!Q:Q,Dane!O:O,'Obroty 4'!C1154)</f>
        <v>0</v>
      </c>
      <c r="I1154" s="17">
        <f>SUMIFS(Dane!P:P,Dane!O:O,'Obroty 4'!C1154)</f>
        <v>0</v>
      </c>
      <c r="J1154" s="17">
        <f t="shared" si="36"/>
        <v>0</v>
      </c>
      <c r="K1154" s="17">
        <f t="shared" si="37"/>
        <v>0</v>
      </c>
    </row>
    <row r="1155" spans="3:11" x14ac:dyDescent="0.3">
      <c r="C1155" s="6" t="str">
        <f>slowniki!S9</f>
        <v>406-60201</v>
      </c>
      <c r="D1155" s="16" t="str">
        <f>IF($B$5="synt",LEFT(VLOOKUP('Obroty 4'!C1155,slowniki!S:T,2,FALSE),3),IF($B$5="I-P",LEFT(VLOOKUP('Obroty 4'!C1155,slowniki!S:T,2,FALSE),6),IF($B$5="II-P",LEFT(VLOOKUP('Obroty 4'!C1155,slowniki!S:T,2,FALSE),9),VLOOKUP('Obroty 4'!C1155,slowniki!S:T,2,FALSE))))</f>
        <v>406</v>
      </c>
      <c r="E1155" s="16" t="str">
        <f>VLOOKUP('Obroty 4'!C1155,slowniki!S:T,2,FALSE)</f>
        <v>406-02-01</v>
      </c>
      <c r="F1155" s="17">
        <f>SUMIFS(Dane!Q:Q,Dane!O:O,'Obroty 4'!C1155,Dane!M:M,'Obroty 4'!$D$2)</f>
        <v>0</v>
      </c>
      <c r="G1155" s="17">
        <f>SUMIFS(Dane!Q:Q,Dane!P:P,'Obroty 4'!C1155,Dane!M:M,'Obroty 4'!$D$2)</f>
        <v>0</v>
      </c>
      <c r="H1155" s="17">
        <f>SUMIFS(Dane!Q:Q,Dane!O:O,'Obroty 4'!C1155)</f>
        <v>0</v>
      </c>
      <c r="I1155" s="17">
        <f>SUMIFS(Dane!P:P,Dane!O:O,'Obroty 4'!C1155)</f>
        <v>0</v>
      </c>
      <c r="J1155" s="17">
        <f t="shared" si="36"/>
        <v>0</v>
      </c>
      <c r="K1155" s="17">
        <f t="shared" si="37"/>
        <v>0</v>
      </c>
    </row>
    <row r="1156" spans="3:11" x14ac:dyDescent="0.3">
      <c r="C1156" s="6" t="str">
        <f>slowniki!S10</f>
        <v>406-60202</v>
      </c>
      <c r="D1156" s="16" t="str">
        <f>IF($B$5="synt",LEFT(VLOOKUP('Obroty 4'!C1156,slowniki!S:T,2,FALSE),3),IF($B$5="I-P",LEFT(VLOOKUP('Obroty 4'!C1156,slowniki!S:T,2,FALSE),6),IF($B$5="II-P",LEFT(VLOOKUP('Obroty 4'!C1156,slowniki!S:T,2,FALSE),9),VLOOKUP('Obroty 4'!C1156,slowniki!S:T,2,FALSE))))</f>
        <v>406</v>
      </c>
      <c r="E1156" s="16" t="str">
        <f>VLOOKUP('Obroty 4'!C1156,slowniki!S:T,2,FALSE)</f>
        <v>406-02-02</v>
      </c>
      <c r="F1156" s="17">
        <f>SUMIFS(Dane!Q:Q,Dane!O:O,'Obroty 4'!C1156,Dane!M:M,'Obroty 4'!$D$2)</f>
        <v>0</v>
      </c>
      <c r="G1156" s="17">
        <f>SUMIFS(Dane!Q:Q,Dane!P:P,'Obroty 4'!C1156,Dane!M:M,'Obroty 4'!$D$2)</f>
        <v>0</v>
      </c>
      <c r="H1156" s="17">
        <f>SUMIFS(Dane!Q:Q,Dane!O:O,'Obroty 4'!C1156)</f>
        <v>0</v>
      </c>
      <c r="I1156" s="17">
        <f>SUMIFS(Dane!P:P,Dane!O:O,'Obroty 4'!C1156)</f>
        <v>0</v>
      </c>
      <c r="J1156" s="17">
        <f t="shared" si="36"/>
        <v>0</v>
      </c>
      <c r="K1156" s="17">
        <f t="shared" si="37"/>
        <v>0</v>
      </c>
    </row>
    <row r="1157" spans="3:11" x14ac:dyDescent="0.3">
      <c r="C1157" s="6" t="str">
        <f>slowniki!S11</f>
        <v>406-60203</v>
      </c>
      <c r="D1157" s="16" t="str">
        <f>IF($B$5="synt",LEFT(VLOOKUP('Obroty 4'!C1157,slowniki!S:T,2,FALSE),3),IF($B$5="I-P",LEFT(VLOOKUP('Obroty 4'!C1157,slowniki!S:T,2,FALSE),6),IF($B$5="II-P",LEFT(VLOOKUP('Obroty 4'!C1157,slowniki!S:T,2,FALSE),9),VLOOKUP('Obroty 4'!C1157,slowniki!S:T,2,FALSE))))</f>
        <v>406</v>
      </c>
      <c r="E1157" s="16" t="str">
        <f>VLOOKUP('Obroty 4'!C1157,slowniki!S:T,2,FALSE)</f>
        <v>406-02-03</v>
      </c>
      <c r="F1157" s="17">
        <f>SUMIFS(Dane!Q:Q,Dane!O:O,'Obroty 4'!C1157,Dane!M:M,'Obroty 4'!$D$2)</f>
        <v>0</v>
      </c>
      <c r="G1157" s="17">
        <f>SUMIFS(Dane!Q:Q,Dane!P:P,'Obroty 4'!C1157,Dane!M:M,'Obroty 4'!$D$2)</f>
        <v>0</v>
      </c>
      <c r="H1157" s="17">
        <f>SUMIFS(Dane!Q:Q,Dane!O:O,'Obroty 4'!C1157)</f>
        <v>0</v>
      </c>
      <c r="I1157" s="17">
        <f>SUMIFS(Dane!P:P,Dane!O:O,'Obroty 4'!C1157)</f>
        <v>0</v>
      </c>
      <c r="J1157" s="17">
        <f t="shared" si="36"/>
        <v>0</v>
      </c>
      <c r="K1157" s="17">
        <f t="shared" si="37"/>
        <v>0</v>
      </c>
    </row>
    <row r="1158" spans="3:11" x14ac:dyDescent="0.3">
      <c r="C1158" s="6" t="str">
        <f>slowniki!S12</f>
        <v>406-60204</v>
      </c>
      <c r="D1158" s="16" t="str">
        <f>IF($B$5="synt",LEFT(VLOOKUP('Obroty 4'!C1158,slowniki!S:T,2,FALSE),3),IF($B$5="I-P",LEFT(VLOOKUP('Obroty 4'!C1158,slowniki!S:T,2,FALSE),6),IF($B$5="II-P",LEFT(VLOOKUP('Obroty 4'!C1158,slowniki!S:T,2,FALSE),9),VLOOKUP('Obroty 4'!C1158,slowniki!S:T,2,FALSE))))</f>
        <v>406</v>
      </c>
      <c r="E1158" s="16" t="str">
        <f>VLOOKUP('Obroty 4'!C1158,slowniki!S:T,2,FALSE)</f>
        <v>406-02-04</v>
      </c>
      <c r="F1158" s="17">
        <f>SUMIFS(Dane!Q:Q,Dane!O:O,'Obroty 4'!C1158,Dane!M:M,'Obroty 4'!$D$2)</f>
        <v>0</v>
      </c>
      <c r="G1158" s="17">
        <f>SUMIFS(Dane!Q:Q,Dane!P:P,'Obroty 4'!C1158,Dane!M:M,'Obroty 4'!$D$2)</f>
        <v>0</v>
      </c>
      <c r="H1158" s="17">
        <f>SUMIFS(Dane!Q:Q,Dane!O:O,'Obroty 4'!C1158)</f>
        <v>0</v>
      </c>
      <c r="I1158" s="17">
        <f>SUMIFS(Dane!P:P,Dane!O:O,'Obroty 4'!C1158)</f>
        <v>0</v>
      </c>
      <c r="J1158" s="17">
        <f t="shared" si="36"/>
        <v>0</v>
      </c>
      <c r="K1158" s="17">
        <f t="shared" si="37"/>
        <v>0</v>
      </c>
    </row>
    <row r="1159" spans="3:11" x14ac:dyDescent="0.3">
      <c r="C1159" s="6" t="str">
        <f>slowniki!S13</f>
        <v>406-60205</v>
      </c>
      <c r="D1159" s="16" t="str">
        <f>IF($B$5="synt",LEFT(VLOOKUP('Obroty 4'!C1159,slowniki!S:T,2,FALSE),3),IF($B$5="I-P",LEFT(VLOOKUP('Obroty 4'!C1159,slowniki!S:T,2,FALSE),6),IF($B$5="II-P",LEFT(VLOOKUP('Obroty 4'!C1159,slowniki!S:T,2,FALSE),9),VLOOKUP('Obroty 4'!C1159,slowniki!S:T,2,FALSE))))</f>
        <v>406</v>
      </c>
      <c r="E1159" s="16" t="str">
        <f>VLOOKUP('Obroty 4'!C1159,slowniki!S:T,2,FALSE)</f>
        <v>406-02-05</v>
      </c>
      <c r="F1159" s="17">
        <f>SUMIFS(Dane!Q:Q,Dane!O:O,'Obroty 4'!C1159,Dane!M:M,'Obroty 4'!$D$2)</f>
        <v>0</v>
      </c>
      <c r="G1159" s="17">
        <f>SUMIFS(Dane!Q:Q,Dane!P:P,'Obroty 4'!C1159,Dane!M:M,'Obroty 4'!$D$2)</f>
        <v>0</v>
      </c>
      <c r="H1159" s="17">
        <f>SUMIFS(Dane!Q:Q,Dane!O:O,'Obroty 4'!C1159)</f>
        <v>0</v>
      </c>
      <c r="I1159" s="17">
        <f>SUMIFS(Dane!P:P,Dane!O:O,'Obroty 4'!C1159)</f>
        <v>0</v>
      </c>
      <c r="J1159" s="17">
        <f t="shared" ref="J1159:J1170" si="38">IF(H1159&gt;I1159,H1159-I1159,0)</f>
        <v>0</v>
      </c>
      <c r="K1159" s="17">
        <f t="shared" ref="K1159:K1170" si="39">IF(I1159&gt;H1159,I1159-H1159,0)</f>
        <v>0</v>
      </c>
    </row>
    <row r="1160" spans="3:11" x14ac:dyDescent="0.3">
      <c r="C1160" s="6" t="str">
        <f>slowniki!S14</f>
        <v>406-60206</v>
      </c>
      <c r="D1160" s="16" t="str">
        <f>IF($B$5="synt",LEFT(VLOOKUP('Obroty 4'!C1160,slowniki!S:T,2,FALSE),3),IF($B$5="I-P",LEFT(VLOOKUP('Obroty 4'!C1160,slowniki!S:T,2,FALSE),6),IF($B$5="II-P",LEFT(VLOOKUP('Obroty 4'!C1160,slowniki!S:T,2,FALSE),9),VLOOKUP('Obroty 4'!C1160,slowniki!S:T,2,FALSE))))</f>
        <v>406</v>
      </c>
      <c r="E1160" s="16" t="str">
        <f>VLOOKUP('Obroty 4'!C1160,slowniki!S:T,2,FALSE)</f>
        <v>406-02-06</v>
      </c>
      <c r="F1160" s="17">
        <f>SUMIFS(Dane!Q:Q,Dane!O:O,'Obroty 4'!C1160,Dane!M:M,'Obroty 4'!$D$2)</f>
        <v>0</v>
      </c>
      <c r="G1160" s="17">
        <f>SUMIFS(Dane!Q:Q,Dane!P:P,'Obroty 4'!C1160,Dane!M:M,'Obroty 4'!$D$2)</f>
        <v>0</v>
      </c>
      <c r="H1160" s="17">
        <f>SUMIFS(Dane!Q:Q,Dane!O:O,'Obroty 4'!C1160)</f>
        <v>0</v>
      </c>
      <c r="I1160" s="17">
        <f>SUMIFS(Dane!P:P,Dane!O:O,'Obroty 4'!C1160)</f>
        <v>0</v>
      </c>
      <c r="J1160" s="17">
        <f t="shared" si="38"/>
        <v>0</v>
      </c>
      <c r="K1160" s="17">
        <f t="shared" si="39"/>
        <v>0</v>
      </c>
    </row>
    <row r="1161" spans="3:11" x14ac:dyDescent="0.3">
      <c r="C1161" s="6" t="str">
        <f>slowniki!S15</f>
        <v>406-60300</v>
      </c>
      <c r="D1161" s="16" t="str">
        <f>IF($B$5="synt",LEFT(VLOOKUP('Obroty 4'!C1161,slowniki!S:T,2,FALSE),3),IF($B$5="I-P",LEFT(VLOOKUP('Obroty 4'!C1161,slowniki!S:T,2,FALSE),6),IF($B$5="II-P",LEFT(VLOOKUP('Obroty 4'!C1161,slowniki!S:T,2,FALSE),9),VLOOKUP('Obroty 4'!C1161,slowniki!S:T,2,FALSE))))</f>
        <v>406</v>
      </c>
      <c r="E1161" s="16" t="str">
        <f>VLOOKUP('Obroty 4'!C1161,slowniki!S:T,2,FALSE)</f>
        <v>406-03-00</v>
      </c>
      <c r="F1161" s="17">
        <f>SUMIFS(Dane!Q:Q,Dane!O:O,'Obroty 4'!C1161,Dane!M:M,'Obroty 4'!$D$2)</f>
        <v>0</v>
      </c>
      <c r="G1161" s="17">
        <f>SUMIFS(Dane!Q:Q,Dane!P:P,'Obroty 4'!C1161,Dane!M:M,'Obroty 4'!$D$2)</f>
        <v>0</v>
      </c>
      <c r="H1161" s="17">
        <f>SUMIFS(Dane!Q:Q,Dane!O:O,'Obroty 4'!C1161)</f>
        <v>0</v>
      </c>
      <c r="I1161" s="17">
        <f>SUMIFS(Dane!P:P,Dane!O:O,'Obroty 4'!C1161)</f>
        <v>0</v>
      </c>
      <c r="J1161" s="17">
        <f t="shared" si="38"/>
        <v>0</v>
      </c>
      <c r="K1161" s="17">
        <f t="shared" si="39"/>
        <v>0</v>
      </c>
    </row>
    <row r="1162" spans="3:11" x14ac:dyDescent="0.3">
      <c r="C1162" s="6" t="str">
        <f>slowniki!S16</f>
        <v>406-60301</v>
      </c>
      <c r="D1162" s="16" t="str">
        <f>IF($B$5="synt",LEFT(VLOOKUP('Obroty 4'!C1162,slowniki!S:T,2,FALSE),3),IF($B$5="I-P",LEFT(VLOOKUP('Obroty 4'!C1162,slowniki!S:T,2,FALSE),6),IF($B$5="II-P",LEFT(VLOOKUP('Obroty 4'!C1162,slowniki!S:T,2,FALSE),9),VLOOKUP('Obroty 4'!C1162,slowniki!S:T,2,FALSE))))</f>
        <v>406</v>
      </c>
      <c r="E1162" s="16" t="str">
        <f>VLOOKUP('Obroty 4'!C1162,slowniki!S:T,2,FALSE)</f>
        <v>406-03-01</v>
      </c>
      <c r="F1162" s="17">
        <f>SUMIFS(Dane!Q:Q,Dane!O:O,'Obroty 4'!C1162,Dane!M:M,'Obroty 4'!$D$2)</f>
        <v>0</v>
      </c>
      <c r="G1162" s="17">
        <f>SUMIFS(Dane!Q:Q,Dane!P:P,'Obroty 4'!C1162,Dane!M:M,'Obroty 4'!$D$2)</f>
        <v>0</v>
      </c>
      <c r="H1162" s="17">
        <f>SUMIFS(Dane!Q:Q,Dane!O:O,'Obroty 4'!C1162)</f>
        <v>0</v>
      </c>
      <c r="I1162" s="17">
        <f>SUMIFS(Dane!P:P,Dane!O:O,'Obroty 4'!C1162)</f>
        <v>0</v>
      </c>
      <c r="J1162" s="17">
        <f t="shared" si="38"/>
        <v>0</v>
      </c>
      <c r="K1162" s="17">
        <f t="shared" si="39"/>
        <v>0</v>
      </c>
    </row>
    <row r="1163" spans="3:11" x14ac:dyDescent="0.3">
      <c r="C1163" s="6" t="str">
        <f>slowniki!S17</f>
        <v>406-60400</v>
      </c>
      <c r="D1163" s="16" t="str">
        <f>IF($B$5="synt",LEFT(VLOOKUP('Obroty 4'!C1163,slowniki!S:T,2,FALSE),3),IF($B$5="I-P",LEFT(VLOOKUP('Obroty 4'!C1163,slowniki!S:T,2,FALSE),6),IF($B$5="II-P",LEFT(VLOOKUP('Obroty 4'!C1163,slowniki!S:T,2,FALSE),9),VLOOKUP('Obroty 4'!C1163,slowniki!S:T,2,FALSE))))</f>
        <v>406</v>
      </c>
      <c r="E1163" s="16" t="str">
        <f>VLOOKUP('Obroty 4'!C1163,slowniki!S:T,2,FALSE)</f>
        <v>406-04-00</v>
      </c>
      <c r="F1163" s="17">
        <f>SUMIFS(Dane!Q:Q,Dane!O:O,'Obroty 4'!C1163,Dane!M:M,'Obroty 4'!$D$2)</f>
        <v>0</v>
      </c>
      <c r="G1163" s="17">
        <f>SUMIFS(Dane!Q:Q,Dane!P:P,'Obroty 4'!C1163,Dane!M:M,'Obroty 4'!$D$2)</f>
        <v>0</v>
      </c>
      <c r="H1163" s="17">
        <f>SUMIFS(Dane!Q:Q,Dane!O:O,'Obroty 4'!C1163)</f>
        <v>0</v>
      </c>
      <c r="I1163" s="17">
        <f>SUMIFS(Dane!P:P,Dane!O:O,'Obroty 4'!C1163)</f>
        <v>0</v>
      </c>
      <c r="J1163" s="17">
        <f t="shared" si="38"/>
        <v>0</v>
      </c>
      <c r="K1163" s="17">
        <f t="shared" si="39"/>
        <v>0</v>
      </c>
    </row>
    <row r="1164" spans="3:11" x14ac:dyDescent="0.3">
      <c r="C1164" s="6" t="str">
        <f>slowniki!S18</f>
        <v>406-60401</v>
      </c>
      <c r="D1164" s="16" t="str">
        <f>IF($B$5="synt",LEFT(VLOOKUP('Obroty 4'!C1164,slowniki!S:T,2,FALSE),3),IF($B$5="I-P",LEFT(VLOOKUP('Obroty 4'!C1164,slowniki!S:T,2,FALSE),6),IF($B$5="II-P",LEFT(VLOOKUP('Obroty 4'!C1164,slowniki!S:T,2,FALSE),9),VLOOKUP('Obroty 4'!C1164,slowniki!S:T,2,FALSE))))</f>
        <v>406</v>
      </c>
      <c r="E1164" s="16" t="str">
        <f>VLOOKUP('Obroty 4'!C1164,slowniki!S:T,2,FALSE)</f>
        <v>406-04-01</v>
      </c>
      <c r="F1164" s="17">
        <f>SUMIFS(Dane!Q:Q,Dane!O:O,'Obroty 4'!C1164,Dane!M:M,'Obroty 4'!$D$2)</f>
        <v>0</v>
      </c>
      <c r="G1164" s="17">
        <f>SUMIFS(Dane!Q:Q,Dane!P:P,'Obroty 4'!C1164,Dane!M:M,'Obroty 4'!$D$2)</f>
        <v>0</v>
      </c>
      <c r="H1164" s="17">
        <f>SUMIFS(Dane!Q:Q,Dane!O:O,'Obroty 4'!C1164)</f>
        <v>0</v>
      </c>
      <c r="I1164" s="17">
        <f>SUMIFS(Dane!P:P,Dane!O:O,'Obroty 4'!C1164)</f>
        <v>0</v>
      </c>
      <c r="J1164" s="17">
        <f t="shared" si="38"/>
        <v>0</v>
      </c>
      <c r="K1164" s="17">
        <f t="shared" si="39"/>
        <v>0</v>
      </c>
    </row>
    <row r="1165" spans="3:11" x14ac:dyDescent="0.3">
      <c r="C1165" s="6" t="str">
        <f>slowniki!S19</f>
        <v>406-60500</v>
      </c>
      <c r="D1165" s="16" t="str">
        <f>IF($B$5="synt",LEFT(VLOOKUP('Obroty 4'!C1165,slowniki!S:T,2,FALSE),3),IF($B$5="I-P",LEFT(VLOOKUP('Obroty 4'!C1165,slowniki!S:T,2,FALSE),6),IF($B$5="II-P",LEFT(VLOOKUP('Obroty 4'!C1165,slowniki!S:T,2,FALSE),9),VLOOKUP('Obroty 4'!C1165,slowniki!S:T,2,FALSE))))</f>
        <v>406</v>
      </c>
      <c r="E1165" s="16" t="str">
        <f>VLOOKUP('Obroty 4'!C1165,slowniki!S:T,2,FALSE)</f>
        <v>406-05-00</v>
      </c>
      <c r="F1165" s="17">
        <f>SUMIFS(Dane!Q:Q,Dane!O:O,'Obroty 4'!C1165,Dane!M:M,'Obroty 4'!$D$2)</f>
        <v>0</v>
      </c>
      <c r="G1165" s="17">
        <f>SUMIFS(Dane!Q:Q,Dane!P:P,'Obroty 4'!C1165,Dane!M:M,'Obroty 4'!$D$2)</f>
        <v>0</v>
      </c>
      <c r="H1165" s="17">
        <f>SUMIFS(Dane!Q:Q,Dane!O:O,'Obroty 4'!C1165)</f>
        <v>0</v>
      </c>
      <c r="I1165" s="17">
        <f>SUMIFS(Dane!P:P,Dane!O:O,'Obroty 4'!C1165)</f>
        <v>0</v>
      </c>
      <c r="J1165" s="17">
        <f t="shared" si="38"/>
        <v>0</v>
      </c>
      <c r="K1165" s="17">
        <f t="shared" si="39"/>
        <v>0</v>
      </c>
    </row>
    <row r="1166" spans="3:11" x14ac:dyDescent="0.3">
      <c r="C1166" s="6" t="str">
        <f>slowniki!S20</f>
        <v>406-60501</v>
      </c>
      <c r="D1166" s="16" t="str">
        <f>IF($B$5="synt",LEFT(VLOOKUP('Obroty 4'!C1166,slowniki!S:T,2,FALSE),3),IF($B$5="I-P",LEFT(VLOOKUP('Obroty 4'!C1166,slowniki!S:T,2,FALSE),6),IF($B$5="II-P",LEFT(VLOOKUP('Obroty 4'!C1166,slowniki!S:T,2,FALSE),9),VLOOKUP('Obroty 4'!C1166,slowniki!S:T,2,FALSE))))</f>
        <v>406</v>
      </c>
      <c r="E1166" s="16" t="str">
        <f>VLOOKUP('Obroty 4'!C1166,slowniki!S:T,2,FALSE)</f>
        <v>406-05-01</v>
      </c>
      <c r="F1166" s="17">
        <f>SUMIFS(Dane!Q:Q,Dane!O:O,'Obroty 4'!C1166,Dane!M:M,'Obroty 4'!$D$2)</f>
        <v>0</v>
      </c>
      <c r="G1166" s="17">
        <f>SUMIFS(Dane!Q:Q,Dane!P:P,'Obroty 4'!C1166,Dane!M:M,'Obroty 4'!$D$2)</f>
        <v>0</v>
      </c>
      <c r="H1166" s="17">
        <f>SUMIFS(Dane!Q:Q,Dane!O:O,'Obroty 4'!C1166)</f>
        <v>0</v>
      </c>
      <c r="I1166" s="17">
        <f>SUMIFS(Dane!P:P,Dane!O:O,'Obroty 4'!C1166)</f>
        <v>0</v>
      </c>
      <c r="J1166" s="17">
        <f t="shared" si="38"/>
        <v>0</v>
      </c>
      <c r="K1166" s="17">
        <f t="shared" si="39"/>
        <v>0</v>
      </c>
    </row>
    <row r="1167" spans="3:11" x14ac:dyDescent="0.3">
      <c r="C1167" s="6" t="str">
        <f>slowniki!S21</f>
        <v>406-60502</v>
      </c>
      <c r="D1167" s="16" t="str">
        <f>IF($B$5="synt",LEFT(VLOOKUP('Obroty 4'!C1167,slowniki!S:T,2,FALSE),3),IF($B$5="I-P",LEFT(VLOOKUP('Obroty 4'!C1167,slowniki!S:T,2,FALSE),6),IF($B$5="II-P",LEFT(VLOOKUP('Obroty 4'!C1167,slowniki!S:T,2,FALSE),9),VLOOKUP('Obroty 4'!C1167,slowniki!S:T,2,FALSE))))</f>
        <v>406</v>
      </c>
      <c r="E1167" s="16" t="str">
        <f>VLOOKUP('Obroty 4'!C1167,slowniki!S:T,2,FALSE)</f>
        <v>406-05-02</v>
      </c>
      <c r="F1167" s="17">
        <f>SUMIFS(Dane!Q:Q,Dane!O:O,'Obroty 4'!C1167,Dane!M:M,'Obroty 4'!$D$2)</f>
        <v>0</v>
      </c>
      <c r="G1167" s="17">
        <f>SUMIFS(Dane!Q:Q,Dane!P:P,'Obroty 4'!C1167,Dane!M:M,'Obroty 4'!$D$2)</f>
        <v>0</v>
      </c>
      <c r="H1167" s="17">
        <f>SUMIFS(Dane!Q:Q,Dane!O:O,'Obroty 4'!C1167)</f>
        <v>0</v>
      </c>
      <c r="I1167" s="17">
        <f>SUMIFS(Dane!P:P,Dane!O:O,'Obroty 4'!C1167)</f>
        <v>0</v>
      </c>
      <c r="J1167" s="17">
        <f t="shared" si="38"/>
        <v>0</v>
      </c>
      <c r="K1167" s="17">
        <f t="shared" si="39"/>
        <v>0</v>
      </c>
    </row>
    <row r="1168" spans="3:11" x14ac:dyDescent="0.3">
      <c r="C1168" s="6" t="str">
        <f>slowniki!S22</f>
        <v>406-60600</v>
      </c>
      <c r="D1168" s="16" t="str">
        <f>IF($B$5="synt",LEFT(VLOOKUP('Obroty 4'!C1168,slowniki!S:T,2,FALSE),3),IF($B$5="I-P",LEFT(VLOOKUP('Obroty 4'!C1168,slowniki!S:T,2,FALSE),6),IF($B$5="II-P",LEFT(VLOOKUP('Obroty 4'!C1168,slowniki!S:T,2,FALSE),9),VLOOKUP('Obroty 4'!C1168,slowniki!S:T,2,FALSE))))</f>
        <v>406</v>
      </c>
      <c r="E1168" s="16" t="str">
        <f>VLOOKUP('Obroty 4'!C1168,slowniki!S:T,2,FALSE)</f>
        <v>406-06-00</v>
      </c>
      <c r="F1168" s="17">
        <f>SUMIFS(Dane!Q:Q,Dane!O:O,'Obroty 4'!C1168,Dane!M:M,'Obroty 4'!$D$2)</f>
        <v>0</v>
      </c>
      <c r="G1168" s="17">
        <f>SUMIFS(Dane!Q:Q,Dane!P:P,'Obroty 4'!C1168,Dane!M:M,'Obroty 4'!$D$2)</f>
        <v>0</v>
      </c>
      <c r="H1168" s="17">
        <f>SUMIFS(Dane!Q:Q,Dane!O:O,'Obroty 4'!C1168)</f>
        <v>0</v>
      </c>
      <c r="I1168" s="17">
        <f>SUMIFS(Dane!P:P,Dane!O:O,'Obroty 4'!C1168)</f>
        <v>0</v>
      </c>
      <c r="J1168" s="17">
        <f t="shared" si="38"/>
        <v>0</v>
      </c>
      <c r="K1168" s="17">
        <f t="shared" si="39"/>
        <v>0</v>
      </c>
    </row>
    <row r="1169" spans="3:11" x14ac:dyDescent="0.3">
      <c r="C1169" s="6" t="str">
        <f>slowniki!S23</f>
        <v>406-60601</v>
      </c>
      <c r="D1169" s="16" t="str">
        <f>IF($B$5="synt",LEFT(VLOOKUP('Obroty 4'!C1169,slowniki!S:T,2,FALSE),3),IF($B$5="I-P",LEFT(VLOOKUP('Obroty 4'!C1169,slowniki!S:T,2,FALSE),6),IF($B$5="II-P",LEFT(VLOOKUP('Obroty 4'!C1169,slowniki!S:T,2,FALSE),9),VLOOKUP('Obroty 4'!C1169,slowniki!S:T,2,FALSE))))</f>
        <v>406</v>
      </c>
      <c r="E1169" s="16" t="str">
        <f>VLOOKUP('Obroty 4'!C1169,slowniki!S:T,2,FALSE)</f>
        <v>406-06-01</v>
      </c>
      <c r="F1169" s="17">
        <f>SUMIFS(Dane!Q:Q,Dane!O:O,'Obroty 4'!C1169,Dane!M:M,'Obroty 4'!$D$2)</f>
        <v>0</v>
      </c>
      <c r="G1169" s="17">
        <f>SUMIFS(Dane!Q:Q,Dane!P:P,'Obroty 4'!C1169,Dane!M:M,'Obroty 4'!$D$2)</f>
        <v>0</v>
      </c>
      <c r="H1169" s="17">
        <f>SUMIFS(Dane!Q:Q,Dane!O:O,'Obroty 4'!C1169)</f>
        <v>0</v>
      </c>
      <c r="I1169" s="17">
        <f>SUMIFS(Dane!P:P,Dane!O:O,'Obroty 4'!C1169)</f>
        <v>0</v>
      </c>
      <c r="J1169" s="17">
        <f t="shared" si="38"/>
        <v>0</v>
      </c>
      <c r="K1169" s="17">
        <f t="shared" si="39"/>
        <v>0</v>
      </c>
    </row>
    <row r="1170" spans="3:11" x14ac:dyDescent="0.3">
      <c r="C1170" s="6" t="str">
        <f>slowniki!S24</f>
        <v>406-60602</v>
      </c>
      <c r="D1170" s="16" t="str">
        <f>IF($B$5="synt",LEFT(VLOOKUP('Obroty 4'!C1170,slowniki!S:T,2,FALSE),3),IF($B$5="I-P",LEFT(VLOOKUP('Obroty 4'!C1170,slowniki!S:T,2,FALSE),6),IF($B$5="II-P",LEFT(VLOOKUP('Obroty 4'!C1170,slowniki!S:T,2,FALSE),9),VLOOKUP('Obroty 4'!C1170,slowniki!S:T,2,FALSE))))</f>
        <v>406</v>
      </c>
      <c r="E1170" s="16" t="str">
        <f>VLOOKUP('Obroty 4'!C1170,slowniki!S:T,2,FALSE)</f>
        <v>406-06-02</v>
      </c>
      <c r="F1170" s="17">
        <f>SUMIFS(Dane!Q:Q,Dane!O:O,'Obroty 4'!C1170,Dane!M:M,'Obroty 4'!$D$2)</f>
        <v>0</v>
      </c>
      <c r="G1170" s="17">
        <f>SUMIFS(Dane!Q:Q,Dane!P:P,'Obroty 4'!C1170,Dane!M:M,'Obroty 4'!$D$2)</f>
        <v>0</v>
      </c>
      <c r="H1170" s="17">
        <f>SUMIFS(Dane!Q:Q,Dane!O:O,'Obroty 4'!C1170)</f>
        <v>0</v>
      </c>
      <c r="I1170" s="17">
        <f>SUMIFS(Dane!P:P,Dane!O:O,'Obroty 4'!C1170)</f>
        <v>0</v>
      </c>
      <c r="J1170" s="17">
        <f t="shared" si="38"/>
        <v>0</v>
      </c>
      <c r="K1170" s="17">
        <f t="shared" si="39"/>
        <v>0</v>
      </c>
    </row>
  </sheetData>
  <autoFilter ref="C5:K1170" xr:uid="{00000000-0009-0000-0000-000002000000}"/>
  <conditionalFormatting sqref="D6:K1200">
    <cfRule type="expression" dxfId="4" priority="1">
      <formula>AND($E6="",$D6&lt;&gt;"")</formula>
    </cfRule>
  </conditionalFormatting>
  <conditionalFormatting sqref="D28:K28">
    <cfRule type="expression" dxfId="3" priority="2">
      <formula>$D29="*"&amp;"Suma"&amp;"*"</formula>
    </cfRule>
    <cfRule type="expression" dxfId="2" priority="3">
      <formula>$D29="Suma"</formula>
    </cfRule>
  </conditionalFormatting>
  <dataValidations count="1">
    <dataValidation type="list" allowBlank="1" showInputMessage="1" showErrorMessage="1" sqref="B5" xr:uid="{00000000-0002-0000-0200-000000000000}">
      <formula1>"synt,I-P,II-P,III-P"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8"/>
  <sheetViews>
    <sheetView showGridLines="0" workbookViewId="0">
      <selection activeCell="D6" sqref="D6"/>
    </sheetView>
  </sheetViews>
  <sheetFormatPr defaultRowHeight="13" x14ac:dyDescent="0.3"/>
  <cols>
    <col min="1" max="1" width="1.08984375" style="6" customWidth="1"/>
    <col min="2" max="2" width="5.7265625" style="6" bestFit="1" customWidth="1"/>
    <col min="3" max="3" width="53.08984375" style="6" customWidth="1"/>
    <col min="4" max="4" width="16.08984375" style="6" bestFit="1" customWidth="1"/>
    <col min="5" max="5" width="15.26953125" style="7" bestFit="1" customWidth="1"/>
    <col min="6" max="6" width="15.54296875" style="7" bestFit="1" customWidth="1"/>
    <col min="7" max="7" width="16.54296875" style="7" customWidth="1"/>
    <col min="8" max="8" width="17.81640625" style="7" bestFit="1" customWidth="1"/>
    <col min="9" max="10" width="13.81640625" style="7" bestFit="1" customWidth="1"/>
    <col min="11" max="16384" width="8.7265625" style="6"/>
  </cols>
  <sheetData>
    <row r="1" spans="2:10" ht="13.5" thickBot="1" x14ac:dyDescent="0.35"/>
    <row r="2" spans="2:10" ht="13.5" thickBot="1" x14ac:dyDescent="0.35">
      <c r="B2" s="18" t="str">
        <f>'Obroty 4'!B2</f>
        <v>okres:</v>
      </c>
      <c r="C2" s="19" t="str">
        <f>'Obroty 4'!D2</f>
        <v>marzec</v>
      </c>
      <c r="D2" s="20">
        <f>'Obroty 4'!E2</f>
        <v>2021</v>
      </c>
    </row>
    <row r="3" spans="2:10" ht="13.5" thickBot="1" x14ac:dyDescent="0.35"/>
    <row r="4" spans="2:10" ht="13.5" thickBot="1" x14ac:dyDescent="0.35">
      <c r="D4" s="21" t="s">
        <v>2362</v>
      </c>
      <c r="E4" s="22">
        <f>SUBTOTAL(9,E6:E28)</f>
        <v>0</v>
      </c>
      <c r="F4" s="22">
        <f t="shared" ref="F4:J4" si="0">SUBTOTAL(9,F6:F28)</f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</row>
    <row r="5" spans="2:10" ht="26" x14ac:dyDescent="0.3">
      <c r="C5" s="23" t="s">
        <v>2363</v>
      </c>
      <c r="D5" s="24" t="str">
        <f>'Obroty 4'!E5</f>
        <v>konto Agencji</v>
      </c>
      <c r="E5" s="25" t="str">
        <f>'Obroty 4'!F5</f>
        <v>Obroty Wn</v>
      </c>
      <c r="F5" s="25" t="str">
        <f>'Obroty 4'!G5</f>
        <v xml:space="preserve">Obroty Ma </v>
      </c>
      <c r="G5" s="26" t="str">
        <f>'Obroty 4'!H5</f>
        <v>Obroty Narastająco Wn</v>
      </c>
      <c r="H5" s="26" t="str">
        <f>'Obroty 4'!I5</f>
        <v>Obroty Narastająco Ma</v>
      </c>
      <c r="I5" s="25" t="str">
        <f>'Obroty 4'!J5</f>
        <v>Saldo Wn</v>
      </c>
      <c r="J5" s="25" t="str">
        <f>'Obroty 4'!K5</f>
        <v>Saldo Ma</v>
      </c>
    </row>
    <row r="6" spans="2:10" x14ac:dyDescent="0.3">
      <c r="C6" s="16" t="str">
        <f>VLOOKUP(D6,slowniki!B:C,2,FALSE)</f>
        <v>Amortyzacja budynki, lokale, prawo do lokalu użytkowego grupa 1 KŚT- KUP</v>
      </c>
      <c r="D6" s="16" t="str">
        <f>'Obroty 4'!E6</f>
        <v>400-01-01-01</v>
      </c>
      <c r="E6" s="17">
        <f>'Obroty 4'!F6</f>
        <v>0</v>
      </c>
      <c r="F6" s="17">
        <f>'Obroty 4'!G6</f>
        <v>0</v>
      </c>
      <c r="G6" s="17">
        <f>'Obroty 4'!H6</f>
        <v>0</v>
      </c>
      <c r="H6" s="17">
        <f>'Obroty 4'!I6</f>
        <v>0</v>
      </c>
      <c r="I6" s="17">
        <f>'Obroty 4'!J6</f>
        <v>0</v>
      </c>
      <c r="J6" s="17">
        <f>'Obroty 4'!K6</f>
        <v>0</v>
      </c>
    </row>
    <row r="7" spans="2:10" x14ac:dyDescent="0.3">
      <c r="C7" s="16" t="str">
        <f>VLOOKUP(D7,slowniki!B:C,2,FALSE)</f>
        <v>Amortyzacja obiekty inżynierii lądowej i wodnej grupa 2 KŚT- KUP</v>
      </c>
      <c r="D7" s="16" t="str">
        <f>'Obroty 4'!E7</f>
        <v>400-01-01-02</v>
      </c>
      <c r="E7" s="17">
        <f>'Obroty 4'!F7</f>
        <v>0</v>
      </c>
      <c r="F7" s="17">
        <f>'Obroty 4'!G7</f>
        <v>0</v>
      </c>
      <c r="G7" s="17">
        <f>'Obroty 4'!H7</f>
        <v>0</v>
      </c>
      <c r="H7" s="17">
        <f>'Obroty 4'!I7</f>
        <v>0</v>
      </c>
      <c r="I7" s="17">
        <f>'Obroty 4'!J7</f>
        <v>0</v>
      </c>
      <c r="J7" s="17">
        <f>'Obroty 4'!K7</f>
        <v>0</v>
      </c>
    </row>
    <row r="8" spans="2:10" x14ac:dyDescent="0.3">
      <c r="C8" s="16" t="str">
        <f>VLOOKUP(D8,slowniki!B:C,2,FALSE)</f>
        <v>Amortyzacja kotły i maszyny energetyczne grupa 3 KŚT- KUP</v>
      </c>
      <c r="D8" s="16" t="str">
        <f>'Obroty 4'!E8</f>
        <v>400-01-01-03</v>
      </c>
      <c r="E8" s="17">
        <f>'Obroty 4'!F8</f>
        <v>0</v>
      </c>
      <c r="F8" s="17">
        <f>'Obroty 4'!G8</f>
        <v>0</v>
      </c>
      <c r="G8" s="17">
        <f>'Obroty 4'!H8</f>
        <v>0</v>
      </c>
      <c r="H8" s="17">
        <f>'Obroty 4'!I8</f>
        <v>0</v>
      </c>
      <c r="I8" s="17">
        <f>'Obroty 4'!J8</f>
        <v>0</v>
      </c>
      <c r="J8" s="17">
        <f>'Obroty 4'!K8</f>
        <v>0</v>
      </c>
    </row>
    <row r="9" spans="2:10" x14ac:dyDescent="0.3">
      <c r="C9" s="16" t="str">
        <f>VLOOKUP(D9,slowniki!B:C,2,FALSE)</f>
        <v>Amortyzacja maszyny, urządzenia i aparaty ogólnego zastosowania grupa 4 KŚT- KUP</v>
      </c>
      <c r="D9" s="16" t="str">
        <f>'Obroty 4'!E9</f>
        <v>400-01-01-04</v>
      </c>
      <c r="E9" s="17">
        <f>'Obroty 4'!F9</f>
        <v>0</v>
      </c>
      <c r="F9" s="17">
        <f>'Obroty 4'!G9</f>
        <v>0</v>
      </c>
      <c r="G9" s="17">
        <f>'Obroty 4'!H9</f>
        <v>0</v>
      </c>
      <c r="H9" s="17">
        <f>'Obroty 4'!I9</f>
        <v>0</v>
      </c>
      <c r="I9" s="17">
        <f>'Obroty 4'!J9</f>
        <v>0</v>
      </c>
      <c r="J9" s="17">
        <f>'Obroty 4'!K9</f>
        <v>0</v>
      </c>
    </row>
    <row r="10" spans="2:10" x14ac:dyDescent="0.3">
      <c r="C10" s="16" t="str">
        <f>VLOOKUP(D10,slowniki!B:C,2,FALSE)</f>
        <v>Amortyzacja maszyny, urządzenia i aparaty specjalistyczne grupa 5 KŚT- KUP</v>
      </c>
      <c r="D10" s="16" t="str">
        <f>'Obroty 4'!E10</f>
        <v>400-01-01-05</v>
      </c>
      <c r="E10" s="17">
        <f>'Obroty 4'!F10</f>
        <v>0</v>
      </c>
      <c r="F10" s="17">
        <f>'Obroty 4'!G10</f>
        <v>0</v>
      </c>
      <c r="G10" s="17">
        <f>'Obroty 4'!H10</f>
        <v>0</v>
      </c>
      <c r="H10" s="17">
        <f>'Obroty 4'!I10</f>
        <v>0</v>
      </c>
      <c r="I10" s="17">
        <f>'Obroty 4'!J10</f>
        <v>0</v>
      </c>
      <c r="J10" s="17">
        <f>'Obroty 4'!K10</f>
        <v>0</v>
      </c>
    </row>
    <row r="11" spans="2:10" x14ac:dyDescent="0.3">
      <c r="C11" s="16" t="str">
        <f>VLOOKUP(D11,slowniki!B:C,2,FALSE)</f>
        <v>Amortyzacja urządzenia techniczne grupa 6 KŚT- KUP</v>
      </c>
      <c r="D11" s="16" t="str">
        <f>'Obroty 4'!E11</f>
        <v>400-01-01-06</v>
      </c>
      <c r="E11" s="17">
        <f>'Obroty 4'!F11</f>
        <v>0</v>
      </c>
      <c r="F11" s="17">
        <f>'Obroty 4'!G11</f>
        <v>0</v>
      </c>
      <c r="G11" s="17">
        <f>'Obroty 4'!H11</f>
        <v>0</v>
      </c>
      <c r="H11" s="17">
        <f>'Obroty 4'!I11</f>
        <v>0</v>
      </c>
      <c r="I11" s="17">
        <f>'Obroty 4'!J11</f>
        <v>0</v>
      </c>
      <c r="J11" s="17">
        <f>'Obroty 4'!K11</f>
        <v>0</v>
      </c>
    </row>
    <row r="12" spans="2:10" x14ac:dyDescent="0.3">
      <c r="C12" s="16" t="str">
        <f>VLOOKUP(D12,slowniki!B:C,2,FALSE)</f>
        <v>Amortyzacja środki transportu grupa 7 KŚT- KUP</v>
      </c>
      <c r="D12" s="16" t="str">
        <f>'Obroty 4'!E12</f>
        <v>400-01-01-07</v>
      </c>
      <c r="E12" s="17">
        <f>'Obroty 4'!F12</f>
        <v>0</v>
      </c>
      <c r="F12" s="17">
        <f>'Obroty 4'!G12</f>
        <v>0</v>
      </c>
      <c r="G12" s="17">
        <f>'Obroty 4'!H12</f>
        <v>0</v>
      </c>
      <c r="H12" s="17">
        <f>'Obroty 4'!I12</f>
        <v>0</v>
      </c>
      <c r="I12" s="17">
        <f>'Obroty 4'!J12</f>
        <v>0</v>
      </c>
      <c r="J12" s="17">
        <f>'Obroty 4'!K12</f>
        <v>0</v>
      </c>
    </row>
    <row r="13" spans="2:10" x14ac:dyDescent="0.3">
      <c r="C13" s="16" t="str">
        <f>VLOOKUP(D13,slowniki!B:C,2,FALSE)</f>
        <v>Amortyzacja narzędzia, przyrządy, ruchomości, wyposażenie, gdzie indziej nie sklasyfikowane grupa 8 KŚT- KUP</v>
      </c>
      <c r="D13" s="16" t="str">
        <f>'Obroty 4'!E13</f>
        <v>400-01-01-08</v>
      </c>
      <c r="E13" s="17">
        <f>'Obroty 4'!F13</f>
        <v>0</v>
      </c>
      <c r="F13" s="17">
        <f>'Obroty 4'!G13</f>
        <v>0</v>
      </c>
      <c r="G13" s="17">
        <f>'Obroty 4'!H13</f>
        <v>0</v>
      </c>
      <c r="H13" s="17">
        <f>'Obroty 4'!I13</f>
        <v>0</v>
      </c>
      <c r="I13" s="17">
        <f>'Obroty 4'!J13</f>
        <v>0</v>
      </c>
      <c r="J13" s="17">
        <f>'Obroty 4'!K13</f>
        <v>0</v>
      </c>
    </row>
    <row r="14" spans="2:10" x14ac:dyDescent="0.3">
      <c r="C14" s="16" t="str">
        <f>VLOOKUP(D14,slowniki!B:C,2,FALSE)</f>
        <v>Amortyzacja grunty, prawo użytkowania wieczystego gruntów grupa 0 KŚT - NKUP</v>
      </c>
      <c r="D14" s="16" t="str">
        <f>'Obroty 4'!E14</f>
        <v>400-01-02-00</v>
      </c>
      <c r="E14" s="17">
        <f>'Obroty 4'!F14</f>
        <v>0</v>
      </c>
      <c r="F14" s="17">
        <f>'Obroty 4'!G14</f>
        <v>0</v>
      </c>
      <c r="G14" s="17">
        <f>'Obroty 4'!H14</f>
        <v>0</v>
      </c>
      <c r="H14" s="17">
        <f>'Obroty 4'!I14</f>
        <v>0</v>
      </c>
      <c r="I14" s="17">
        <f>'Obroty 4'!J14</f>
        <v>0</v>
      </c>
      <c r="J14" s="17">
        <f>'Obroty 4'!K14</f>
        <v>0</v>
      </c>
    </row>
    <row r="15" spans="2:10" x14ac:dyDescent="0.3">
      <c r="C15" s="16" t="str">
        <f>VLOOKUP(D15,slowniki!B:C,2,FALSE)</f>
        <v>Amortyzacja budynki, lokale, prawo do lokalu użytkowego grupa 1 KŚT - NKUP</v>
      </c>
      <c r="D15" s="16" t="str">
        <f>'Obroty 4'!E15</f>
        <v>400-01-02-01</v>
      </c>
      <c r="E15" s="17">
        <f>'Obroty 4'!F15</f>
        <v>0</v>
      </c>
      <c r="F15" s="17">
        <f>'Obroty 4'!G15</f>
        <v>0</v>
      </c>
      <c r="G15" s="17">
        <f>'Obroty 4'!H15</f>
        <v>0</v>
      </c>
      <c r="H15" s="17">
        <f>'Obroty 4'!I15</f>
        <v>0</v>
      </c>
      <c r="I15" s="17">
        <f>'Obroty 4'!J15</f>
        <v>0</v>
      </c>
      <c r="J15" s="17">
        <f>'Obroty 4'!K15</f>
        <v>0</v>
      </c>
    </row>
    <row r="16" spans="2:10" x14ac:dyDescent="0.3">
      <c r="C16" s="16" t="str">
        <f>VLOOKUP(D16,slowniki!B:C,2,FALSE)</f>
        <v>Amortyzacja obiekty inżynierii lądowej i wodnej grupa 2 KŚT - NKUP</v>
      </c>
      <c r="D16" s="16" t="str">
        <f>'Obroty 4'!E16</f>
        <v>400-01-02-02</v>
      </c>
      <c r="E16" s="17">
        <f>'Obroty 4'!F16</f>
        <v>0</v>
      </c>
      <c r="F16" s="17">
        <f>'Obroty 4'!G16</f>
        <v>0</v>
      </c>
      <c r="G16" s="17">
        <f>'Obroty 4'!H16</f>
        <v>0</v>
      </c>
      <c r="H16" s="17">
        <f>'Obroty 4'!I16</f>
        <v>0</v>
      </c>
      <c r="I16" s="17">
        <f>'Obroty 4'!J16</f>
        <v>0</v>
      </c>
      <c r="J16" s="17">
        <f>'Obroty 4'!K16</f>
        <v>0</v>
      </c>
    </row>
    <row r="17" spans="3:10" x14ac:dyDescent="0.3">
      <c r="C17" s="16" t="str">
        <f>VLOOKUP(D17,slowniki!B:C,2,FALSE)</f>
        <v>Amortyzacja kotły i maszyny energetyczne grupa 3 KŚT - NKUP</v>
      </c>
      <c r="D17" s="16" t="str">
        <f>'Obroty 4'!E17</f>
        <v>400-01-02-03</v>
      </c>
      <c r="E17" s="17">
        <f>'Obroty 4'!F17</f>
        <v>0</v>
      </c>
      <c r="F17" s="17">
        <f>'Obroty 4'!G17</f>
        <v>0</v>
      </c>
      <c r="G17" s="17">
        <f>'Obroty 4'!H17</f>
        <v>0</v>
      </c>
      <c r="H17" s="17">
        <f>'Obroty 4'!I17</f>
        <v>0</v>
      </c>
      <c r="I17" s="17">
        <f>'Obroty 4'!J17</f>
        <v>0</v>
      </c>
      <c r="J17" s="17">
        <f>'Obroty 4'!K17</f>
        <v>0</v>
      </c>
    </row>
    <row r="18" spans="3:10" x14ac:dyDescent="0.3">
      <c r="C18" s="16" t="str">
        <f>VLOOKUP(D18,slowniki!B:C,2,FALSE)</f>
        <v>Amortyzacja maszyny, urządzenia i aparaty ogólnego zastosowania grupa 4 KŚT - NKUP</v>
      </c>
      <c r="D18" s="16" t="str">
        <f>'Obroty 4'!E18</f>
        <v>400-01-02-04</v>
      </c>
      <c r="E18" s="17">
        <f>'Obroty 4'!F18</f>
        <v>0</v>
      </c>
      <c r="F18" s="17">
        <f>'Obroty 4'!G18</f>
        <v>0</v>
      </c>
      <c r="G18" s="17">
        <f>'Obroty 4'!H18</f>
        <v>0</v>
      </c>
      <c r="H18" s="17">
        <f>'Obroty 4'!I18</f>
        <v>0</v>
      </c>
      <c r="I18" s="17">
        <f>'Obroty 4'!J18</f>
        <v>0</v>
      </c>
      <c r="J18" s="17">
        <f>'Obroty 4'!K18</f>
        <v>0</v>
      </c>
    </row>
    <row r="19" spans="3:10" x14ac:dyDescent="0.3">
      <c r="C19" s="16" t="str">
        <f>VLOOKUP(D19,slowniki!B:C,2,FALSE)</f>
        <v>Amortyzacja maszyny, urządzenia i aparaty specjalistyczne grupa 5 KŚT - NKUP</v>
      </c>
      <c r="D19" s="16" t="str">
        <f>'Obroty 4'!E19</f>
        <v>400-01-02-05</v>
      </c>
      <c r="E19" s="17">
        <f>'Obroty 4'!F19</f>
        <v>0</v>
      </c>
      <c r="F19" s="17">
        <f>'Obroty 4'!G19</f>
        <v>0</v>
      </c>
      <c r="G19" s="17">
        <f>'Obroty 4'!H19</f>
        <v>0</v>
      </c>
      <c r="H19" s="17">
        <f>'Obroty 4'!I19</f>
        <v>0</v>
      </c>
      <c r="I19" s="17">
        <f>'Obroty 4'!J19</f>
        <v>0</v>
      </c>
      <c r="J19" s="17">
        <f>'Obroty 4'!K19</f>
        <v>0</v>
      </c>
    </row>
    <row r="20" spans="3:10" x14ac:dyDescent="0.3">
      <c r="C20" s="16" t="str">
        <f>VLOOKUP(D20,slowniki!B:C,2,FALSE)</f>
        <v>Amortyzacja urządzenia techniczne grupa 6 KŚT - NKUP</v>
      </c>
      <c r="D20" s="16" t="str">
        <f>'Obroty 4'!E20</f>
        <v>400-01-02-06</v>
      </c>
      <c r="E20" s="17">
        <f>'Obroty 4'!F20</f>
        <v>0</v>
      </c>
      <c r="F20" s="17">
        <f>'Obroty 4'!G20</f>
        <v>0</v>
      </c>
      <c r="G20" s="17">
        <f>'Obroty 4'!H20</f>
        <v>0</v>
      </c>
      <c r="H20" s="17">
        <f>'Obroty 4'!I20</f>
        <v>0</v>
      </c>
      <c r="I20" s="17">
        <f>'Obroty 4'!J20</f>
        <v>0</v>
      </c>
      <c r="J20" s="17">
        <f>'Obroty 4'!K20</f>
        <v>0</v>
      </c>
    </row>
    <row r="21" spans="3:10" x14ac:dyDescent="0.3">
      <c r="C21" s="16" t="str">
        <f>VLOOKUP(D21,slowniki!B:C,2,FALSE)</f>
        <v>Amortyzacja środki transportu grupa 7 KŚT - NKUP</v>
      </c>
      <c r="D21" s="16" t="str">
        <f>'Obroty 4'!E21</f>
        <v>400-01-02-07</v>
      </c>
      <c r="E21" s="17">
        <f>'Obroty 4'!F21</f>
        <v>0</v>
      </c>
      <c r="F21" s="17">
        <f>'Obroty 4'!G21</f>
        <v>0</v>
      </c>
      <c r="G21" s="17">
        <f>'Obroty 4'!H21</f>
        <v>0</v>
      </c>
      <c r="H21" s="17">
        <f>'Obroty 4'!I21</f>
        <v>0</v>
      </c>
      <c r="I21" s="17">
        <f>'Obroty 4'!J21</f>
        <v>0</v>
      </c>
      <c r="J21" s="17">
        <f>'Obroty 4'!K21</f>
        <v>0</v>
      </c>
    </row>
    <row r="22" spans="3:10" x14ac:dyDescent="0.3">
      <c r="C22" s="16" t="str">
        <f>VLOOKUP(D22,slowniki!B:C,2,FALSE)</f>
        <v>Amortyzacja narzędzia, przyrządy, ruchomości, wyposażenie, gdzie indziej nie sklasyfikowane grupa 8 KŚT - NKUP</v>
      </c>
      <c r="D22" s="16" t="str">
        <f>'Obroty 4'!E22</f>
        <v>400-01-02-08</v>
      </c>
      <c r="E22" s="17">
        <f>'Obroty 4'!F22</f>
        <v>0</v>
      </c>
      <c r="F22" s="17">
        <f>'Obroty 4'!G22</f>
        <v>0</v>
      </c>
      <c r="G22" s="17">
        <f>'Obroty 4'!H22</f>
        <v>0</v>
      </c>
      <c r="H22" s="17">
        <f>'Obroty 4'!I22</f>
        <v>0</v>
      </c>
      <c r="I22" s="17">
        <f>'Obroty 4'!J22</f>
        <v>0</v>
      </c>
      <c r="J22" s="17">
        <f>'Obroty 4'!K22</f>
        <v>0</v>
      </c>
    </row>
    <row r="23" spans="3:10" x14ac:dyDescent="0.3">
      <c r="C23" s="16" t="str">
        <f>VLOOKUP(D23,slowniki!B:C,2,FALSE)</f>
        <v>Amortyzacja koszty zakończonych prac rozwojowych - KUP</v>
      </c>
      <c r="D23" s="16" t="str">
        <f>'Obroty 4'!E23</f>
        <v>400-02-01-01</v>
      </c>
      <c r="E23" s="17">
        <f>'Obroty 4'!F23</f>
        <v>0</v>
      </c>
      <c r="F23" s="17">
        <f>'Obroty 4'!G23</f>
        <v>0</v>
      </c>
      <c r="G23" s="17">
        <f>'Obroty 4'!H23</f>
        <v>0</v>
      </c>
      <c r="H23" s="17">
        <f>'Obroty 4'!I23</f>
        <v>0</v>
      </c>
      <c r="I23" s="17">
        <f>'Obroty 4'!J23</f>
        <v>0</v>
      </c>
      <c r="J23" s="17">
        <f>'Obroty 4'!K23</f>
        <v>0</v>
      </c>
    </row>
    <row r="24" spans="3:10" x14ac:dyDescent="0.3">
      <c r="C24" s="16" t="str">
        <f>VLOOKUP(D24,slowniki!B:C,2,FALSE)</f>
        <v>Amortyzacja inne wartości niematerialne i prawne - KUP</v>
      </c>
      <c r="D24" s="16" t="str">
        <f>'Obroty 4'!E24</f>
        <v>400-02-01-02</v>
      </c>
      <c r="E24" s="17">
        <f>'Obroty 4'!F24</f>
        <v>0</v>
      </c>
      <c r="F24" s="17">
        <f>'Obroty 4'!G24</f>
        <v>0</v>
      </c>
      <c r="G24" s="17">
        <f>'Obroty 4'!H24</f>
        <v>0</v>
      </c>
      <c r="H24" s="17">
        <f>'Obroty 4'!I24</f>
        <v>0</v>
      </c>
      <c r="I24" s="17">
        <f>'Obroty 4'!J24</f>
        <v>0</v>
      </c>
      <c r="J24" s="17">
        <f>'Obroty 4'!K24</f>
        <v>0</v>
      </c>
    </row>
    <row r="25" spans="3:10" x14ac:dyDescent="0.3">
      <c r="C25" s="16" t="str">
        <f>VLOOKUP(D25,slowniki!B:C,2,FALSE)</f>
        <v>Amortyzacja wartość firmy - KUP</v>
      </c>
      <c r="D25" s="16" t="str">
        <f>'Obroty 4'!E25</f>
        <v>400-02-01-03</v>
      </c>
      <c r="E25" s="17">
        <f>'Obroty 4'!F25</f>
        <v>0</v>
      </c>
      <c r="F25" s="17">
        <f>'Obroty 4'!G25</f>
        <v>0</v>
      </c>
      <c r="G25" s="17">
        <f>'Obroty 4'!H25</f>
        <v>0</v>
      </c>
      <c r="H25" s="17">
        <f>'Obroty 4'!I25</f>
        <v>0</v>
      </c>
      <c r="I25" s="17">
        <f>'Obroty 4'!J25</f>
        <v>0</v>
      </c>
      <c r="J25" s="17">
        <f>'Obroty 4'!K25</f>
        <v>0</v>
      </c>
    </row>
    <row r="26" spans="3:10" x14ac:dyDescent="0.3">
      <c r="C26" s="16" t="str">
        <f>VLOOKUP(D26,slowniki!B:C,2,FALSE)</f>
        <v>Amortyzacja koszty zakończonych prac rozwojowych - NKUP</v>
      </c>
      <c r="D26" s="16" t="str">
        <f>'Obroty 4'!E26</f>
        <v>400-02-02-01</v>
      </c>
      <c r="E26" s="17">
        <f>'Obroty 4'!F26</f>
        <v>0</v>
      </c>
      <c r="F26" s="17">
        <f>'Obroty 4'!G26</f>
        <v>0</v>
      </c>
      <c r="G26" s="17">
        <f>'Obroty 4'!H26</f>
        <v>0</v>
      </c>
      <c r="H26" s="17">
        <f>'Obroty 4'!I26</f>
        <v>0</v>
      </c>
      <c r="I26" s="17">
        <f>'Obroty 4'!J26</f>
        <v>0</v>
      </c>
      <c r="J26" s="17">
        <f>'Obroty 4'!K26</f>
        <v>0</v>
      </c>
    </row>
    <row r="27" spans="3:10" x14ac:dyDescent="0.3">
      <c r="C27" s="16" t="str">
        <f>VLOOKUP(D27,slowniki!B:C,2,FALSE)</f>
        <v>Amortyzacja inne wartości niematerialne i prawne - NKUP</v>
      </c>
      <c r="D27" s="16" t="str">
        <f>'Obroty 4'!E27</f>
        <v>400-02-02-02</v>
      </c>
      <c r="E27" s="17">
        <f>'Obroty 4'!F27</f>
        <v>0</v>
      </c>
      <c r="F27" s="17">
        <f>'Obroty 4'!G27</f>
        <v>0</v>
      </c>
      <c r="G27" s="17">
        <f>'Obroty 4'!H27</f>
        <v>0</v>
      </c>
      <c r="H27" s="17">
        <f>'Obroty 4'!I27</f>
        <v>0</v>
      </c>
      <c r="I27" s="17">
        <f>'Obroty 4'!J27</f>
        <v>0</v>
      </c>
      <c r="J27" s="17">
        <f>'Obroty 4'!K27</f>
        <v>0</v>
      </c>
    </row>
    <row r="28" spans="3:10" x14ac:dyDescent="0.3">
      <c r="C28" s="16" t="str">
        <f>VLOOKUP(D28,slowniki!B:C,2,FALSE)</f>
        <v>Amortyzacja wartość firmy - NKUP</v>
      </c>
      <c r="D28" s="16" t="str">
        <f>'Obroty 4'!E28</f>
        <v>400-02-02-03</v>
      </c>
      <c r="E28" s="17">
        <f>'Obroty 4'!F28</f>
        <v>0</v>
      </c>
      <c r="F28" s="17">
        <f>'Obroty 4'!G28</f>
        <v>0</v>
      </c>
      <c r="G28" s="17">
        <f>'Obroty 4'!H28</f>
        <v>0</v>
      </c>
      <c r="H28" s="17">
        <f>'Obroty 4'!I28</f>
        <v>0</v>
      </c>
      <c r="I28" s="17">
        <f>'Obroty 4'!J28</f>
        <v>0</v>
      </c>
      <c r="J28" s="17">
        <f>'Obroty 4'!K28</f>
        <v>0</v>
      </c>
    </row>
  </sheetData>
  <autoFilter ref="C5:J28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84"/>
  <sheetViews>
    <sheetView showGridLines="0" topLeftCell="C1" workbookViewId="0">
      <selection activeCell="I16" sqref="I16"/>
    </sheetView>
  </sheetViews>
  <sheetFormatPr defaultRowHeight="13" x14ac:dyDescent="0.3"/>
  <cols>
    <col min="1" max="1" width="2.7265625" style="6" customWidth="1"/>
    <col min="2" max="2" width="8.7265625" style="6"/>
    <col min="3" max="3" width="45.453125" style="6" customWidth="1"/>
    <col min="4" max="4" width="16.08984375" style="6" bestFit="1" customWidth="1"/>
    <col min="5" max="5" width="15.26953125" style="6" bestFit="1" customWidth="1"/>
    <col min="6" max="6" width="15.54296875" style="6" bestFit="1" customWidth="1"/>
    <col min="7" max="7" width="17.81640625" style="6" bestFit="1" customWidth="1"/>
    <col min="8" max="8" width="17.453125" style="6" customWidth="1"/>
    <col min="9" max="9" width="13.81640625" style="6" bestFit="1" customWidth="1"/>
    <col min="10" max="10" width="10.54296875" style="6" customWidth="1"/>
    <col min="11" max="16384" width="8.7265625" style="6"/>
  </cols>
  <sheetData>
    <row r="1" spans="2:10" ht="13.5" thickBot="1" x14ac:dyDescent="0.35"/>
    <row r="2" spans="2:10" ht="13.5" thickBot="1" x14ac:dyDescent="0.35">
      <c r="B2" s="18" t="str">
        <f>'Obroty 4'!B2</f>
        <v>okres:</v>
      </c>
      <c r="C2" s="19" t="str">
        <f>'Obroty 4'!D2</f>
        <v>marzec</v>
      </c>
      <c r="D2" s="20">
        <f>'Obroty 4'!E2</f>
        <v>2021</v>
      </c>
    </row>
    <row r="3" spans="2:10" ht="13.5" thickBot="1" x14ac:dyDescent="0.35"/>
    <row r="4" spans="2:10" ht="13.5" thickBot="1" x14ac:dyDescent="0.35">
      <c r="D4" s="21" t="s">
        <v>2362</v>
      </c>
      <c r="E4" s="22">
        <f>SUBTOTAL(9,E6:E84)</f>
        <v>190</v>
      </c>
      <c r="F4" s="22">
        <f t="shared" ref="F4:J4" si="0">SUBTOTAL(9,F6:F84)</f>
        <v>0</v>
      </c>
      <c r="G4" s="22">
        <f t="shared" si="0"/>
        <v>423180</v>
      </c>
      <c r="H4" s="22">
        <f t="shared" si="0"/>
        <v>0</v>
      </c>
      <c r="I4" s="22">
        <f t="shared" si="0"/>
        <v>423180</v>
      </c>
      <c r="J4" s="22">
        <f t="shared" si="0"/>
        <v>0</v>
      </c>
    </row>
    <row r="5" spans="2:10" ht="26" x14ac:dyDescent="0.3">
      <c r="C5" s="23" t="s">
        <v>2363</v>
      </c>
      <c r="D5" s="23" t="str">
        <f>'400'!D5</f>
        <v>konto Agencji</v>
      </c>
      <c r="E5" s="27" t="str">
        <f>'Obroty 4'!F5</f>
        <v>Obroty Wn</v>
      </c>
      <c r="F5" s="27" t="str">
        <f>'Obroty 4'!G5</f>
        <v xml:space="preserve">Obroty Ma </v>
      </c>
      <c r="G5" s="26" t="str">
        <f>'Obroty 4'!H5</f>
        <v>Obroty Narastająco Wn</v>
      </c>
      <c r="H5" s="26" t="str">
        <f>'Obroty 4'!I5</f>
        <v>Obroty Narastająco Ma</v>
      </c>
      <c r="I5" s="27" t="str">
        <f>'Obroty 4'!J5</f>
        <v>Saldo Wn</v>
      </c>
      <c r="J5" s="27" t="str">
        <f>'Obroty 4'!K5</f>
        <v>Saldo Ma</v>
      </c>
    </row>
    <row r="6" spans="2:10" x14ac:dyDescent="0.3">
      <c r="C6" s="16" t="str">
        <f>IF(LEN(D6)&gt;12,VLOOKUP(VALUE(MID(D6,14,3)),slowniki!AE:AF,2,FALSE),VLOOKUP(D6,slowniki!E:F,2,FALSE))</f>
        <v>Materiały niemedyczne - NKUP</v>
      </c>
      <c r="D6" s="28" t="str">
        <f>'Obroty 4'!E29</f>
        <v>401-01-01-00</v>
      </c>
      <c r="E6" s="17">
        <f>'Obroty 4'!F29</f>
        <v>0</v>
      </c>
      <c r="F6" s="17">
        <f>'Obroty 4'!G29</f>
        <v>0</v>
      </c>
      <c r="G6" s="17">
        <f>'Obroty 4'!H29</f>
        <v>0</v>
      </c>
      <c r="H6" s="17">
        <f>'Obroty 4'!I29</f>
        <v>0</v>
      </c>
      <c r="I6" s="17">
        <f>'Obroty 4'!J29</f>
        <v>0</v>
      </c>
      <c r="J6" s="17">
        <f>'Obroty 4'!K29</f>
        <v>0</v>
      </c>
    </row>
    <row r="7" spans="2:10" x14ac:dyDescent="0.3">
      <c r="C7" s="16" t="str">
        <f>IF(LEN(D7)&gt;12,VLOOKUP(VALUE(MID(D7,14,3)),slowniki!AE:AF,2,FALSE),VLOOKUP(D7,slowniki!E:F,2,FALSE))</f>
        <v>Paliwo do środków transportu</v>
      </c>
      <c r="D7" s="28" t="str">
        <f>'Obroty 4'!E30</f>
        <v>401-01-01-01</v>
      </c>
      <c r="E7" s="17">
        <f>'Obroty 4'!F30</f>
        <v>0</v>
      </c>
      <c r="F7" s="17">
        <f>'Obroty 4'!G30</f>
        <v>0</v>
      </c>
      <c r="G7" s="17">
        <f>'Obroty 4'!H30</f>
        <v>0</v>
      </c>
      <c r="H7" s="17">
        <f>'Obroty 4'!I30</f>
        <v>0</v>
      </c>
      <c r="I7" s="17">
        <f>'Obroty 4'!J30</f>
        <v>0</v>
      </c>
      <c r="J7" s="17">
        <f>'Obroty 4'!K30</f>
        <v>0</v>
      </c>
    </row>
    <row r="8" spans="2:10" x14ac:dyDescent="0.3">
      <c r="C8" s="16" t="str">
        <f>IF(LEN(D8)&gt;12,VLOOKUP(VALUE(MID(D8,14,3)),slowniki!AE:AF,2,FALSE),VLOOKUP(D8,slowniki!E:F,2,FALSE))</f>
        <v>Materiały do remontu i konserwacji budynków</v>
      </c>
      <c r="D8" s="28" t="str">
        <f>'Obroty 4'!E31</f>
        <v>401-01-01-02</v>
      </c>
      <c r="E8" s="17">
        <f>'Obroty 4'!F31</f>
        <v>0</v>
      </c>
      <c r="F8" s="17">
        <f>'Obroty 4'!G31</f>
        <v>0</v>
      </c>
      <c r="G8" s="17">
        <f>'Obroty 4'!H31</f>
        <v>0</v>
      </c>
      <c r="H8" s="17">
        <f>'Obroty 4'!I31</f>
        <v>0</v>
      </c>
      <c r="I8" s="17">
        <f>'Obroty 4'!J31</f>
        <v>0</v>
      </c>
      <c r="J8" s="17">
        <f>'Obroty 4'!K31</f>
        <v>0</v>
      </c>
    </row>
    <row r="9" spans="2:10" x14ac:dyDescent="0.3">
      <c r="C9" s="16" t="str">
        <f>IF(LEN(D9)&gt;12,VLOOKUP(VALUE(MID(D9,14,3)),slowniki!AE:AF,2,FALSE),VLOOKUP(D9,slowniki!E:F,2,FALSE))</f>
        <v>Materiały do remontu i konserwacji sprzętu, aparatury niemedycznej</v>
      </c>
      <c r="D9" s="28" t="str">
        <f>'Obroty 4'!E32</f>
        <v>401-01-01-03</v>
      </c>
      <c r="E9" s="17">
        <f>'Obroty 4'!F32</f>
        <v>0</v>
      </c>
      <c r="F9" s="17">
        <f>'Obroty 4'!G32</f>
        <v>0</v>
      </c>
      <c r="G9" s="17">
        <f>'Obroty 4'!H32</f>
        <v>0</v>
      </c>
      <c r="H9" s="17">
        <f>'Obroty 4'!I32</f>
        <v>0</v>
      </c>
      <c r="I9" s="17">
        <f>'Obroty 4'!J32</f>
        <v>0</v>
      </c>
      <c r="J9" s="17">
        <f>'Obroty 4'!K32</f>
        <v>0</v>
      </c>
    </row>
    <row r="10" spans="2:10" x14ac:dyDescent="0.3">
      <c r="C10" s="16" t="str">
        <f>IF(LEN(D10)&gt;12,VLOOKUP(VALUE(MID(D10,14,3)),slowniki!AE:AF,2,FALSE),VLOOKUP(D10,slowniki!E:F,2,FALSE))</f>
        <v>Materiały do remontu i konserwacji sprzętu, aparatury medycznej</v>
      </c>
      <c r="D10" s="28" t="str">
        <f>'Obroty 4'!E33</f>
        <v>401-01-01-04</v>
      </c>
      <c r="E10" s="17">
        <f>'Obroty 4'!F33</f>
        <v>0</v>
      </c>
      <c r="F10" s="17">
        <f>'Obroty 4'!G33</f>
        <v>0</v>
      </c>
      <c r="G10" s="17">
        <f>'Obroty 4'!H33</f>
        <v>0</v>
      </c>
      <c r="H10" s="17">
        <f>'Obroty 4'!I33</f>
        <v>0</v>
      </c>
      <c r="I10" s="17">
        <f>'Obroty 4'!J33</f>
        <v>0</v>
      </c>
      <c r="J10" s="17">
        <f>'Obroty 4'!K33</f>
        <v>0</v>
      </c>
    </row>
    <row r="11" spans="2:10" x14ac:dyDescent="0.3">
      <c r="C11" s="16" t="str">
        <f>IF(LEN(D11)&gt;12,VLOOKUP(VALUE(MID(D11,14,3)),slowniki!AE:AF,2,FALSE),VLOOKUP(D11,slowniki!E:F,2,FALSE))</f>
        <v>Materiały i części do napraw i konserwacji pojazdów</v>
      </c>
      <c r="D11" s="28" t="str">
        <f>'Obroty 4'!E34</f>
        <v>401-01-01-05</v>
      </c>
      <c r="E11" s="17">
        <f>'Obroty 4'!F34</f>
        <v>0</v>
      </c>
      <c r="F11" s="17">
        <f>'Obroty 4'!G34</f>
        <v>0</v>
      </c>
      <c r="G11" s="17">
        <f>'Obroty 4'!H34</f>
        <v>0</v>
      </c>
      <c r="H11" s="17">
        <f>'Obroty 4'!I34</f>
        <v>0</v>
      </c>
      <c r="I11" s="17">
        <f>'Obroty 4'!J34</f>
        <v>0</v>
      </c>
      <c r="J11" s="17">
        <f>'Obroty 4'!K34</f>
        <v>0</v>
      </c>
    </row>
    <row r="12" spans="2:10" x14ac:dyDescent="0.3">
      <c r="C12" s="16" t="str">
        <f>IF(LEN(D12)&gt;12,VLOOKUP(VALUE(MID(D12,14,3)),slowniki!AE:AF,2,FALSE),VLOOKUP(D12,slowniki!E:F,2,FALSE))</f>
        <v>Materiały do napraw i konserwacji sprzętu i infrastruktury IT</v>
      </c>
      <c r="D12" s="28" t="str">
        <f>'Obroty 4'!E35</f>
        <v>401-01-01-06</v>
      </c>
      <c r="E12" s="17">
        <f>'Obroty 4'!F35</f>
        <v>0</v>
      </c>
      <c r="F12" s="17">
        <f>'Obroty 4'!G35</f>
        <v>0</v>
      </c>
      <c r="G12" s="17">
        <f>'Obroty 4'!H35</f>
        <v>0</v>
      </c>
      <c r="H12" s="17">
        <f>'Obroty 4'!I35</f>
        <v>0</v>
      </c>
      <c r="I12" s="17">
        <f>'Obroty 4'!J35</f>
        <v>0</v>
      </c>
      <c r="J12" s="17">
        <f>'Obroty 4'!K35</f>
        <v>0</v>
      </c>
    </row>
    <row r="13" spans="2:10" x14ac:dyDescent="0.3">
      <c r="C13" s="16" t="str">
        <f>IF(LEN(D13)&gt;12,VLOOKUP(VALUE(MID(D13,14,3)),slowniki!AE:AF,2,FALSE),VLOOKUP(D13,slowniki!E:F,2,FALSE))</f>
        <v>Materiały do napraw i konserwacji systemów wentylacyjnych i klimatyzacyjnych (w szczególności filtry)</v>
      </c>
      <c r="D13" s="28" t="str">
        <f>'Obroty 4'!E36</f>
        <v>401-01-01-07</v>
      </c>
      <c r="E13" s="17">
        <f>'Obroty 4'!F36</f>
        <v>0</v>
      </c>
      <c r="F13" s="17">
        <f>'Obroty 4'!G36</f>
        <v>0</v>
      </c>
      <c r="G13" s="17">
        <f>'Obroty 4'!H36</f>
        <v>0</v>
      </c>
      <c r="H13" s="17">
        <f>'Obroty 4'!I36</f>
        <v>0</v>
      </c>
      <c r="I13" s="17">
        <f>'Obroty 4'!J36</f>
        <v>0</v>
      </c>
      <c r="J13" s="17">
        <f>'Obroty 4'!K36</f>
        <v>0</v>
      </c>
    </row>
    <row r="14" spans="2:10" x14ac:dyDescent="0.3">
      <c r="C14" s="16" t="str">
        <f>IF(LEN(D14)&gt;12,VLOOKUP(VALUE(MID(D14,14,3)),slowniki!AE:AF,2,FALSE),VLOOKUP(D14,slowniki!E:F,2,FALSE))</f>
        <v>Materiały do utrzymania czystości</v>
      </c>
      <c r="D14" s="28" t="str">
        <f>'Obroty 4'!E37</f>
        <v>401-01-01-08</v>
      </c>
      <c r="E14" s="17">
        <f>'Obroty 4'!F37</f>
        <v>0</v>
      </c>
      <c r="F14" s="17">
        <f>'Obroty 4'!G37</f>
        <v>0</v>
      </c>
      <c r="G14" s="17">
        <f>'Obroty 4'!H37</f>
        <v>5000</v>
      </c>
      <c r="H14" s="17">
        <f>'Obroty 4'!I37</f>
        <v>0</v>
      </c>
      <c r="I14" s="17">
        <f>'Obroty 4'!J37</f>
        <v>5000</v>
      </c>
      <c r="J14" s="17">
        <f>'Obroty 4'!K37</f>
        <v>0</v>
      </c>
    </row>
    <row r="15" spans="2:10" x14ac:dyDescent="0.3">
      <c r="C15" s="16" t="str">
        <f>IF(LEN(D15)&gt;12,VLOOKUP(VALUE(MID(D15,14,3)),slowniki!AE:AF,2,FALSE),VLOOKUP(D15,slowniki!E:F,2,FALSE))</f>
        <v>Papier ksero</v>
      </c>
      <c r="D15" s="28" t="str">
        <f>'Obroty 4'!E38</f>
        <v>401-01-01-09</v>
      </c>
      <c r="E15" s="17">
        <f>'Obroty 4'!F38</f>
        <v>0</v>
      </c>
      <c r="F15" s="17">
        <f>'Obroty 4'!G38</f>
        <v>0</v>
      </c>
      <c r="G15" s="17">
        <f>'Obroty 4'!H38</f>
        <v>3970</v>
      </c>
      <c r="H15" s="17">
        <f>'Obroty 4'!I38</f>
        <v>0</v>
      </c>
      <c r="I15" s="17">
        <f>'Obroty 4'!J38</f>
        <v>3970</v>
      </c>
      <c r="J15" s="17">
        <f>'Obroty 4'!K38</f>
        <v>0</v>
      </c>
    </row>
    <row r="16" spans="2:10" x14ac:dyDescent="0.3">
      <c r="C16" s="16" t="str">
        <f>IF(LEN(D16)&gt;12,VLOOKUP(VALUE(MID(D16,14,3)),slowniki!AE:AF,2,FALSE),VLOOKUP(D16,slowniki!E:F,2,FALSE))</f>
        <v>Tonery i tusze</v>
      </c>
      <c r="D16" s="28" t="str">
        <f>'Obroty 4'!E39</f>
        <v>401-01-01-10</v>
      </c>
      <c r="E16" s="17">
        <f>'Obroty 4'!F39</f>
        <v>0</v>
      </c>
      <c r="F16" s="17">
        <f>'Obroty 4'!G39</f>
        <v>0</v>
      </c>
      <c r="G16" s="17">
        <f>'Obroty 4'!H39</f>
        <v>0</v>
      </c>
      <c r="H16" s="17">
        <f>'Obroty 4'!I39</f>
        <v>0</v>
      </c>
      <c r="I16" s="17">
        <f>'Obroty 4'!J39</f>
        <v>0</v>
      </c>
      <c r="J16" s="17">
        <f>'Obroty 4'!K39</f>
        <v>0</v>
      </c>
    </row>
    <row r="17" spans="3:10" x14ac:dyDescent="0.3">
      <c r="C17" s="16" t="str">
        <f>IF(LEN(D17)&gt;12,VLOOKUP(VALUE(MID(D17,14,3)),slowniki!AE:AF,2,FALSE),VLOOKUP(D17,slowniki!E:F,2,FALSE))</f>
        <v>Druki i recepty</v>
      </c>
      <c r="D17" s="28" t="str">
        <f>'Obroty 4'!E40</f>
        <v>401-01-01-11</v>
      </c>
      <c r="E17" s="17">
        <f>'Obroty 4'!F40</f>
        <v>0</v>
      </c>
      <c r="F17" s="17">
        <f>'Obroty 4'!G40</f>
        <v>0</v>
      </c>
      <c r="G17" s="17">
        <f>'Obroty 4'!H40</f>
        <v>0</v>
      </c>
      <c r="H17" s="17">
        <f>'Obroty 4'!I40</f>
        <v>0</v>
      </c>
      <c r="I17" s="17">
        <f>'Obroty 4'!J40</f>
        <v>0</v>
      </c>
      <c r="J17" s="17">
        <f>'Obroty 4'!K40</f>
        <v>0</v>
      </c>
    </row>
    <row r="18" spans="3:10" x14ac:dyDescent="0.3">
      <c r="C18" s="16" t="str">
        <f>IF(LEN(D18)&gt;12,VLOOKUP(VALUE(MID(D18,14,3)),slowniki!AE:AF,2,FALSE),VLOOKUP(D18,slowniki!E:F,2,FALSE))</f>
        <v>Pozostałe materiały biurowe</v>
      </c>
      <c r="D18" s="28" t="str">
        <f>'Obroty 4'!E41</f>
        <v>401-01-01-12</v>
      </c>
      <c r="E18" s="17">
        <f>'Obroty 4'!F41</f>
        <v>0</v>
      </c>
      <c r="F18" s="17">
        <f>'Obroty 4'!G41</f>
        <v>0</v>
      </c>
      <c r="G18" s="17">
        <f>'Obroty 4'!H41</f>
        <v>0</v>
      </c>
      <c r="H18" s="17">
        <f>'Obroty 4'!I41</f>
        <v>0</v>
      </c>
      <c r="I18" s="17">
        <f>'Obroty 4'!J41</f>
        <v>0</v>
      </c>
      <c r="J18" s="17">
        <f>'Obroty 4'!K41</f>
        <v>0</v>
      </c>
    </row>
    <row r="19" spans="3:10" x14ac:dyDescent="0.3">
      <c r="C19" s="16" t="str">
        <f>IF(LEN(D19)&gt;12,VLOOKUP(VALUE(MID(D19,14,3)),slowniki!AE:AF,2,FALSE),VLOOKUP(D19,slowniki!E:F,2,FALSE))</f>
        <v>Bielizna i pościel wielorazowego użytku</v>
      </c>
      <c r="D19" s="28" t="str">
        <f>'Obroty 4'!E42</f>
        <v>401-01-01-13</v>
      </c>
      <c r="E19" s="17">
        <f>'Obroty 4'!F42</f>
        <v>0</v>
      </c>
      <c r="F19" s="17">
        <f>'Obroty 4'!G42</f>
        <v>0</v>
      </c>
      <c r="G19" s="17">
        <f>'Obroty 4'!H42</f>
        <v>0</v>
      </c>
      <c r="H19" s="17">
        <f>'Obroty 4'!I42</f>
        <v>0</v>
      </c>
      <c r="I19" s="17">
        <f>'Obroty 4'!J42</f>
        <v>0</v>
      </c>
      <c r="J19" s="17">
        <f>'Obroty 4'!K42</f>
        <v>0</v>
      </c>
    </row>
    <row r="20" spans="3:10" x14ac:dyDescent="0.3">
      <c r="C20" s="16" t="str">
        <f>IF(LEN(D20)&gt;12,VLOOKUP(VALUE(MID(D20,14,3)),slowniki!AE:AF,2,FALSE),VLOOKUP(D20,slowniki!E:F,2,FALSE))</f>
        <v>Artykuły żywnościowe</v>
      </c>
      <c r="D20" s="28" t="str">
        <f>'Obroty 4'!E43</f>
        <v>401-01-01-14</v>
      </c>
      <c r="E20" s="17">
        <f>'Obroty 4'!F43</f>
        <v>0</v>
      </c>
      <c r="F20" s="17">
        <f>'Obroty 4'!G43</f>
        <v>0</v>
      </c>
      <c r="G20" s="17">
        <f>'Obroty 4'!H43</f>
        <v>0</v>
      </c>
      <c r="H20" s="17">
        <f>'Obroty 4'!I43</f>
        <v>0</v>
      </c>
      <c r="I20" s="17">
        <f>'Obroty 4'!J43</f>
        <v>0</v>
      </c>
      <c r="J20" s="17">
        <f>'Obroty 4'!K43</f>
        <v>0</v>
      </c>
    </row>
    <row r="21" spans="3:10" x14ac:dyDescent="0.3">
      <c r="C21" s="16" t="str">
        <f>IF(LEN(D21)&gt;12,VLOOKUP(VALUE(MID(D21,14,3)),slowniki!AE:AF,2,FALSE),VLOOKUP(D21,slowniki!E:F,2,FALSE))</f>
        <v>Naczynia jednorazowe</v>
      </c>
      <c r="D21" s="28" t="str">
        <f>'Obroty 4'!E44</f>
        <v>401-01-01-15</v>
      </c>
      <c r="E21" s="17">
        <f>'Obroty 4'!F44</f>
        <v>0</v>
      </c>
      <c r="F21" s="17">
        <f>'Obroty 4'!G44</f>
        <v>0</v>
      </c>
      <c r="G21" s="17">
        <f>'Obroty 4'!H44</f>
        <v>0</v>
      </c>
      <c r="H21" s="17">
        <f>'Obroty 4'!I44</f>
        <v>0</v>
      </c>
      <c r="I21" s="17">
        <f>'Obroty 4'!J44</f>
        <v>0</v>
      </c>
      <c r="J21" s="17">
        <f>'Obroty 4'!K44</f>
        <v>0</v>
      </c>
    </row>
    <row r="22" spans="3:10" x14ac:dyDescent="0.3">
      <c r="C22" s="16" t="str">
        <f>IF(LEN(D22)&gt;12,VLOOKUP(VALUE(MID(D22,14,3)),slowniki!AE:AF,2,FALSE),VLOOKUP(D22,slowniki!E:F,2,FALSE))</f>
        <v>Naczynia wielorazowe</v>
      </c>
      <c r="D22" s="28" t="str">
        <f>'Obroty 4'!E45</f>
        <v>401-01-01-16</v>
      </c>
      <c r="E22" s="17">
        <f>'Obroty 4'!F45</f>
        <v>0</v>
      </c>
      <c r="F22" s="17">
        <f>'Obroty 4'!G45</f>
        <v>0</v>
      </c>
      <c r="G22" s="17">
        <f>'Obroty 4'!H45</f>
        <v>0</v>
      </c>
      <c r="H22" s="17">
        <f>'Obroty 4'!I45</f>
        <v>0</v>
      </c>
      <c r="I22" s="17">
        <f>'Obroty 4'!J45</f>
        <v>0</v>
      </c>
      <c r="J22" s="17">
        <f>'Obroty 4'!K45</f>
        <v>0</v>
      </c>
    </row>
    <row r="23" spans="3:10" x14ac:dyDescent="0.3">
      <c r="C23" s="16" t="str">
        <f>IF(LEN(D23)&gt;12,VLOOKUP(VALUE(MID(D23,14,3)),slowniki!AE:AF,2,FALSE),VLOOKUP(D23,slowniki!E:F,2,FALSE))</f>
        <v>Materiały związane z utrzymaniem terenu</v>
      </c>
      <c r="D23" s="28" t="str">
        <f>'Obroty 4'!E46</f>
        <v>401-01-01-17</v>
      </c>
      <c r="E23" s="17">
        <f>'Obroty 4'!F46</f>
        <v>0</v>
      </c>
      <c r="F23" s="17">
        <f>'Obroty 4'!G46</f>
        <v>0</v>
      </c>
      <c r="G23" s="17">
        <f>'Obroty 4'!H46</f>
        <v>0</v>
      </c>
      <c r="H23" s="17">
        <f>'Obroty 4'!I46</f>
        <v>0</v>
      </c>
      <c r="I23" s="17">
        <f>'Obroty 4'!J46</f>
        <v>0</v>
      </c>
      <c r="J23" s="17">
        <f>'Obroty 4'!K46</f>
        <v>0</v>
      </c>
    </row>
    <row r="24" spans="3:10" x14ac:dyDescent="0.3">
      <c r="C24" s="16" t="str">
        <f>IF(LEN(D24)&gt;12,VLOOKUP(VALUE(MID(D24,14,3)),slowniki!AE:AF,2,FALSE),VLOOKUP(D24,slowniki!E:F,2,FALSE))</f>
        <v>Pozostałe artykuły gospodarcze</v>
      </c>
      <c r="D24" s="28" t="str">
        <f>'Obroty 4'!E47</f>
        <v>401-01-01-18</v>
      </c>
      <c r="E24" s="17">
        <f>'Obroty 4'!F47</f>
        <v>0</v>
      </c>
      <c r="F24" s="17">
        <f>'Obroty 4'!G47</f>
        <v>0</v>
      </c>
      <c r="G24" s="17">
        <f>'Obroty 4'!H47</f>
        <v>0</v>
      </c>
      <c r="H24" s="17">
        <f>'Obroty 4'!I47</f>
        <v>0</v>
      </c>
      <c r="I24" s="17">
        <f>'Obroty 4'!J47</f>
        <v>0</v>
      </c>
      <c r="J24" s="17">
        <f>'Obroty 4'!K47</f>
        <v>0</v>
      </c>
    </row>
    <row r="25" spans="3:10" x14ac:dyDescent="0.3">
      <c r="C25" s="16" t="str">
        <f>IF(LEN(D25)&gt;12,VLOOKUP(VALUE(MID(D25,14,3)),slowniki!AE:AF,2,FALSE),VLOOKUP(D25,slowniki!E:F,2,FALSE))</f>
        <v>Gazy techniczne</v>
      </c>
      <c r="D25" s="28" t="str">
        <f>'Obroty 4'!E48</f>
        <v>401-01-01-19</v>
      </c>
      <c r="E25" s="17">
        <f>'Obroty 4'!F48</f>
        <v>0</v>
      </c>
      <c r="F25" s="17">
        <f>'Obroty 4'!G48</f>
        <v>0</v>
      </c>
      <c r="G25" s="17">
        <f>'Obroty 4'!H48</f>
        <v>0</v>
      </c>
      <c r="H25" s="17">
        <f>'Obroty 4'!I48</f>
        <v>0</v>
      </c>
      <c r="I25" s="17">
        <f>'Obroty 4'!J48</f>
        <v>0</v>
      </c>
      <c r="J25" s="17">
        <f>'Obroty 4'!K48</f>
        <v>0</v>
      </c>
    </row>
    <row r="26" spans="3:10" x14ac:dyDescent="0.3">
      <c r="C26" s="16" t="str">
        <f>IF(LEN(D26)&gt;12,VLOOKUP(VALUE(MID(D26,14,3)),slowniki!AE:AF,2,FALSE),VLOOKUP(D26,slowniki!E:F,2,FALSE))</f>
        <v>Pozostałe materiały techniczne</v>
      </c>
      <c r="D26" s="28" t="str">
        <f>'Obroty 4'!E49</f>
        <v>401-01-01-20</v>
      </c>
      <c r="E26" s="17">
        <f>'Obroty 4'!F49</f>
        <v>0</v>
      </c>
      <c r="F26" s="17">
        <f>'Obroty 4'!G49</f>
        <v>0</v>
      </c>
      <c r="G26" s="17">
        <f>'Obroty 4'!H49</f>
        <v>0</v>
      </c>
      <c r="H26" s="17">
        <f>'Obroty 4'!I49</f>
        <v>0</v>
      </c>
      <c r="I26" s="17">
        <f>'Obroty 4'!J49</f>
        <v>0</v>
      </c>
      <c r="J26" s="17">
        <f>'Obroty 4'!K49</f>
        <v>0</v>
      </c>
    </row>
    <row r="27" spans="3:10" x14ac:dyDescent="0.3">
      <c r="C27" s="16" t="str">
        <f>IF(LEN(D27)&gt;12,VLOOKUP(VALUE(MID(D27,14,3)),slowniki!AE:AF,2,FALSE),VLOOKUP(D27,slowniki!E:F,2,FALSE))</f>
        <v>Pozostałe materiały niemedyczne</v>
      </c>
      <c r="D27" s="28" t="str">
        <f>'Obroty 4'!E50</f>
        <v>401-01-01-21</v>
      </c>
      <c r="E27" s="17">
        <f>'Obroty 4'!F50</f>
        <v>0</v>
      </c>
      <c r="F27" s="17">
        <f>'Obroty 4'!G50</f>
        <v>0</v>
      </c>
      <c r="G27" s="17">
        <f>'Obroty 4'!H50</f>
        <v>0</v>
      </c>
      <c r="H27" s="17">
        <f>'Obroty 4'!I50</f>
        <v>0</v>
      </c>
      <c r="I27" s="17">
        <f>'Obroty 4'!J50</f>
        <v>0</v>
      </c>
      <c r="J27" s="17">
        <f>'Obroty 4'!K50</f>
        <v>0</v>
      </c>
    </row>
    <row r="28" spans="3:10" x14ac:dyDescent="0.3">
      <c r="C28" s="16" t="str">
        <f>IF(LEN(D28)&gt;12,VLOOKUP(VALUE(MID(D28,14,3)),slowniki!AE:AF,2,FALSE),VLOOKUP(D28,slowniki!E:F,2,FALSE))</f>
        <v>lek 1</v>
      </c>
      <c r="D28" s="28" t="str">
        <f>"401-02-01-01"&amp;"-"&amp;slowniki!AE3</f>
        <v>401-02-01-01-2</v>
      </c>
      <c r="E28" s="17">
        <f>SUMIFS(Dane!Q:Q,Dane!O:O,"401-20101-2",Dane!M:M,$C$2)</f>
        <v>0</v>
      </c>
      <c r="F28" s="17">
        <f>SUMIFS(Dane!P:P,Dane!O:O,"401-20101-2",Dane!M:M,$C$2)</f>
        <v>0</v>
      </c>
      <c r="G28" s="17">
        <f>SUMIFS(Dane!Q:Q,Dane!O:O,"401-20101-2")</f>
        <v>0</v>
      </c>
      <c r="H28" s="17">
        <f>SUMIFS(Dane!P:P,Dane!O:O,"401-20101-2")</f>
        <v>0</v>
      </c>
      <c r="I28" s="17">
        <f>IF(G28&gt;H28,G28-H28,H20)</f>
        <v>0</v>
      </c>
      <c r="J28" s="17">
        <f>IF(H28&gt;G28,H28-G28,0)</f>
        <v>0</v>
      </c>
    </row>
    <row r="29" spans="3:10" x14ac:dyDescent="0.3">
      <c r="C29" s="16" t="str">
        <f>IF(LEN(D29)&gt;12,VLOOKUP(VALUE(MID(D29,14,3)),slowniki!AE:AF,2,FALSE),VLOOKUP(D29,slowniki!E:F,2,FALSE))</f>
        <v>lek 2</v>
      </c>
      <c r="D29" s="28" t="str">
        <f>"401-02-01-01"&amp;"-"&amp;slowniki!AE4</f>
        <v>401-02-01-01-3</v>
      </c>
      <c r="E29" s="17">
        <f>SUMIFS(Dane!Q:Q,Dane!O:O,"401-20101-3",Dane!M:M,$C$2)</f>
        <v>0</v>
      </c>
      <c r="F29" s="17">
        <f>SUMIFS(Dane!P:P,Dane!O:O,"401-20101-3",Dane!M:M,$C$2)</f>
        <v>0</v>
      </c>
      <c r="G29" s="17">
        <f>SUMIFS(Dane!Q:Q,Dane!O:O,"401-20101-3")</f>
        <v>0</v>
      </c>
      <c r="H29" s="17">
        <f>SUMIFS(Dane!P:P,Dane!O:O,"401-20101-3")</f>
        <v>0</v>
      </c>
      <c r="I29" s="17">
        <f t="shared" ref="I29:I45" si="1">IF(G29&gt;H29,G29-H29,H21)</f>
        <v>0</v>
      </c>
      <c r="J29" s="17">
        <f t="shared" ref="J29:J45" si="2">IF(H29&gt;G29,H29-G29,0)</f>
        <v>0</v>
      </c>
    </row>
    <row r="30" spans="3:10" x14ac:dyDescent="0.3">
      <c r="C30" s="16" t="str">
        <f>IF(LEN(D30)&gt;12,VLOOKUP(VALUE(MID(D30,14,3)),slowniki!AE:AF,2,FALSE),VLOOKUP(D30,slowniki!E:F,2,FALSE))</f>
        <v>lek 3</v>
      </c>
      <c r="D30" s="28" t="str">
        <f>"401-02-01-01"&amp;"-"&amp;slowniki!AE5</f>
        <v>401-02-01-01-4</v>
      </c>
      <c r="E30" s="17">
        <f>SUMIFS(Dane!Q:Q,Dane!O:O,"401-20101-4",Dane!M:M,$C$2)</f>
        <v>0</v>
      </c>
      <c r="F30" s="17">
        <f>SUMIFS(Dane!P:P,Dane!O:O,"401-20101-4",Dane!M:M,$C$2)</f>
        <v>0</v>
      </c>
      <c r="G30" s="17">
        <f>SUMIFS(Dane!Q:Q,Dane!O:O,"401-20101-4")</f>
        <v>0</v>
      </c>
      <c r="H30" s="17">
        <f>SUMIFS(Dane!P:P,Dane!O:O,"401-20101-3")</f>
        <v>0</v>
      </c>
      <c r="I30" s="17">
        <f t="shared" si="1"/>
        <v>0</v>
      </c>
      <c r="J30" s="17">
        <f t="shared" si="2"/>
        <v>0</v>
      </c>
    </row>
    <row r="31" spans="3:10" x14ac:dyDescent="0.3">
      <c r="C31" s="16" t="str">
        <f>IF(LEN(D31)&gt;12,VLOOKUP(VALUE(MID(D31,14,3)),slowniki!AE:AF,2,FALSE),VLOOKUP(D31,slowniki!E:F,2,FALSE))</f>
        <v>lek 4</v>
      </c>
      <c r="D31" s="28" t="str">
        <f>"401-02-01-01"&amp;"-"&amp;slowniki!AE6</f>
        <v>401-02-01-01-5</v>
      </c>
      <c r="E31" s="17">
        <f>SUMIFS(Dane!Q:Q,Dane!O:O,"401-20101-5",Dane!M:M,$C$2)</f>
        <v>0</v>
      </c>
      <c r="F31" s="17">
        <f>SUMIFS(Dane!P:P,Dane!O:O,"401-20101-5",Dane!M:M,$C$2)</f>
        <v>0</v>
      </c>
      <c r="G31" s="17">
        <f>SUMIFS(Dane!Q:Q,Dane!O:O,"401-20101-5")</f>
        <v>0</v>
      </c>
      <c r="H31" s="17">
        <f>SUMIFS(Dane!P:P,Dane!O:O,"401-20101-5")</f>
        <v>0</v>
      </c>
      <c r="I31" s="17">
        <f t="shared" si="1"/>
        <v>0</v>
      </c>
      <c r="J31" s="17">
        <f t="shared" si="2"/>
        <v>0</v>
      </c>
    </row>
    <row r="32" spans="3:10" x14ac:dyDescent="0.3">
      <c r="C32" s="16" t="str">
        <f>IF(LEN(D32)&gt;12,VLOOKUP(VALUE(MID(D32,14,3)),slowniki!AE:AF,2,FALSE),VLOOKUP(D32,slowniki!E:F,2,FALSE))</f>
        <v>lek 5</v>
      </c>
      <c r="D32" s="28" t="str">
        <f>"401-02-01-01"&amp;"-"&amp;slowniki!AE7</f>
        <v>401-02-01-01-6</v>
      </c>
      <c r="E32" s="17">
        <f>SUMIFS(Dane!Q:Q,Dane!O:O,"401-20101-6",Dane!M:M,$C$2)</f>
        <v>0</v>
      </c>
      <c r="F32" s="17">
        <f>SUMIFS(Dane!P:P,Dane!O:O,"401-20101-6",Dane!M:M,$C$2)</f>
        <v>0</v>
      </c>
      <c r="G32" s="17">
        <f>SUMIFS(Dane!Q:Q,Dane!O:O,"401-20101-6")</f>
        <v>0</v>
      </c>
      <c r="H32" s="17">
        <f>SUMIFS(Dane!P:P,Dane!O:O,"401-20101-6")</f>
        <v>0</v>
      </c>
      <c r="I32" s="17">
        <f t="shared" si="1"/>
        <v>0</v>
      </c>
      <c r="J32" s="17">
        <f t="shared" si="2"/>
        <v>0</v>
      </c>
    </row>
    <row r="33" spans="3:10" x14ac:dyDescent="0.3">
      <c r="C33" s="16" t="str">
        <f>IF(LEN(D33)&gt;12,VLOOKUP(VALUE(MID(D33,14,3)),slowniki!AE:AF,2,FALSE),VLOOKUP(D33,slowniki!E:F,2,FALSE))</f>
        <v>lek 6</v>
      </c>
      <c r="D33" s="28" t="str">
        <f>"401-02-01-01"&amp;"-"&amp;slowniki!AE8</f>
        <v>401-02-01-01-7</v>
      </c>
      <c r="E33" s="17">
        <f>SUMIFS(Dane!Q:Q,Dane!O:O,"401-20101-7",Dane!M:M,$C$2)</f>
        <v>0</v>
      </c>
      <c r="F33" s="17">
        <f>SUMIFS(Dane!P:P,Dane!O:O,"401-20101-7",Dane!M:M,$C$2)</f>
        <v>0</v>
      </c>
      <c r="G33" s="17">
        <f>SUMIFS(Dane!Q:Q,Dane!O:O,"401-20101-7")</f>
        <v>0</v>
      </c>
      <c r="H33" s="17">
        <f>SUMIFS(Dane!P:P,Dane!O:O,"401-20101-7")</f>
        <v>0</v>
      </c>
      <c r="I33" s="17">
        <f t="shared" si="1"/>
        <v>0</v>
      </c>
      <c r="J33" s="17">
        <f t="shared" si="2"/>
        <v>0</v>
      </c>
    </row>
    <row r="34" spans="3:10" x14ac:dyDescent="0.3">
      <c r="C34" s="16" t="str">
        <f>IF(LEN(D34)&gt;12,VLOOKUP(VALUE(MID(D34,14,3)),slowniki!AE:AF,2,FALSE),VLOOKUP(D34,slowniki!E:F,2,FALSE))</f>
        <v>lek 7</v>
      </c>
      <c r="D34" s="28" t="str">
        <f>"401-02-01-01"&amp;"-"&amp;slowniki!AE9</f>
        <v>401-02-01-01-8</v>
      </c>
      <c r="E34" s="17">
        <f>SUMIFS(Dane!Q:Q,Dane!O:O,"401-20101-8",Dane!M:M,$C$2)</f>
        <v>0</v>
      </c>
      <c r="F34" s="17">
        <f>SUMIFS(Dane!P:P,Dane!O:O,"401-20101-8",Dane!M:M,$C$2)</f>
        <v>0</v>
      </c>
      <c r="G34" s="17">
        <f>SUMIFS(Dane!Q:Q,Dane!O:O,"401-20101-8")</f>
        <v>0</v>
      </c>
      <c r="H34" s="17">
        <f>SUMIFS(Dane!P:P,Dane!O:O,"401-20101-8")</f>
        <v>0</v>
      </c>
      <c r="I34" s="17">
        <f t="shared" si="1"/>
        <v>0</v>
      </c>
      <c r="J34" s="17">
        <f t="shared" si="2"/>
        <v>0</v>
      </c>
    </row>
    <row r="35" spans="3:10" x14ac:dyDescent="0.3">
      <c r="C35" s="16" t="str">
        <f>IF(LEN(D35)&gt;12,VLOOKUP(VALUE(MID(D35,14,3)),slowniki!AE:AF,2,FALSE),VLOOKUP(D35,slowniki!E:F,2,FALSE))</f>
        <v>lek 8</v>
      </c>
      <c r="D35" s="29" t="str">
        <f>"401-02-01-01"&amp;"-"&amp;slowniki!AE10</f>
        <v>401-02-01-01-9</v>
      </c>
      <c r="E35" s="17">
        <f>SUMIFS(Dane!Q:Q,Dane!O:O,"401-20101-9",Dane!M:M,$C$2)</f>
        <v>0</v>
      </c>
      <c r="F35" s="17">
        <f>SUMIFS(Dane!P:P,Dane!O:O,"401-20101-9",Dane!M:M,$C$2)</f>
        <v>0</v>
      </c>
      <c r="G35" s="17">
        <f>SUMIFS(Dane!Q:Q,Dane!O:O,"401-20101-9")</f>
        <v>0</v>
      </c>
      <c r="H35" s="17">
        <f>SUMIFS(Dane!P:P,Dane!O:O,"401-20101-9")</f>
        <v>0</v>
      </c>
      <c r="I35" s="17">
        <f t="shared" si="1"/>
        <v>0</v>
      </c>
      <c r="J35" s="17">
        <f t="shared" si="2"/>
        <v>0</v>
      </c>
    </row>
    <row r="36" spans="3:10" x14ac:dyDescent="0.3">
      <c r="C36" s="16" t="str">
        <f>IF(LEN(D36)&gt;12,VLOOKUP(VALUE(MID(D36,14,3)),slowniki!AE:AF,2,FALSE),VLOOKUP(D36,slowniki!E:F,2,FALSE))</f>
        <v>lek 1</v>
      </c>
      <c r="D36" s="30" t="str">
        <f>"401-02-02-01-"&amp;slowniki!AE3</f>
        <v>401-02-02-01-2</v>
      </c>
      <c r="E36" s="31">
        <f>SUMIFS(Dane!Q:Q,Dane!O:O,"401-20201-2",Dane!M:M,$C$2)</f>
        <v>0</v>
      </c>
      <c r="F36" s="17">
        <f>SUMIFS(Dane!P:P,Dane!O:O,"401-20201-2",Dane!M:M,$C$2)</f>
        <v>0</v>
      </c>
      <c r="G36" s="17">
        <f>SUMIFS(Dane!Q:Q,Dane!O:O,"401-20201-2")</f>
        <v>0</v>
      </c>
      <c r="H36" s="17">
        <f>SUMIFS(Dane!P:P,Dane!O:O,"401-20201-2")</f>
        <v>0</v>
      </c>
      <c r="I36" s="17">
        <f t="shared" si="1"/>
        <v>0</v>
      </c>
      <c r="J36" s="17">
        <f t="shared" si="2"/>
        <v>0</v>
      </c>
    </row>
    <row r="37" spans="3:10" x14ac:dyDescent="0.3">
      <c r="C37" s="16" t="str">
        <f>IF(LEN(D37)&gt;12,VLOOKUP(VALUE(MID(D37,14,3)),slowniki!AE:AF,2,FALSE),VLOOKUP(D37,slowniki!E:F,2,FALSE))</f>
        <v>lek 2</v>
      </c>
      <c r="D37" s="30" t="str">
        <f>"401-02-02-01-"&amp;slowniki!AE4</f>
        <v>401-02-02-01-3</v>
      </c>
      <c r="E37" s="31">
        <f>SUMIFS(Dane!Q:Q,Dane!O:O,"401-20201-3",Dane!M:M,$C$2)</f>
        <v>0</v>
      </c>
      <c r="F37" s="17">
        <f>SUMIFS(Dane!P:P,Dane!O:O,"401-20201-3",Dane!M:M,$C$2)</f>
        <v>0</v>
      </c>
      <c r="G37" s="17">
        <f>SUMIFS(Dane!Q:Q,Dane!O:O,"401-20201-3")</f>
        <v>0</v>
      </c>
      <c r="H37" s="17">
        <f>SUMIFS(Dane!P:P,Dane!O:O,"401-20201-3")</f>
        <v>0</v>
      </c>
      <c r="I37" s="17">
        <f t="shared" si="1"/>
        <v>0</v>
      </c>
      <c r="J37" s="17">
        <f t="shared" si="2"/>
        <v>0</v>
      </c>
    </row>
    <row r="38" spans="3:10" x14ac:dyDescent="0.3">
      <c r="C38" s="16" t="str">
        <f>IF(LEN(D38)&gt;12,VLOOKUP(VALUE(MID(D38,14,3)),slowniki!AE:AF,2,FALSE),VLOOKUP(D38,slowniki!E:F,2,FALSE))</f>
        <v>lek 3</v>
      </c>
      <c r="D38" s="30" t="str">
        <f>"401-02-02-01-"&amp;slowniki!AE5</f>
        <v>401-02-02-01-4</v>
      </c>
      <c r="E38" s="31">
        <f>SUMIFS(Dane!Q:Q,Dane!O:O,"401-20201-4",Dane!M:M,$C$2)</f>
        <v>0</v>
      </c>
      <c r="F38" s="17">
        <f>SUMIFS(Dane!P:P,Dane!O:O,"401-20201-4",Dane!M:M,$C$2)</f>
        <v>0</v>
      </c>
      <c r="G38" s="17">
        <f>SUMIFS(Dane!Q:Q,Dane!O:O,"401-20201-4")</f>
        <v>0</v>
      </c>
      <c r="H38" s="17">
        <f>SUMIFS(Dane!P:P,Dane!O:O,"401-20201-4")</f>
        <v>0</v>
      </c>
      <c r="I38" s="17">
        <f t="shared" si="1"/>
        <v>0</v>
      </c>
      <c r="J38" s="17">
        <f t="shared" si="2"/>
        <v>0</v>
      </c>
    </row>
    <row r="39" spans="3:10" x14ac:dyDescent="0.3">
      <c r="C39" s="16" t="str">
        <f>IF(LEN(D39)&gt;12,VLOOKUP(VALUE(MID(D39,14,3)),slowniki!AE:AF,2,FALSE),VLOOKUP(D39,slowniki!E:F,2,FALSE))</f>
        <v>lek 4</v>
      </c>
      <c r="D39" s="30" t="str">
        <f>"401-02-02-01-"&amp;slowniki!AE6</f>
        <v>401-02-02-01-5</v>
      </c>
      <c r="E39" s="31">
        <f>SUMIFS(Dane!Q:Q,Dane!O:O,"401-20201-5",Dane!M:M,$C$2)</f>
        <v>0</v>
      </c>
      <c r="F39" s="17">
        <f>SUMIFS(Dane!P:P,Dane!O:O,"401-20201-5",Dane!M:M,$C$2)</f>
        <v>0</v>
      </c>
      <c r="G39" s="17">
        <f>SUMIFS(Dane!Q:Q,Dane!O:O,"401-20201-5")</f>
        <v>0</v>
      </c>
      <c r="H39" s="17">
        <f>SUMIFS(Dane!P:P,Dane!O:O,"401-20201-5")</f>
        <v>0</v>
      </c>
      <c r="I39" s="17">
        <f t="shared" si="1"/>
        <v>0</v>
      </c>
      <c r="J39" s="17">
        <f t="shared" si="2"/>
        <v>0</v>
      </c>
    </row>
    <row r="40" spans="3:10" x14ac:dyDescent="0.3">
      <c r="C40" s="16" t="str">
        <f>IF(LEN(D40)&gt;12,VLOOKUP(VALUE(MID(D40,14,3)),slowniki!AE:AF,2,FALSE),VLOOKUP(D40,slowniki!E:F,2,FALSE))</f>
        <v>lek 5</v>
      </c>
      <c r="D40" s="30" t="str">
        <f>"401-02-02-01-"&amp;slowniki!AE7</f>
        <v>401-02-02-01-6</v>
      </c>
      <c r="E40" s="31">
        <f>SUMIFS(Dane!Q:Q,Dane!O:O,"401-20201-6",Dane!M:M,$C$2)</f>
        <v>0</v>
      </c>
      <c r="F40" s="17">
        <f>SUMIFS(Dane!P:P,Dane!O:O,"401-20201-6",Dane!M:M,$C$2)</f>
        <v>0</v>
      </c>
      <c r="G40" s="17">
        <f>SUMIFS(Dane!Q:Q,Dane!O:O,"401-20201-6")</f>
        <v>0</v>
      </c>
      <c r="H40" s="17">
        <f>SUMIFS(Dane!P:P,Dane!O:O,"401-20201-6")</f>
        <v>0</v>
      </c>
      <c r="I40" s="17">
        <f t="shared" si="1"/>
        <v>0</v>
      </c>
      <c r="J40" s="17">
        <f t="shared" si="2"/>
        <v>0</v>
      </c>
    </row>
    <row r="41" spans="3:10" x14ac:dyDescent="0.3">
      <c r="C41" s="16" t="str">
        <f>IF(LEN(D41)&gt;12,VLOOKUP(VALUE(MID(D41,14,3)),slowniki!AE:AF,2,FALSE),VLOOKUP(D41,slowniki!E:F,2,FALSE))</f>
        <v>lek 6</v>
      </c>
      <c r="D41" s="30" t="str">
        <f>"401-02-02-01-"&amp;slowniki!AE8</f>
        <v>401-02-02-01-7</v>
      </c>
      <c r="E41" s="31">
        <f>SUMIFS(Dane!Q:Q,Dane!O:O,"401-20201-7",Dane!M:M,$C$2)</f>
        <v>0</v>
      </c>
      <c r="F41" s="17">
        <f>SUMIFS(Dane!P:P,Dane!O:O,"401-20201-7",Dane!M:M,$C$2)</f>
        <v>0</v>
      </c>
      <c r="G41" s="17">
        <f>SUMIFS(Dane!Q:Q,Dane!O:O,"401-20201-7")</f>
        <v>0</v>
      </c>
      <c r="H41" s="17">
        <f>SUMIFS(Dane!P:P,Dane!O:O,"401-20201-7")</f>
        <v>0</v>
      </c>
      <c r="I41" s="17">
        <f t="shared" si="1"/>
        <v>0</v>
      </c>
      <c r="J41" s="17">
        <f t="shared" si="2"/>
        <v>0</v>
      </c>
    </row>
    <row r="42" spans="3:10" x14ac:dyDescent="0.3">
      <c r="C42" s="16" t="str">
        <f>IF(LEN(D42)&gt;12,VLOOKUP(VALUE(MID(D42,14,3)),slowniki!AE:AF,2,FALSE),VLOOKUP(D42,slowniki!E:F,2,FALSE))</f>
        <v>lek 7</v>
      </c>
      <c r="D42" s="30" t="str">
        <f>"401-02-02-01-"&amp;slowniki!AE9</f>
        <v>401-02-02-01-8</v>
      </c>
      <c r="E42" s="31">
        <f>SUMIFS(Dane!Q:Q,Dane!O:O,"401-20201-8",Dane!M:M,$C$2)</f>
        <v>0</v>
      </c>
      <c r="F42" s="17">
        <f>SUMIFS(Dane!P:P,Dane!O:O,"401-20201-8",Dane!M:M,$C$2)</f>
        <v>0</v>
      </c>
      <c r="G42" s="17">
        <f>SUMIFS(Dane!Q:Q,Dane!O:O,"401-20201-8")</f>
        <v>0</v>
      </c>
      <c r="H42" s="17">
        <f>SUMIFS(Dane!P:P,Dane!O:O,"401-20201-8")</f>
        <v>0</v>
      </c>
      <c r="I42" s="17">
        <f t="shared" si="1"/>
        <v>0</v>
      </c>
      <c r="J42" s="17">
        <f t="shared" si="2"/>
        <v>0</v>
      </c>
    </row>
    <row r="43" spans="3:10" x14ac:dyDescent="0.3">
      <c r="C43" s="16" t="str">
        <f>IF(LEN(D43)&gt;12,VLOOKUP(VALUE(MID(D43,14,3)),slowniki!AE:AF,2,FALSE),VLOOKUP(D43,slowniki!E:F,2,FALSE))</f>
        <v>lek 8</v>
      </c>
      <c r="D43" s="30" t="str">
        <f>"401-02-02-01-"&amp;slowniki!AE10</f>
        <v>401-02-02-01-9</v>
      </c>
      <c r="E43" s="31">
        <f>SUMIFS(Dane!Q:Q,Dane!O:O,"401-20201-9",Dane!M:M,$C$2)</f>
        <v>0</v>
      </c>
      <c r="F43" s="17">
        <f>SUMIFS(Dane!P:P,Dane!O:O,"401-20201-9",Dane!M:M,$C$2)</f>
        <v>0</v>
      </c>
      <c r="G43" s="17">
        <f>SUMIFS(Dane!Q:Q,Dane!O:O,"401-20201-9")</f>
        <v>0</v>
      </c>
      <c r="H43" s="17">
        <f>SUMIFS(Dane!P:P,Dane!O:O,"401-20201-9")</f>
        <v>0</v>
      </c>
      <c r="I43" s="17">
        <f t="shared" si="1"/>
        <v>0</v>
      </c>
      <c r="J43" s="17">
        <f t="shared" si="2"/>
        <v>0</v>
      </c>
    </row>
    <row r="44" spans="3:10" x14ac:dyDescent="0.3">
      <c r="C44" s="16" t="str">
        <f>IF(LEN(D44)&gt;12,VLOOKUP(VALUE(MID(D44,14,3)),slowniki!AE:AF,2,FALSE),VLOOKUP(D44,slowniki!E:F,2,FALSE))</f>
        <v>lek 1</v>
      </c>
      <c r="D44" s="30" t="str">
        <f>"401-02-03-01-"&amp;slowniki!AE3</f>
        <v>401-02-03-01-2</v>
      </c>
      <c r="E44" s="31">
        <f>SUMIFS(Dane!Q:Q,Dane!O:O,"401-20301-2",Dane!M:M,$C$2)</f>
        <v>0</v>
      </c>
      <c r="F44" s="17">
        <f>SUMIFS(Dane!P:P,Dane!O:O,"401-20301-2",Dane!M:M,$C$2)</f>
        <v>0</v>
      </c>
      <c r="G44" s="17">
        <f>SUMIFS(Dane!Q:Q,Dane!O:O,"401-20301-2")</f>
        <v>0</v>
      </c>
      <c r="H44" s="17">
        <f>SUMIFS(Dane!P:P,Dane!O:O,"401-20301-2")</f>
        <v>0</v>
      </c>
      <c r="I44" s="17">
        <f t="shared" si="1"/>
        <v>0</v>
      </c>
      <c r="J44" s="17">
        <f t="shared" si="2"/>
        <v>0</v>
      </c>
    </row>
    <row r="45" spans="3:10" x14ac:dyDescent="0.3">
      <c r="C45" s="16" t="str">
        <f>IF(LEN(D45)&gt;12,VLOOKUP(VALUE(MID(D45,14,3)),slowniki!AE:AF,2,FALSE),VLOOKUP(D45,slowniki!E:F,2,FALSE))</f>
        <v>lek 2</v>
      </c>
      <c r="D45" s="30" t="str">
        <f>"401-02-03-01-"&amp;slowniki!AE4</f>
        <v>401-02-03-01-3</v>
      </c>
      <c r="E45" s="31">
        <f>SUMIFS(Dane!Q:Q,Dane!O:O,"401-20301-3",Dane!M:M,$C$2)</f>
        <v>0</v>
      </c>
      <c r="F45" s="17">
        <f>SUMIFS(Dane!P:P,Dane!O:O,"401-20301-3",Dane!M:M,$C$2)</f>
        <v>0</v>
      </c>
      <c r="G45" s="17">
        <f>SUMIFS(Dane!Q:Q,Dane!O:O,"401-20301-3")</f>
        <v>0</v>
      </c>
      <c r="H45" s="17">
        <f>SUMIFS(Dane!P:P,Dane!O:O,"401-20301-3")</f>
        <v>0</v>
      </c>
      <c r="I45" s="17">
        <f t="shared" si="1"/>
        <v>0</v>
      </c>
      <c r="J45" s="17">
        <f t="shared" si="2"/>
        <v>0</v>
      </c>
    </row>
    <row r="46" spans="3:10" x14ac:dyDescent="0.3">
      <c r="C46" s="16" t="str">
        <f>IF(LEN(D46)&gt;12,VLOOKUP(VALUE(MID(D46,14,3)),slowniki!AE:AF,2,FALSE),VLOOKUP(D46,slowniki!E:F,2,FALSE))</f>
        <v>lek 3</v>
      </c>
      <c r="D46" s="30" t="str">
        <f>"401-02-03-01-"&amp;slowniki!AE5</f>
        <v>401-02-03-01-4</v>
      </c>
      <c r="E46" s="31">
        <f>SUMIFS(Dane!Q:Q,Dane!O:O,"401-20301-4",Dane!M:M,$C$2)</f>
        <v>0</v>
      </c>
      <c r="F46" s="17">
        <f>SUMIFS(Dane!P:P,Dane!O:O,"401-20301-4",Dane!M:M,$C$2)</f>
        <v>0</v>
      </c>
      <c r="G46" s="17">
        <f>SUMIFS(Dane!Q:Q,Dane!O:O,"401-20301-4")</f>
        <v>0</v>
      </c>
      <c r="H46" s="17">
        <f>SUMIFS(Dane!P:P,Dane!O:O,"401-20301-4")</f>
        <v>0</v>
      </c>
      <c r="I46" s="17">
        <f>IF(G46&gt;H46,G46-H46,H38)</f>
        <v>0</v>
      </c>
      <c r="J46" s="17">
        <f>IF(H46&gt;G46,H46-G46,0)</f>
        <v>0</v>
      </c>
    </row>
    <row r="47" spans="3:10" x14ac:dyDescent="0.3">
      <c r="C47" s="16" t="str">
        <f>IF(LEN(D47)&gt;12,VLOOKUP(VALUE(MID(D47,14,3)),slowniki!AE:AF,2,FALSE),VLOOKUP(D47,slowniki!E:F,2,FALSE))</f>
        <v>lek 4</v>
      </c>
      <c r="D47" s="30" t="str">
        <f>"401-02-03-01-"&amp;slowniki!AE6</f>
        <v>401-02-03-01-5</v>
      </c>
      <c r="E47" s="31">
        <f>SUMIFS(Dane!Q:Q,Dane!O:O,"401-20301-5",Dane!M:M,$C$2)</f>
        <v>0</v>
      </c>
      <c r="F47" s="17">
        <f>SUMIFS(Dane!P:P,Dane!O:O,"401-20301-5",Dane!M:M,$C$2)</f>
        <v>0</v>
      </c>
      <c r="G47" s="17">
        <f>SUMIFS(Dane!Q:Q,Dane!O:O,"401-20301-5")</f>
        <v>0</v>
      </c>
      <c r="H47" s="17">
        <f>SUMIFS(Dane!P:P,Dane!O:O,"401-20301-5")</f>
        <v>0</v>
      </c>
      <c r="I47" s="17">
        <f t="shared" ref="I47:I51" si="3">IF(G47&gt;H47,G47-H47,H39)</f>
        <v>0</v>
      </c>
      <c r="J47" s="17">
        <f t="shared" ref="J47:J51" si="4">IF(H47&gt;G47,H47-G47,0)</f>
        <v>0</v>
      </c>
    </row>
    <row r="48" spans="3:10" x14ac:dyDescent="0.3">
      <c r="C48" s="16" t="str">
        <f>IF(LEN(D48)&gt;12,VLOOKUP(VALUE(MID(D48,14,3)),slowniki!AE:AF,2,FALSE),VLOOKUP(D48,slowniki!E:F,2,FALSE))</f>
        <v>lek 5</v>
      </c>
      <c r="D48" s="30" t="str">
        <f>"401-02-03-01-"&amp;slowniki!AE7</f>
        <v>401-02-03-01-6</v>
      </c>
      <c r="E48" s="31">
        <f>SUMIFS(Dane!Q:Q,Dane!O:O,"401-20301-6",Dane!M:M,$C$2)</f>
        <v>0</v>
      </c>
      <c r="F48" s="17">
        <f>SUMIFS(Dane!P:P,Dane!O:O,"401-20301-6",Dane!M:M,$C$2)</f>
        <v>0</v>
      </c>
      <c r="G48" s="17">
        <f>SUMIFS(Dane!Q:Q,Dane!O:O,"401-20301-6")</f>
        <v>0</v>
      </c>
      <c r="H48" s="17">
        <f>SUMIFS(Dane!P:P,Dane!O:O,"401-20301-6")</f>
        <v>0</v>
      </c>
      <c r="I48" s="17">
        <f t="shared" si="3"/>
        <v>0</v>
      </c>
      <c r="J48" s="17">
        <f t="shared" si="4"/>
        <v>0</v>
      </c>
    </row>
    <row r="49" spans="3:10" x14ac:dyDescent="0.3">
      <c r="C49" s="16" t="str">
        <f>IF(LEN(D49)&gt;12,VLOOKUP(VALUE(MID(D49,14,3)),slowniki!AE:AF,2,FALSE),VLOOKUP(D49,slowniki!E:F,2,FALSE))</f>
        <v>lek 6</v>
      </c>
      <c r="D49" s="30" t="str">
        <f>"401-02-03-01-"&amp;slowniki!AE8</f>
        <v>401-02-03-01-7</v>
      </c>
      <c r="E49" s="31">
        <f>SUMIFS(Dane!Q:Q,Dane!O:O,"401-20301-7",Dane!M:M,$C$2)</f>
        <v>0</v>
      </c>
      <c r="F49" s="17">
        <f>SUMIFS(Dane!P:P,Dane!O:O,"401-20301-7",Dane!M:M,$C$2)</f>
        <v>0</v>
      </c>
      <c r="G49" s="17">
        <f>SUMIFS(Dane!Q:Q,Dane!O:O,"401-20301-7")</f>
        <v>0</v>
      </c>
      <c r="H49" s="17">
        <f>SUMIFS(Dane!P:P,Dane!O:O,"401-20301-7")</f>
        <v>0</v>
      </c>
      <c r="I49" s="17">
        <f t="shared" si="3"/>
        <v>0</v>
      </c>
      <c r="J49" s="17">
        <f t="shared" si="4"/>
        <v>0</v>
      </c>
    </row>
    <row r="50" spans="3:10" x14ac:dyDescent="0.3">
      <c r="C50" s="16" t="str">
        <f>IF(LEN(D50)&gt;12,VLOOKUP(VALUE(MID(D50,14,3)),slowniki!AE:AF,2,FALSE),VLOOKUP(D50,slowniki!E:F,2,FALSE))</f>
        <v>lek 7</v>
      </c>
      <c r="D50" s="30" t="str">
        <f>"401-02-03-01-"&amp;slowniki!AE9</f>
        <v>401-02-03-01-8</v>
      </c>
      <c r="E50" s="31">
        <f>SUMIFS(Dane!Q:Q,Dane!O:O,"401-20301-8",Dane!M:M,$C$2)</f>
        <v>0</v>
      </c>
      <c r="F50" s="17">
        <f>SUMIFS(Dane!P:P,Dane!O:O,"401-20301-8",Dane!M:M,$C$2)</f>
        <v>0</v>
      </c>
      <c r="G50" s="17">
        <f>SUMIFS(Dane!Q:Q,Dane!O:O,"401-20301-8")</f>
        <v>0</v>
      </c>
      <c r="H50" s="17">
        <f>SUMIFS(Dane!P:P,Dane!O:O,"401-20301-8")</f>
        <v>0</v>
      </c>
      <c r="I50" s="17">
        <f t="shared" si="3"/>
        <v>0</v>
      </c>
      <c r="J50" s="17">
        <f t="shared" si="4"/>
        <v>0</v>
      </c>
    </row>
    <row r="51" spans="3:10" x14ac:dyDescent="0.3">
      <c r="C51" s="16" t="str">
        <f>IF(LEN(D51)&gt;12,VLOOKUP(VALUE(MID(D51,14,3)),slowniki!AE:AF,2,FALSE),VLOOKUP(D51,slowniki!E:F,2,FALSE))</f>
        <v>lek 8</v>
      </c>
      <c r="D51" s="30" t="str">
        <f>"401-02-03-01-"&amp;slowniki!AE10</f>
        <v>401-02-03-01-9</v>
      </c>
      <c r="E51" s="31">
        <f>SUMIFS(Dane!Q:Q,Dane!O:O,"401-20301-9",Dane!M:M,$C$2)</f>
        <v>0</v>
      </c>
      <c r="F51" s="17">
        <f>SUMIFS(Dane!P:P,Dane!O:O,"401-20301-9",Dane!M:M,$C$2)</f>
        <v>0</v>
      </c>
      <c r="G51" s="17">
        <f>SUMIFS(Dane!Q:Q,Dane!O:O,"401-20301-9")</f>
        <v>0</v>
      </c>
      <c r="H51" s="17">
        <f>SUMIFS(Dane!P:P,Dane!O:O,"401-20301-9")</f>
        <v>0</v>
      </c>
      <c r="I51" s="17">
        <f t="shared" si="3"/>
        <v>0</v>
      </c>
      <c r="J51" s="17">
        <f t="shared" si="4"/>
        <v>0</v>
      </c>
    </row>
    <row r="52" spans="3:10" x14ac:dyDescent="0.3">
      <c r="C52" s="16" t="str">
        <f>IF(LEN(D52)&gt;12,VLOOKUP(VALUE(MID(D52,14,3)),slowniki!AE:AF,2,FALSE),VLOOKUP(D52,slowniki!E:F,2,FALSE))</f>
        <v>Krew i produkty krwiopochodne</v>
      </c>
      <c r="D52" s="32" t="str">
        <f>'Obroty 4'!E54</f>
        <v>401-02-03-02</v>
      </c>
      <c r="E52" s="17">
        <f>'Obroty 4'!F54</f>
        <v>0</v>
      </c>
      <c r="F52" s="17">
        <f>'Obroty 4'!G54</f>
        <v>0</v>
      </c>
      <c r="G52" s="17">
        <f>'Obroty 4'!H54</f>
        <v>0</v>
      </c>
      <c r="H52" s="17">
        <f>'Obroty 4'!I54</f>
        <v>0</v>
      </c>
      <c r="I52" s="17">
        <f>'Obroty 4'!J54</f>
        <v>0</v>
      </c>
      <c r="J52" s="17">
        <f>'Obroty 4'!K54</f>
        <v>0</v>
      </c>
    </row>
    <row r="53" spans="3:10" x14ac:dyDescent="0.3">
      <c r="C53" s="16" t="str">
        <f>IF(LEN(D53)&gt;12,VLOOKUP(VALUE(MID(D53,14,3)),slowniki!AE:AF,2,FALSE),VLOOKUP(D53,slowniki!E:F,2,FALSE))</f>
        <v>Radiofarmaceutyki</v>
      </c>
      <c r="D53" s="32" t="str">
        <f>'Obroty 4'!E55</f>
        <v>401-02-03-03</v>
      </c>
      <c r="E53" s="17">
        <f>'Obroty 4'!F55</f>
        <v>0</v>
      </c>
      <c r="F53" s="17">
        <f>'Obroty 4'!G55</f>
        <v>0</v>
      </c>
      <c r="G53" s="17">
        <f>'Obroty 4'!H55</f>
        <v>0</v>
      </c>
      <c r="H53" s="17">
        <f>'Obroty 4'!I55</f>
        <v>0</v>
      </c>
      <c r="I53" s="17">
        <f>'Obroty 4'!J55</f>
        <v>0</v>
      </c>
      <c r="J53" s="17">
        <f>'Obroty 4'!K55</f>
        <v>0</v>
      </c>
    </row>
    <row r="54" spans="3:10" x14ac:dyDescent="0.3">
      <c r="C54" s="16" t="str">
        <f>IF(LEN(D54)&gt;12,VLOOKUP(VALUE(MID(D54,14,3)),slowniki!AE:AF,2,FALSE),VLOOKUP(D54,slowniki!E:F,2,FALSE))</f>
        <v>Kontrasty</v>
      </c>
      <c r="D54" s="32" t="str">
        <f>'Obroty 4'!E56</f>
        <v>401-02-03-04</v>
      </c>
      <c r="E54" s="17">
        <f>'Obroty 4'!F56</f>
        <v>0</v>
      </c>
      <c r="F54" s="17">
        <f>'Obroty 4'!G56</f>
        <v>0</v>
      </c>
      <c r="G54" s="17">
        <f>'Obroty 4'!H56</f>
        <v>0</v>
      </c>
      <c r="H54" s="17">
        <f>'Obroty 4'!I56</f>
        <v>0</v>
      </c>
      <c r="I54" s="17">
        <f>'Obroty 4'!J56</f>
        <v>0</v>
      </c>
      <c r="J54" s="17">
        <f>'Obroty 4'!K56</f>
        <v>0</v>
      </c>
    </row>
    <row r="55" spans="3:10" x14ac:dyDescent="0.3">
      <c r="C55" s="16" t="str">
        <f>IF(LEN(D55)&gt;12,VLOOKUP(VALUE(MID(D55,14,3)),slowniki!AE:AF,2,FALSE),VLOOKUP(D55,slowniki!E:F,2,FALSE))</f>
        <v>Preparaty do żywienia pozajelitowego, dojelitowego</v>
      </c>
      <c r="D55" s="32" t="str">
        <f>'Obroty 4'!E57</f>
        <v>401-02-03-05</v>
      </c>
      <c r="E55" s="17">
        <f>'Obroty 4'!F57</f>
        <v>0</v>
      </c>
      <c r="F55" s="17">
        <f>'Obroty 4'!G57</f>
        <v>0</v>
      </c>
      <c r="G55" s="17">
        <f>'Obroty 4'!H57</f>
        <v>0</v>
      </c>
      <c r="H55" s="17">
        <f>'Obroty 4'!I57</f>
        <v>0</v>
      </c>
      <c r="I55" s="17">
        <f>'Obroty 4'!J57</f>
        <v>0</v>
      </c>
      <c r="J55" s="17">
        <f>'Obroty 4'!K57</f>
        <v>0</v>
      </c>
    </row>
    <row r="56" spans="3:10" x14ac:dyDescent="0.3">
      <c r="C56" s="16" t="str">
        <f>IF(LEN(D56)&gt;12,VLOOKUP(VALUE(MID(D56,14,3)),slowniki!AE:AF,2,FALSE),VLOOKUP(D56,slowniki!E:F,2,FALSE))</f>
        <v>Preparaty przeciwkrwotoczne miejscowe i uszczelniające</v>
      </c>
      <c r="D56" s="32" t="str">
        <f>'Obroty 4'!E58</f>
        <v>401-02-03-06</v>
      </c>
      <c r="E56" s="17">
        <f>'Obroty 4'!F58</f>
        <v>0</v>
      </c>
      <c r="F56" s="17">
        <f>'Obroty 4'!G58</f>
        <v>0</v>
      </c>
      <c r="G56" s="17">
        <f>'Obroty 4'!H58</f>
        <v>0</v>
      </c>
      <c r="H56" s="17">
        <f>'Obroty 4'!I58</f>
        <v>0</v>
      </c>
      <c r="I56" s="17">
        <f>'Obroty 4'!J58</f>
        <v>0</v>
      </c>
      <c r="J56" s="17">
        <f>'Obroty 4'!K58</f>
        <v>0</v>
      </c>
    </row>
    <row r="57" spans="3:10" x14ac:dyDescent="0.3">
      <c r="C57" s="16" t="str">
        <f>IF(LEN(D57)&gt;12,VLOOKUP(VALUE(MID(D57,14,3)),slowniki!AE:AF,2,FALSE),VLOOKUP(D57,slowniki!E:F,2,FALSE))</f>
        <v>Pozostałe leki zgodnie z kartoteką</v>
      </c>
      <c r="D57" s="32" t="str">
        <f>'Obroty 4'!E59</f>
        <v>401-02-03-07</v>
      </c>
      <c r="E57" s="17">
        <f>'Obroty 4'!F59</f>
        <v>0</v>
      </c>
      <c r="F57" s="17">
        <f>'Obroty 4'!G59</f>
        <v>0</v>
      </c>
      <c r="G57" s="17">
        <f>'Obroty 4'!H59</f>
        <v>0</v>
      </c>
      <c r="H57" s="17">
        <f>'Obroty 4'!I59</f>
        <v>0</v>
      </c>
      <c r="I57" s="17">
        <f>'Obroty 4'!J59</f>
        <v>0</v>
      </c>
      <c r="J57" s="17">
        <f>'Obroty 4'!K59</f>
        <v>0</v>
      </c>
    </row>
    <row r="58" spans="3:10" x14ac:dyDescent="0.3">
      <c r="C58" s="16" t="str">
        <f>IF(LEN(D58)&gt;12,VLOOKUP(VALUE(MID(D58,14,3)),slowniki!AE:AF,2,FALSE),VLOOKUP(D58,slowniki!E:F,2,FALSE))</f>
        <v>Narzędzia chirurgiczne i inne</v>
      </c>
      <c r="D58" s="32" t="str">
        <f>'Obroty 4'!E60</f>
        <v>401-02-04-01</v>
      </c>
      <c r="E58" s="17">
        <f>'Obroty 4'!F60</f>
        <v>0</v>
      </c>
      <c r="F58" s="17">
        <f>'Obroty 4'!G60</f>
        <v>0</v>
      </c>
      <c r="G58" s="17">
        <f>'Obroty 4'!H60</f>
        <v>0</v>
      </c>
      <c r="H58" s="17">
        <f>'Obroty 4'!I60</f>
        <v>0</v>
      </c>
      <c r="I58" s="17">
        <f>'Obroty 4'!J60</f>
        <v>0</v>
      </c>
      <c r="J58" s="17">
        <f>'Obroty 4'!K60</f>
        <v>0</v>
      </c>
    </row>
    <row r="59" spans="3:10" x14ac:dyDescent="0.3">
      <c r="C59" s="16" t="str">
        <f>IF(LEN(D59)&gt;12,VLOOKUP(VALUE(MID(D59,14,3)),slowniki!AE:AF,2,FALSE),VLOOKUP(D59,slowniki!E:F,2,FALSE))</f>
        <v>Jednorazowe staplery i zszywki</v>
      </c>
      <c r="D59" s="32" t="str">
        <f>'Obroty 4'!E61</f>
        <v>401-02-04-02</v>
      </c>
      <c r="E59" s="17">
        <f>'Obroty 4'!F61</f>
        <v>0</v>
      </c>
      <c r="F59" s="17">
        <f>'Obroty 4'!G61</f>
        <v>0</v>
      </c>
      <c r="G59" s="17">
        <f>'Obroty 4'!H61</f>
        <v>0</v>
      </c>
      <c r="H59" s="17">
        <f>'Obroty 4'!I61</f>
        <v>0</v>
      </c>
      <c r="I59" s="17">
        <f>'Obroty 4'!J61</f>
        <v>0</v>
      </c>
      <c r="J59" s="17">
        <f>'Obroty 4'!K61</f>
        <v>0</v>
      </c>
    </row>
    <row r="60" spans="3:10" x14ac:dyDescent="0.3">
      <c r="C60" s="16" t="str">
        <f>IF(LEN(D60)&gt;12,VLOOKUP(VALUE(MID(D60,14,3)),slowniki!AE:AF,2,FALSE),VLOOKUP(D60,slowniki!E:F,2,FALSE))</f>
        <v>Igły, strzykawki, wenflony</v>
      </c>
      <c r="D60" s="32" t="str">
        <f>'Obroty 4'!E62</f>
        <v>401-02-04-03</v>
      </c>
      <c r="E60" s="17">
        <f>'Obroty 4'!F62</f>
        <v>0</v>
      </c>
      <c r="F60" s="17">
        <f>'Obroty 4'!G62</f>
        <v>0</v>
      </c>
      <c r="G60" s="17">
        <f>'Obroty 4'!H62</f>
        <v>0</v>
      </c>
      <c r="H60" s="17">
        <f>'Obroty 4'!I62</f>
        <v>0</v>
      </c>
      <c r="I60" s="17">
        <f>'Obroty 4'!J62</f>
        <v>0</v>
      </c>
      <c r="J60" s="17">
        <f>'Obroty 4'!K62</f>
        <v>0</v>
      </c>
    </row>
    <row r="61" spans="3:10" x14ac:dyDescent="0.3">
      <c r="C61" s="16" t="str">
        <f>IF(LEN(D61)&gt;12,VLOOKUP(VALUE(MID(D61,14,3)),slowniki!AE:AF,2,FALSE),VLOOKUP(D61,slowniki!E:F,2,FALSE))</f>
        <v>Materiały szewne, w szczególności nici chirurgiczne</v>
      </c>
      <c r="D61" s="32" t="str">
        <f>'Obroty 4'!E63</f>
        <v>401-02-04-04</v>
      </c>
      <c r="E61" s="17">
        <f>'Obroty 4'!F63</f>
        <v>0</v>
      </c>
      <c r="F61" s="17">
        <f>'Obroty 4'!G63</f>
        <v>0</v>
      </c>
      <c r="G61" s="17">
        <f>'Obroty 4'!H63</f>
        <v>0</v>
      </c>
      <c r="H61" s="17">
        <f>'Obroty 4'!I63</f>
        <v>0</v>
      </c>
      <c r="I61" s="17">
        <f>'Obroty 4'!J63</f>
        <v>0</v>
      </c>
      <c r="J61" s="17">
        <f>'Obroty 4'!K63</f>
        <v>0</v>
      </c>
    </row>
    <row r="62" spans="3:10" x14ac:dyDescent="0.3">
      <c r="C62" s="16" t="str">
        <f>IF(LEN(D62)&gt;12,VLOOKUP(VALUE(MID(D62,14,3)),slowniki!AE:AF,2,FALSE),VLOOKUP(D62,slowniki!E:F,2,FALSE))</f>
        <v>Obłożenia i podkłady jednorazowe, w szczególności zestawy</v>
      </c>
      <c r="D62" s="32" t="str">
        <f>'Obroty 4'!E64</f>
        <v>401-02-04-05</v>
      </c>
      <c r="E62" s="17">
        <f>'Obroty 4'!F64</f>
        <v>0</v>
      </c>
      <c r="F62" s="17">
        <f>'Obroty 4'!G64</f>
        <v>0</v>
      </c>
      <c r="G62" s="17">
        <f>'Obroty 4'!H64</f>
        <v>0</v>
      </c>
      <c r="H62" s="17">
        <f>'Obroty 4'!I64</f>
        <v>0</v>
      </c>
      <c r="I62" s="17">
        <f>'Obroty 4'!J64</f>
        <v>0</v>
      </c>
      <c r="J62" s="17">
        <f>'Obroty 4'!K64</f>
        <v>0</v>
      </c>
    </row>
    <row r="63" spans="3:10" x14ac:dyDescent="0.3">
      <c r="C63" s="16" t="str">
        <f>IF(LEN(D63)&gt;12,VLOOKUP(VALUE(MID(D63,14,3)),slowniki!AE:AF,2,FALSE),VLOOKUP(D63,slowniki!E:F,2,FALSE))</f>
        <v>Bielizna i pościel jednorazowa</v>
      </c>
      <c r="D63" s="32" t="str">
        <f>'Obroty 4'!E65</f>
        <v>401-02-04-06</v>
      </c>
      <c r="E63" s="17">
        <f>'Obroty 4'!F65</f>
        <v>0</v>
      </c>
      <c r="F63" s="17">
        <f>'Obroty 4'!G65</f>
        <v>0</v>
      </c>
      <c r="G63" s="17">
        <f>'Obroty 4'!H65</f>
        <v>0</v>
      </c>
      <c r="H63" s="17">
        <f>'Obroty 4'!I65</f>
        <v>0</v>
      </c>
      <c r="I63" s="17">
        <f>'Obroty 4'!J65</f>
        <v>0</v>
      </c>
      <c r="J63" s="17">
        <f>'Obroty 4'!K65</f>
        <v>0</v>
      </c>
    </row>
    <row r="64" spans="3:10" x14ac:dyDescent="0.3">
      <c r="C64" s="16" t="str">
        <f>IF(LEN(D64)&gt;12,VLOOKUP(VALUE(MID(D64,14,3)),slowniki!AE:AF,2,FALSE),VLOOKUP(D64,slowniki!E:F,2,FALSE))</f>
        <v>Odzież ochronna jednorazowa</v>
      </c>
      <c r="D64" s="32" t="str">
        <f>'Obroty 4'!E66</f>
        <v>401-02-04-07</v>
      </c>
      <c r="E64" s="17">
        <f>'Obroty 4'!F66</f>
        <v>0</v>
      </c>
      <c r="F64" s="17">
        <f>'Obroty 4'!G66</f>
        <v>0</v>
      </c>
      <c r="G64" s="17">
        <f>'Obroty 4'!H66</f>
        <v>0</v>
      </c>
      <c r="H64" s="17">
        <f>'Obroty 4'!I66</f>
        <v>0</v>
      </c>
      <c r="I64" s="17">
        <f>'Obroty 4'!J66</f>
        <v>0</v>
      </c>
      <c r="J64" s="17">
        <f>'Obroty 4'!K66</f>
        <v>0</v>
      </c>
    </row>
    <row r="65" spans="3:10" x14ac:dyDescent="0.3">
      <c r="C65" s="16" t="str">
        <f>IF(LEN(D65)&gt;12,VLOOKUP(VALUE(MID(D65,14,3)),slowniki!AE:AF,2,FALSE),VLOOKUP(D65,slowniki!E:F,2,FALSE))</f>
        <v>Rękawice jednorazowe</v>
      </c>
      <c r="D65" s="32" t="str">
        <f>'Obroty 4'!E67</f>
        <v>401-02-04-08</v>
      </c>
      <c r="E65" s="17">
        <f>'Obroty 4'!F67</f>
        <v>190</v>
      </c>
      <c r="F65" s="17">
        <f>'Obroty 4'!G67</f>
        <v>0</v>
      </c>
      <c r="G65" s="17">
        <f>'Obroty 4'!H67</f>
        <v>190</v>
      </c>
      <c r="H65" s="17">
        <f>'Obroty 4'!I67</f>
        <v>0</v>
      </c>
      <c r="I65" s="17">
        <f>'Obroty 4'!J67</f>
        <v>190</v>
      </c>
      <c r="J65" s="17">
        <f>'Obroty 4'!K67</f>
        <v>0</v>
      </c>
    </row>
    <row r="66" spans="3:10" x14ac:dyDescent="0.3">
      <c r="C66" s="16" t="str">
        <f>IF(LEN(D66)&gt;12,VLOOKUP(VALUE(MID(D66,14,3)),slowniki!AE:AF,2,FALSE),VLOOKUP(D66,slowniki!E:F,2,FALSE))</f>
        <v>Środki opatrunkowe</v>
      </c>
      <c r="D66" s="32" t="str">
        <f>'Obroty 4'!E68</f>
        <v>401-02-04-09</v>
      </c>
      <c r="E66" s="17">
        <f>'Obroty 4'!F68</f>
        <v>0</v>
      </c>
      <c r="F66" s="17">
        <f>'Obroty 4'!G68</f>
        <v>0</v>
      </c>
      <c r="G66" s="17">
        <f>'Obroty 4'!H68</f>
        <v>0</v>
      </c>
      <c r="H66" s="17">
        <f>'Obroty 4'!I68</f>
        <v>0</v>
      </c>
      <c r="I66" s="17">
        <f>'Obroty 4'!J68</f>
        <v>0</v>
      </c>
      <c r="J66" s="17">
        <f>'Obroty 4'!K68</f>
        <v>0</v>
      </c>
    </row>
    <row r="67" spans="3:10" x14ac:dyDescent="0.3">
      <c r="C67" s="16" t="str">
        <f>IF(LEN(D67)&gt;12,VLOOKUP(VALUE(MID(D67,14,3)),slowniki!AE:AF,2,FALSE),VLOOKUP(D67,slowniki!E:F,2,FALSE))</f>
        <v>Niewszczepialny jednorazowy sprzęt i niewszczepialne wyroby medyczne</v>
      </c>
      <c r="D67" s="32" t="str">
        <f>'Obroty 4'!E69</f>
        <v>401-02-04-10</v>
      </c>
      <c r="E67" s="17">
        <f>'Obroty 4'!F69</f>
        <v>0</v>
      </c>
      <c r="F67" s="17">
        <f>'Obroty 4'!G69</f>
        <v>0</v>
      </c>
      <c r="G67" s="17">
        <f>'Obroty 4'!H69</f>
        <v>0</v>
      </c>
      <c r="H67" s="17">
        <f>'Obroty 4'!I69</f>
        <v>0</v>
      </c>
      <c r="I67" s="17">
        <f>'Obroty 4'!J69</f>
        <v>0</v>
      </c>
      <c r="J67" s="17">
        <f>'Obroty 4'!K69</f>
        <v>0</v>
      </c>
    </row>
    <row r="68" spans="3:10" x14ac:dyDescent="0.3">
      <c r="C68" s="16" t="str">
        <f>IF(LEN(D68)&gt;12,VLOOKUP(VALUE(MID(D68,14,3)),slowniki!AE:AF,2,FALSE),VLOOKUP(D68,slowniki!E:F,2,FALSE))</f>
        <v>Wszczepialne wyroby medyczne</v>
      </c>
      <c r="D68" s="32" t="str">
        <f>'Obroty 4'!E70</f>
        <v>401-02-04-11</v>
      </c>
      <c r="E68" s="17">
        <f>'Obroty 4'!F70</f>
        <v>0</v>
      </c>
      <c r="F68" s="17">
        <f>'Obroty 4'!G70</f>
        <v>0</v>
      </c>
      <c r="G68" s="17">
        <f>'Obroty 4'!H70</f>
        <v>0</v>
      </c>
      <c r="H68" s="17">
        <f>'Obroty 4'!I70</f>
        <v>0</v>
      </c>
      <c r="I68" s="17">
        <f>'Obroty 4'!J70</f>
        <v>0</v>
      </c>
      <c r="J68" s="17">
        <f>'Obroty 4'!K70</f>
        <v>0</v>
      </c>
    </row>
    <row r="69" spans="3:10" x14ac:dyDescent="0.3">
      <c r="C69" s="16" t="str">
        <f>IF(LEN(D69)&gt;12,VLOOKUP(VALUE(MID(D69,14,3)),slowniki!AE:AF,2,FALSE),VLOOKUP(D69,slowniki!E:F,2,FALSE))</f>
        <v>Gazy medyczne (tlen, azot i inne)</v>
      </c>
      <c r="D69" s="32" t="str">
        <f>'Obroty 4'!E71</f>
        <v>401-02-04-12</v>
      </c>
      <c r="E69" s="17">
        <f>'Obroty 4'!F71</f>
        <v>0</v>
      </c>
      <c r="F69" s="17">
        <f>'Obroty 4'!G71</f>
        <v>0</v>
      </c>
      <c r="G69" s="17">
        <f>'Obroty 4'!H71</f>
        <v>0</v>
      </c>
      <c r="H69" s="17">
        <f>'Obroty 4'!I71</f>
        <v>0</v>
      </c>
      <c r="I69" s="17">
        <f>'Obroty 4'!J71</f>
        <v>0</v>
      </c>
      <c r="J69" s="17">
        <f>'Obroty 4'!K71</f>
        <v>0</v>
      </c>
    </row>
    <row r="70" spans="3:10" x14ac:dyDescent="0.3">
      <c r="C70" s="16" t="str">
        <f>IF(LEN(D70)&gt;12,VLOOKUP(VALUE(MID(D70,14,3)),slowniki!AE:AF,2,FALSE),VLOOKUP(D70,slowniki!E:F,2,FALSE))</f>
        <v>Środki dezynfekcyjne</v>
      </c>
      <c r="D70" s="32" t="str">
        <f>'Obroty 4'!E72</f>
        <v>401-02-04-13</v>
      </c>
      <c r="E70" s="17">
        <f>'Obroty 4'!F72</f>
        <v>0</v>
      </c>
      <c r="F70" s="17">
        <f>'Obroty 4'!G72</f>
        <v>0</v>
      </c>
      <c r="G70" s="17">
        <f>'Obroty 4'!H72</f>
        <v>0</v>
      </c>
      <c r="H70" s="17">
        <f>'Obroty 4'!I72</f>
        <v>0</v>
      </c>
      <c r="I70" s="17">
        <f>'Obroty 4'!J72</f>
        <v>0</v>
      </c>
      <c r="J70" s="17">
        <f>'Obroty 4'!K72</f>
        <v>0</v>
      </c>
    </row>
    <row r="71" spans="3:10" x14ac:dyDescent="0.3">
      <c r="C71" s="16" t="str">
        <f>IF(LEN(D71)&gt;12,VLOOKUP(VALUE(MID(D71,14,3)),slowniki!AE:AF,2,FALSE),VLOOKUP(D71,slowniki!E:F,2,FALSE))</f>
        <v>Odczynniki i testy do badań diagnostycznych</v>
      </c>
      <c r="D71" s="32" t="str">
        <f>'Obroty 4'!E73</f>
        <v>401-02-04-14</v>
      </c>
      <c r="E71" s="17">
        <f>'Obroty 4'!F73</f>
        <v>0</v>
      </c>
      <c r="F71" s="17">
        <f>'Obroty 4'!G73</f>
        <v>0</v>
      </c>
      <c r="G71" s="17">
        <f>'Obroty 4'!H73</f>
        <v>0</v>
      </c>
      <c r="H71" s="17">
        <f>'Obroty 4'!I73</f>
        <v>0</v>
      </c>
      <c r="I71" s="17">
        <f>'Obroty 4'!J73</f>
        <v>0</v>
      </c>
      <c r="J71" s="17">
        <f>'Obroty 4'!K73</f>
        <v>0</v>
      </c>
    </row>
    <row r="72" spans="3:10" x14ac:dyDescent="0.3">
      <c r="C72" s="16" t="str">
        <f>IF(LEN(D72)&gt;12,VLOOKUP(VALUE(MID(D72,14,3)),slowniki!AE:AF,2,FALSE),VLOOKUP(D72,slowniki!E:F,2,FALSE))</f>
        <v>Pozostałe materiały medyczne do badań diagnostycznych</v>
      </c>
      <c r="D72" s="32" t="str">
        <f>'Obroty 4'!E74</f>
        <v>401-02-04-15</v>
      </c>
      <c r="E72" s="17">
        <f>'Obroty 4'!F74</f>
        <v>0</v>
      </c>
      <c r="F72" s="17">
        <f>'Obroty 4'!G74</f>
        <v>0</v>
      </c>
      <c r="G72" s="17">
        <f>'Obroty 4'!H74</f>
        <v>0</v>
      </c>
      <c r="H72" s="17">
        <f>'Obroty 4'!I74</f>
        <v>0</v>
      </c>
      <c r="I72" s="17">
        <f>'Obroty 4'!J74</f>
        <v>0</v>
      </c>
      <c r="J72" s="17">
        <f>'Obroty 4'!K74</f>
        <v>0</v>
      </c>
    </row>
    <row r="73" spans="3:10" x14ac:dyDescent="0.3">
      <c r="C73" s="16" t="str">
        <f>IF(LEN(D73)&gt;12,VLOOKUP(VALUE(MID(D73,14,3)),slowniki!AE:AF,2,FALSE),VLOOKUP(D73,slowniki!E:F,2,FALSE))</f>
        <v>Pozostały jednorazowy sprzęt i materiały medyczne</v>
      </c>
      <c r="D73" s="32" t="str">
        <f>'Obroty 4'!E75</f>
        <v>401-02-04-16</v>
      </c>
      <c r="E73" s="17">
        <f>'Obroty 4'!F75</f>
        <v>0</v>
      </c>
      <c r="F73" s="17">
        <f>'Obroty 4'!G75</f>
        <v>0</v>
      </c>
      <c r="G73" s="17">
        <f>'Obroty 4'!H75</f>
        <v>0</v>
      </c>
      <c r="H73" s="17">
        <f>'Obroty 4'!I75</f>
        <v>0</v>
      </c>
      <c r="I73" s="17">
        <f>'Obroty 4'!J75</f>
        <v>0</v>
      </c>
      <c r="J73" s="17">
        <f>'Obroty 4'!K75</f>
        <v>0</v>
      </c>
    </row>
    <row r="74" spans="3:10" x14ac:dyDescent="0.3">
      <c r="C74" s="16" t="str">
        <f>IF(LEN(D74)&gt;12,VLOOKUP(VALUE(MID(D74,14,3)),slowniki!AE:AF,2,FALSE),VLOOKUP(D74,slowniki!E:F,2,FALSE))</f>
        <v>Pozostały sprzęt i materiały medyczne wielokrotnego użytku</v>
      </c>
      <c r="D74" s="32" t="str">
        <f>'Obroty 4'!E76</f>
        <v>401-02-04-17</v>
      </c>
      <c r="E74" s="17">
        <f>'Obroty 4'!F76</f>
        <v>0</v>
      </c>
      <c r="F74" s="17">
        <f>'Obroty 4'!G76</f>
        <v>0</v>
      </c>
      <c r="G74" s="17">
        <f>'Obroty 4'!H76</f>
        <v>0</v>
      </c>
      <c r="H74" s="17">
        <f>'Obroty 4'!I76</f>
        <v>0</v>
      </c>
      <c r="I74" s="17">
        <f>'Obroty 4'!J76</f>
        <v>0</v>
      </c>
      <c r="J74" s="17">
        <f>'Obroty 4'!K76</f>
        <v>0</v>
      </c>
    </row>
    <row r="75" spans="3:10" x14ac:dyDescent="0.3">
      <c r="C75" s="16" t="str">
        <f>IF(LEN(D75)&gt;12,VLOOKUP(VALUE(MID(D75,14,3)),slowniki!AE:AF,2,FALSE),VLOOKUP(D75,slowniki!E:F,2,FALSE))</f>
        <v>Energia elektryczna - refaktury</v>
      </c>
      <c r="D75" s="32" t="str">
        <f>'Obroty 4'!E77</f>
        <v>401-03-00-01</v>
      </c>
      <c r="E75" s="17">
        <f>'Obroty 4'!F77</f>
        <v>0</v>
      </c>
      <c r="F75" s="17">
        <f>'Obroty 4'!G77</f>
        <v>0</v>
      </c>
      <c r="G75" s="17">
        <f>'Obroty 4'!H77</f>
        <v>0</v>
      </c>
      <c r="H75" s="17">
        <f>'Obroty 4'!I77</f>
        <v>0</v>
      </c>
      <c r="I75" s="17">
        <f>'Obroty 4'!J77</f>
        <v>0</v>
      </c>
      <c r="J75" s="17">
        <f>'Obroty 4'!K77</f>
        <v>0</v>
      </c>
    </row>
    <row r="76" spans="3:10" x14ac:dyDescent="0.3">
      <c r="C76" s="16" t="str">
        <f>IF(LEN(D76)&gt;12,VLOOKUP(VALUE(MID(D76,14,3)),slowniki!AE:AF,2,FALSE),VLOOKUP(D76,slowniki!E:F,2,FALSE))</f>
        <v>Gaz - refaktury</v>
      </c>
      <c r="D76" s="32" t="str">
        <f>'Obroty 4'!E78</f>
        <v>401-03-00-02</v>
      </c>
      <c r="E76" s="17">
        <f>'Obroty 4'!F78</f>
        <v>0</v>
      </c>
      <c r="F76" s="17">
        <f>'Obroty 4'!G78</f>
        <v>0</v>
      </c>
      <c r="G76" s="17">
        <f>'Obroty 4'!H78</f>
        <v>0</v>
      </c>
      <c r="H76" s="17">
        <f>'Obroty 4'!I78</f>
        <v>0</v>
      </c>
      <c r="I76" s="17">
        <f>'Obroty 4'!J78</f>
        <v>0</v>
      </c>
      <c r="J76" s="17">
        <f>'Obroty 4'!K78</f>
        <v>0</v>
      </c>
    </row>
    <row r="77" spans="3:10" x14ac:dyDescent="0.3">
      <c r="C77" s="16" t="str">
        <f>IF(LEN(D77)&gt;12,VLOOKUP(VALUE(MID(D77,14,3)),slowniki!AE:AF,2,FALSE),VLOOKUP(D77,slowniki!E:F,2,FALSE))</f>
        <v>Energia cieplna - refaktury</v>
      </c>
      <c r="D77" s="32" t="str">
        <f>'Obroty 4'!E79</f>
        <v>401-03-00-03</v>
      </c>
      <c r="E77" s="17">
        <f>'Obroty 4'!F79</f>
        <v>0</v>
      </c>
      <c r="F77" s="17">
        <f>'Obroty 4'!G79</f>
        <v>0</v>
      </c>
      <c r="G77" s="17">
        <f>'Obroty 4'!H79</f>
        <v>0</v>
      </c>
      <c r="H77" s="17">
        <f>'Obroty 4'!I79</f>
        <v>0</v>
      </c>
      <c r="I77" s="17">
        <f>'Obroty 4'!J79</f>
        <v>0</v>
      </c>
      <c r="J77" s="17">
        <f>'Obroty 4'!K79</f>
        <v>0</v>
      </c>
    </row>
    <row r="78" spans="3:10" x14ac:dyDescent="0.3">
      <c r="C78" s="16" t="str">
        <f>IF(LEN(D78)&gt;12,VLOOKUP(VALUE(MID(D78,14,3)),slowniki!AE:AF,2,FALSE),VLOOKUP(D78,slowniki!E:F,2,FALSE))</f>
        <v>Woda i ścieki - refaktury</v>
      </c>
      <c r="D78" s="32" t="str">
        <f>'Obroty 4'!E80</f>
        <v>401-03-00-04</v>
      </c>
      <c r="E78" s="17">
        <f>'Obroty 4'!F80</f>
        <v>0</v>
      </c>
      <c r="F78" s="17">
        <f>'Obroty 4'!G80</f>
        <v>0</v>
      </c>
      <c r="G78" s="17">
        <f>'Obroty 4'!H80</f>
        <v>0</v>
      </c>
      <c r="H78" s="17">
        <f>'Obroty 4'!I80</f>
        <v>0</v>
      </c>
      <c r="I78" s="17">
        <f>'Obroty 4'!J80</f>
        <v>0</v>
      </c>
      <c r="J78" s="17">
        <f>'Obroty 4'!K80</f>
        <v>0</v>
      </c>
    </row>
    <row r="79" spans="3:10" x14ac:dyDescent="0.3">
      <c r="C79" s="16" t="str">
        <f>IF(LEN(D79)&gt;12,VLOOKUP(VALUE(MID(D79,14,3)),slowniki!AE:AF,2,FALSE),VLOOKUP(D79,slowniki!E:F,2,FALSE))</f>
        <v>Energia elektryczna</v>
      </c>
      <c r="D79" s="32" t="str">
        <f>'Obroty 4'!E81</f>
        <v>401-03-01-01</v>
      </c>
      <c r="E79" s="17">
        <f>'Obroty 4'!F81</f>
        <v>0</v>
      </c>
      <c r="F79" s="17">
        <f>'Obroty 4'!G81</f>
        <v>0</v>
      </c>
      <c r="G79" s="17">
        <f>'Obroty 4'!H81</f>
        <v>176554.38</v>
      </c>
      <c r="H79" s="17">
        <f>'Obroty 4'!I81</f>
        <v>0</v>
      </c>
      <c r="I79" s="17">
        <f>'Obroty 4'!J81</f>
        <v>176554.38</v>
      </c>
      <c r="J79" s="17">
        <f>'Obroty 4'!K81</f>
        <v>0</v>
      </c>
    </row>
    <row r="80" spans="3:10" x14ac:dyDescent="0.3">
      <c r="C80" s="16" t="str">
        <f>IF(LEN(D80)&gt;12,VLOOKUP(VALUE(MID(D80,14,3)),slowniki!AE:AF,2,FALSE),VLOOKUP(D80,slowniki!E:F,2,FALSE))</f>
        <v>Gaz</v>
      </c>
      <c r="D80" s="32" t="str">
        <f>'Obroty 4'!E82</f>
        <v>401-03-01-02</v>
      </c>
      <c r="E80" s="17">
        <f>'Obroty 4'!F82</f>
        <v>0</v>
      </c>
      <c r="F80" s="17">
        <f>'Obroty 4'!G82</f>
        <v>0</v>
      </c>
      <c r="G80" s="17">
        <f>'Obroty 4'!H82</f>
        <v>0</v>
      </c>
      <c r="H80" s="17">
        <f>'Obroty 4'!I82</f>
        <v>0</v>
      </c>
      <c r="I80" s="17">
        <f>'Obroty 4'!J82</f>
        <v>0</v>
      </c>
      <c r="J80" s="17">
        <f>'Obroty 4'!K82</f>
        <v>0</v>
      </c>
    </row>
    <row r="81" spans="3:10" x14ac:dyDescent="0.3">
      <c r="C81" s="16" t="str">
        <f>IF(LEN(D81)&gt;12,VLOOKUP(VALUE(MID(D81,14,3)),slowniki!AE:AF,2,FALSE),VLOOKUP(D81,slowniki!E:F,2,FALSE))</f>
        <v>Energia cieplna</v>
      </c>
      <c r="D81" s="32" t="str">
        <f>'Obroty 4'!E83</f>
        <v>401-03-01-03</v>
      </c>
      <c r="E81" s="17">
        <f>'Obroty 4'!F83</f>
        <v>0</v>
      </c>
      <c r="F81" s="17">
        <f>'Obroty 4'!G83</f>
        <v>0</v>
      </c>
      <c r="G81" s="17">
        <f>'Obroty 4'!H83</f>
        <v>237465.62</v>
      </c>
      <c r="H81" s="17">
        <f>'Obroty 4'!I83</f>
        <v>0</v>
      </c>
      <c r="I81" s="17">
        <f>'Obroty 4'!J83</f>
        <v>237465.62</v>
      </c>
      <c r="J81" s="17">
        <f>'Obroty 4'!K83</f>
        <v>0</v>
      </c>
    </row>
    <row r="82" spans="3:10" x14ac:dyDescent="0.3">
      <c r="C82" s="16" t="str">
        <f>IF(LEN(D82)&gt;12,VLOOKUP(VALUE(MID(D82,14,3)),slowniki!AE:AF,2,FALSE),VLOOKUP(D82,slowniki!E:F,2,FALSE))</f>
        <v>Woda i ścieki</v>
      </c>
      <c r="D82" s="32" t="str">
        <f>'Obroty 4'!E84</f>
        <v>401-03-01-04</v>
      </c>
      <c r="E82" s="17">
        <f>'Obroty 4'!F84</f>
        <v>0</v>
      </c>
      <c r="F82" s="17">
        <f>'Obroty 4'!G84</f>
        <v>0</v>
      </c>
      <c r="G82" s="17">
        <f>'Obroty 4'!H84</f>
        <v>0</v>
      </c>
      <c r="H82" s="17">
        <f>'Obroty 4'!I84</f>
        <v>0</v>
      </c>
      <c r="I82" s="17">
        <f>'Obroty 4'!J84</f>
        <v>0</v>
      </c>
      <c r="J82" s="17">
        <f>'Obroty 4'!K84</f>
        <v>0</v>
      </c>
    </row>
    <row r="83" spans="3:10" x14ac:dyDescent="0.3">
      <c r="C83" s="16" t="str">
        <f>IF(LEN(D83)&gt;12,VLOOKUP(VALUE(MID(D83,14,3)),slowniki!AE:AF,2,FALSE),VLOOKUP(D83,slowniki!E:F,2,FALSE))</f>
        <v>Opał (ogrzewanie)</v>
      </c>
      <c r="D83" s="32" t="str">
        <f>'Obroty 4'!E85</f>
        <v>401-03-01-05</v>
      </c>
      <c r="E83" s="17">
        <f>'Obroty 4'!F85</f>
        <v>0</v>
      </c>
      <c r="F83" s="17">
        <f>'Obroty 4'!G85</f>
        <v>0</v>
      </c>
      <c r="G83" s="17">
        <f>'Obroty 4'!H85</f>
        <v>0</v>
      </c>
      <c r="H83" s="17">
        <f>'Obroty 4'!I85</f>
        <v>0</v>
      </c>
      <c r="I83" s="17">
        <f>'Obroty 4'!J85</f>
        <v>0</v>
      </c>
      <c r="J83" s="17">
        <f>'Obroty 4'!K85</f>
        <v>0</v>
      </c>
    </row>
    <row r="84" spans="3:10" x14ac:dyDescent="0.3">
      <c r="C84" s="16" t="str">
        <f>IF(LEN(D84)&gt;12,VLOOKUP(VALUE(MID(D84,14,3)),slowniki!AE:AF,2,FALSE),VLOOKUP(D84,slowniki!E:F,2,FALSE))</f>
        <v>Pozostałe zużycie materiałów zaliczanych do energii</v>
      </c>
      <c r="D84" s="32" t="str">
        <f>'Obroty 4'!E86</f>
        <v>401-03-01-06</v>
      </c>
      <c r="E84" s="17">
        <f>'Obroty 4'!F86</f>
        <v>0</v>
      </c>
      <c r="F84" s="17">
        <f>'Obroty 4'!G86</f>
        <v>0</v>
      </c>
      <c r="G84" s="17">
        <f>'Obroty 4'!H86</f>
        <v>0</v>
      </c>
      <c r="H84" s="17">
        <f>'Obroty 4'!I86</f>
        <v>0</v>
      </c>
      <c r="I84" s="17">
        <f>'Obroty 4'!J86</f>
        <v>0</v>
      </c>
      <c r="J84" s="17">
        <f>'Obroty 4'!K86</f>
        <v>0</v>
      </c>
    </row>
  </sheetData>
  <autoFilter ref="C5:J84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13"/>
  <sheetViews>
    <sheetView showGridLines="0" workbookViewId="0">
      <selection activeCell="E6" sqref="E6"/>
    </sheetView>
  </sheetViews>
  <sheetFormatPr defaultRowHeight="14.5" x14ac:dyDescent="0.35"/>
  <cols>
    <col min="2" max="2" width="5.7265625" style="33" bestFit="1" customWidth="1"/>
    <col min="3" max="3" width="57.81640625" style="33" customWidth="1"/>
    <col min="4" max="4" width="16.08984375" style="33" bestFit="1" customWidth="1"/>
    <col min="5" max="5" width="15.26953125" style="34" bestFit="1" customWidth="1"/>
    <col min="6" max="6" width="15.54296875" style="34" bestFit="1" customWidth="1"/>
    <col min="7" max="8" width="17.81640625" style="34" bestFit="1" customWidth="1"/>
    <col min="9" max="10" width="13.81640625" style="34" bestFit="1" customWidth="1"/>
  </cols>
  <sheetData>
    <row r="1" spans="2:10" ht="15" thickBot="1" x14ac:dyDescent="0.4"/>
    <row r="2" spans="2:10" ht="15" thickBot="1" x14ac:dyDescent="0.4">
      <c r="B2" s="35" t="str">
        <f>'Obroty 4'!B2</f>
        <v>okres:</v>
      </c>
      <c r="C2" s="19" t="str">
        <f>'Obroty 4'!D2</f>
        <v>marzec</v>
      </c>
      <c r="D2" s="20">
        <f>'Obroty 4'!E2</f>
        <v>2021</v>
      </c>
    </row>
    <row r="3" spans="2:10" ht="15" thickBot="1" x14ac:dyDescent="0.4"/>
    <row r="4" spans="2:10" ht="15" thickBot="1" x14ac:dyDescent="0.4">
      <c r="D4" s="21" t="s">
        <v>2362</v>
      </c>
      <c r="E4" s="22">
        <f>SUBTOTAL(9,E6:E113)</f>
        <v>0</v>
      </c>
      <c r="F4" s="22">
        <f t="shared" ref="F4:I4" si="0">SUBTOTAL(9,F6:F113)</f>
        <v>0</v>
      </c>
      <c r="G4" s="22">
        <f t="shared" si="0"/>
        <v>96557</v>
      </c>
      <c r="H4" s="22">
        <f t="shared" si="0"/>
        <v>0</v>
      </c>
      <c r="I4" s="22">
        <f t="shared" si="0"/>
        <v>96557</v>
      </c>
      <c r="J4" s="22">
        <f>SUBTOTAL(9,J6:J113)</f>
        <v>0</v>
      </c>
    </row>
    <row r="5" spans="2:10" ht="26" x14ac:dyDescent="0.35">
      <c r="C5" s="23" t="s">
        <v>2363</v>
      </c>
      <c r="D5" s="23" t="str">
        <f>'401'!D5</f>
        <v>konto Agencji</v>
      </c>
      <c r="E5" s="27" t="str">
        <f>'Obroty 4'!F5</f>
        <v>Obroty Wn</v>
      </c>
      <c r="F5" s="27" t="str">
        <f>'Obroty 4'!G5</f>
        <v xml:space="preserve">Obroty Ma </v>
      </c>
      <c r="G5" s="26" t="str">
        <f>'Obroty 4'!H5</f>
        <v>Obroty Narastająco Wn</v>
      </c>
      <c r="H5" s="26" t="str">
        <f>'Obroty 4'!I5</f>
        <v>Obroty Narastająco Ma</v>
      </c>
      <c r="I5" s="27" t="str">
        <f>'Obroty 4'!J5</f>
        <v>Saldo Wn</v>
      </c>
      <c r="J5" s="27" t="str">
        <f>'Obroty 4'!K5</f>
        <v>Saldo Ma</v>
      </c>
    </row>
    <row r="6" spans="2:10" x14ac:dyDescent="0.35">
      <c r="C6" s="16" t="str">
        <f>VLOOKUP(D6,slowniki!H:I,2,FALSE)</f>
        <v>Usługi telekomunikacyjne - refaktury</v>
      </c>
      <c r="D6" s="16" t="str">
        <f>'Obroty 4'!E87</f>
        <v>402-01-00-01</v>
      </c>
      <c r="E6" s="17">
        <f>'Obroty 4'!F87</f>
        <v>0</v>
      </c>
      <c r="F6" s="17">
        <f>'Obroty 4'!G87</f>
        <v>0</v>
      </c>
      <c r="G6" s="17">
        <f>'Obroty 4'!H87</f>
        <v>0</v>
      </c>
      <c r="H6" s="17">
        <f>'Obroty 4'!I87</f>
        <v>0</v>
      </c>
      <c r="I6" s="17">
        <f>'Obroty 4'!J87</f>
        <v>0</v>
      </c>
      <c r="J6" s="17">
        <f>'Obroty 4'!K87</f>
        <v>0</v>
      </c>
    </row>
    <row r="7" spans="2:10" x14ac:dyDescent="0.35">
      <c r="C7" s="16" t="str">
        <f>VLOOKUP(D7,slowniki!H:I,2,FALSE)</f>
        <v>Transport pozostały - refaktury</v>
      </c>
      <c r="D7" s="16" t="str">
        <f>'Obroty 4'!E88</f>
        <v>402-01-00-02</v>
      </c>
      <c r="E7" s="17">
        <f>'Obroty 4'!F88</f>
        <v>0</v>
      </c>
      <c r="F7" s="17">
        <f>'Obroty 4'!G88</f>
        <v>0</v>
      </c>
      <c r="G7" s="17">
        <f>'Obroty 4'!H88</f>
        <v>0</v>
      </c>
      <c r="H7" s="17">
        <f>'Obroty 4'!I88</f>
        <v>0</v>
      </c>
      <c r="I7" s="17">
        <f>'Obroty 4'!J88</f>
        <v>0</v>
      </c>
      <c r="J7" s="17">
        <f>'Obroty 4'!K88</f>
        <v>0</v>
      </c>
    </row>
    <row r="8" spans="2:10" x14ac:dyDescent="0.35">
      <c r="C8" s="16" t="str">
        <f>VLOOKUP(D8,slowniki!H:I,2,FALSE)</f>
        <v>Inne usługi niemedyczne - refaktury</v>
      </c>
      <c r="D8" s="16" t="str">
        <f>'Obroty 4'!E89</f>
        <v>402-01-00-03</v>
      </c>
      <c r="E8" s="17">
        <f>'Obroty 4'!F89</f>
        <v>0</v>
      </c>
      <c r="F8" s="17">
        <f>'Obroty 4'!G89</f>
        <v>0</v>
      </c>
      <c r="G8" s="17">
        <f>'Obroty 4'!H89</f>
        <v>0</v>
      </c>
      <c r="H8" s="17">
        <f>'Obroty 4'!I89</f>
        <v>0</v>
      </c>
      <c r="I8" s="17">
        <f>'Obroty 4'!J89</f>
        <v>0</v>
      </c>
      <c r="J8" s="17">
        <f>'Obroty 4'!K89</f>
        <v>0</v>
      </c>
    </row>
    <row r="9" spans="2:10" x14ac:dyDescent="0.35">
      <c r="C9" s="16" t="str">
        <f>VLOOKUP(D9,slowniki!H:I,2,FALSE)</f>
        <v>Remonty, naprawy, konserwacje budynków i budowli</v>
      </c>
      <c r="D9" s="16" t="str">
        <f>'Obroty 4'!E90</f>
        <v>402-01-01-01</v>
      </c>
      <c r="E9" s="17">
        <f>'Obroty 4'!F90</f>
        <v>0</v>
      </c>
      <c r="F9" s="17">
        <f>'Obroty 4'!G90</f>
        <v>0</v>
      </c>
      <c r="G9" s="17">
        <f>'Obroty 4'!H90</f>
        <v>0</v>
      </c>
      <c r="H9" s="17">
        <f>'Obroty 4'!I90</f>
        <v>0</v>
      </c>
      <c r="I9" s="17">
        <f>'Obroty 4'!J90</f>
        <v>0</v>
      </c>
      <c r="J9" s="17">
        <f>'Obroty 4'!K90</f>
        <v>0</v>
      </c>
    </row>
    <row r="10" spans="2:10" x14ac:dyDescent="0.35">
      <c r="C10" s="16" t="str">
        <f>VLOOKUP(D10,slowniki!H:I,2,FALSE)</f>
        <v>Remonty, naprawy, konserwacje instalacji i urządzeń elektrycznych</v>
      </c>
      <c r="D10" s="16" t="str">
        <f>'Obroty 4'!E91</f>
        <v>402-01-01-02</v>
      </c>
      <c r="E10" s="17">
        <f>'Obroty 4'!F91</f>
        <v>0</v>
      </c>
      <c r="F10" s="17">
        <f>'Obroty 4'!G91</f>
        <v>0</v>
      </c>
      <c r="G10" s="17">
        <f>'Obroty 4'!H91</f>
        <v>0</v>
      </c>
      <c r="H10" s="17">
        <f>'Obroty 4'!I91</f>
        <v>0</v>
      </c>
      <c r="I10" s="17">
        <f>'Obroty 4'!J91</f>
        <v>0</v>
      </c>
      <c r="J10" s="17">
        <f>'Obroty 4'!K91</f>
        <v>0</v>
      </c>
    </row>
    <row r="11" spans="2:10" x14ac:dyDescent="0.35">
      <c r="C11" s="16" t="str">
        <f>VLOOKUP(D11,slowniki!H:I,2,FALSE)</f>
        <v>Remonty, naprawy, konserwacje instalacji i urządzeń sanitarnych</v>
      </c>
      <c r="D11" s="16" t="str">
        <f>'Obroty 4'!E92</f>
        <v>402-01-01-03</v>
      </c>
      <c r="E11" s="17">
        <f>'Obroty 4'!F92</f>
        <v>0</v>
      </c>
      <c r="F11" s="17">
        <f>'Obroty 4'!G92</f>
        <v>0</v>
      </c>
      <c r="G11" s="17">
        <f>'Obroty 4'!H92</f>
        <v>0</v>
      </c>
      <c r="H11" s="17">
        <f>'Obroty 4'!I92</f>
        <v>0</v>
      </c>
      <c r="I11" s="17">
        <f>'Obroty 4'!J92</f>
        <v>0</v>
      </c>
      <c r="J11" s="17">
        <f>'Obroty 4'!K92</f>
        <v>0</v>
      </c>
    </row>
    <row r="12" spans="2:10" x14ac:dyDescent="0.35">
      <c r="C12" s="16" t="str">
        <f>VLOOKUP(D12,slowniki!H:I,2,FALSE)</f>
        <v>Remonty, naprawy, konserwacje instalacji i urządzeń infrastruktury IT</v>
      </c>
      <c r="D12" s="16" t="str">
        <f>'Obroty 4'!E93</f>
        <v>402-01-01-04</v>
      </c>
      <c r="E12" s="17">
        <f>'Obroty 4'!F93</f>
        <v>0</v>
      </c>
      <c r="F12" s="17">
        <f>'Obroty 4'!G93</f>
        <v>0</v>
      </c>
      <c r="G12" s="17">
        <f>'Obroty 4'!H93</f>
        <v>0</v>
      </c>
      <c r="H12" s="17">
        <f>'Obroty 4'!I93</f>
        <v>0</v>
      </c>
      <c r="I12" s="17">
        <f>'Obroty 4'!J93</f>
        <v>0</v>
      </c>
      <c r="J12" s="17">
        <f>'Obroty 4'!K93</f>
        <v>0</v>
      </c>
    </row>
    <row r="13" spans="2:10" x14ac:dyDescent="0.35">
      <c r="C13" s="16" t="str">
        <f>VLOOKUP(D13,slowniki!H:I,2,FALSE)</f>
        <v>Remonty, naprawy, konserwacje instalacji i urządzeń wentylacyjnych i klimatyzacyjnych (HVAC)</v>
      </c>
      <c r="D13" s="16" t="str">
        <f>'Obroty 4'!E94</f>
        <v>402-01-01-05</v>
      </c>
      <c r="E13" s="17">
        <f>'Obroty 4'!F94</f>
        <v>0</v>
      </c>
      <c r="F13" s="17">
        <f>'Obroty 4'!G94</f>
        <v>0</v>
      </c>
      <c r="G13" s="17">
        <f>'Obroty 4'!H94</f>
        <v>0</v>
      </c>
      <c r="H13" s="17">
        <f>'Obroty 4'!I94</f>
        <v>0</v>
      </c>
      <c r="I13" s="17">
        <f>'Obroty 4'!J94</f>
        <v>0</v>
      </c>
      <c r="J13" s="17">
        <f>'Obroty 4'!K94</f>
        <v>0</v>
      </c>
    </row>
    <row r="14" spans="2:10" x14ac:dyDescent="0.35">
      <c r="C14" s="16" t="str">
        <f>VLOOKUP(D14,slowniki!H:I,2,FALSE)</f>
        <v>Remonty, naprawy, konserwacje urządzeń pozostałych</v>
      </c>
      <c r="D14" s="16" t="str">
        <f>'Obroty 4'!E95</f>
        <v>402-01-01-06</v>
      </c>
      <c r="E14" s="17">
        <f>'Obroty 4'!F95</f>
        <v>0</v>
      </c>
      <c r="F14" s="17">
        <f>'Obroty 4'!G95</f>
        <v>0</v>
      </c>
      <c r="G14" s="17">
        <f>'Obroty 4'!H95</f>
        <v>0</v>
      </c>
      <c r="H14" s="17">
        <f>'Obroty 4'!I95</f>
        <v>0</v>
      </c>
      <c r="I14" s="17">
        <f>'Obroty 4'!J95</f>
        <v>0</v>
      </c>
      <c r="J14" s="17">
        <f>'Obroty 4'!K95</f>
        <v>0</v>
      </c>
    </row>
    <row r="15" spans="2:10" x14ac:dyDescent="0.35">
      <c r="C15" s="16" t="str">
        <f>VLOOKUP(D15,slowniki!H:I,2,FALSE)</f>
        <v>Przeglądy budynków, budowli, instalacji i urządzeń technicznych</v>
      </c>
      <c r="D15" s="16" t="str">
        <f>'Obroty 4'!E96</f>
        <v>402-01-01-07</v>
      </c>
      <c r="E15" s="17">
        <f>'Obroty 4'!F96</f>
        <v>0</v>
      </c>
      <c r="F15" s="17">
        <f>'Obroty 4'!G96</f>
        <v>0</v>
      </c>
      <c r="G15" s="17">
        <f>'Obroty 4'!H96</f>
        <v>0</v>
      </c>
      <c r="H15" s="17">
        <f>'Obroty 4'!I96</f>
        <v>0</v>
      </c>
      <c r="I15" s="17">
        <f>'Obroty 4'!J96</f>
        <v>0</v>
      </c>
      <c r="J15" s="17">
        <f>'Obroty 4'!K96</f>
        <v>0</v>
      </c>
    </row>
    <row r="16" spans="2:10" x14ac:dyDescent="0.35">
      <c r="C16" s="16" t="str">
        <f>VLOOKUP(D16,slowniki!H:I,2,FALSE)</f>
        <v>Naprawa sprzętu medycznego i aparatury medycznej - stanowiących własność świadczeniodawcy</v>
      </c>
      <c r="D16" s="16" t="str">
        <f>'Obroty 4'!E97</f>
        <v>402-01-02-01</v>
      </c>
      <c r="E16" s="17">
        <f>'Obroty 4'!F97</f>
        <v>0</v>
      </c>
      <c r="F16" s="17">
        <f>'Obroty 4'!G97</f>
        <v>0</v>
      </c>
      <c r="G16" s="17">
        <f>'Obroty 4'!H97</f>
        <v>0</v>
      </c>
      <c r="H16" s="17">
        <f>'Obroty 4'!I97</f>
        <v>0</v>
      </c>
      <c r="I16" s="17">
        <f>'Obroty 4'!J97</f>
        <v>0</v>
      </c>
      <c r="J16" s="17">
        <f>'Obroty 4'!K97</f>
        <v>0</v>
      </c>
    </row>
    <row r="17" spans="3:10" x14ac:dyDescent="0.35">
      <c r="C17" s="16" t="str">
        <f>VLOOKUP(D17,slowniki!H:I,2,FALSE)</f>
        <v>Naprawa sprzętu medycznego i aparatury medycznej - dzierżawionych, najmowanych, użyczonych od innych podmiotów</v>
      </c>
      <c r="D17" s="16" t="str">
        <f>'Obroty 4'!E98</f>
        <v>402-01-02-02</v>
      </c>
      <c r="E17" s="17">
        <f>'Obroty 4'!F98</f>
        <v>0</v>
      </c>
      <c r="F17" s="17">
        <f>'Obroty 4'!G98</f>
        <v>0</v>
      </c>
      <c r="G17" s="17">
        <f>'Obroty 4'!H98</f>
        <v>0</v>
      </c>
      <c r="H17" s="17">
        <f>'Obroty 4'!I98</f>
        <v>0</v>
      </c>
      <c r="I17" s="17">
        <f>'Obroty 4'!J98</f>
        <v>0</v>
      </c>
      <c r="J17" s="17">
        <f>'Obroty 4'!K98</f>
        <v>0</v>
      </c>
    </row>
    <row r="18" spans="3:10" x14ac:dyDescent="0.35">
      <c r="C18" s="16" t="str">
        <f>VLOOKUP(D18,slowniki!H:I,2,FALSE)</f>
        <v>Naprawa sprzętu medycznego i aparatury medycznej - wydzierżawionych, wynajmowanych, użyczonych innym podmiotom</v>
      </c>
      <c r="D18" s="16" t="str">
        <f>'Obroty 4'!E99</f>
        <v>402-01-02-03</v>
      </c>
      <c r="E18" s="17">
        <f>'Obroty 4'!F99</f>
        <v>0</v>
      </c>
      <c r="F18" s="17">
        <f>'Obroty 4'!G99</f>
        <v>0</v>
      </c>
      <c r="G18" s="17">
        <f>'Obroty 4'!H99</f>
        <v>0</v>
      </c>
      <c r="H18" s="17">
        <f>'Obroty 4'!I99</f>
        <v>0</v>
      </c>
      <c r="I18" s="17">
        <f>'Obroty 4'!J99</f>
        <v>0</v>
      </c>
      <c r="J18" s="17">
        <f>'Obroty 4'!K99</f>
        <v>0</v>
      </c>
    </row>
    <row r="19" spans="3:10" x14ac:dyDescent="0.35">
      <c r="C19" s="16" t="str">
        <f>VLOOKUP(D19,slowniki!H:I,2,FALSE)</f>
        <v>Konserwacja i przeglądy sprzętu medycznego i aparatury medycznej - stanowiących własność świadczeniodawcy</v>
      </c>
      <c r="D19" s="16" t="str">
        <f>'Obroty 4'!E100</f>
        <v>402-01-02-04</v>
      </c>
      <c r="E19" s="17">
        <f>'Obroty 4'!F100</f>
        <v>0</v>
      </c>
      <c r="F19" s="17">
        <f>'Obroty 4'!G100</f>
        <v>0</v>
      </c>
      <c r="G19" s="17">
        <f>'Obroty 4'!H100</f>
        <v>0</v>
      </c>
      <c r="H19" s="17">
        <f>'Obroty 4'!I100</f>
        <v>0</v>
      </c>
      <c r="I19" s="17">
        <f>'Obroty 4'!J100</f>
        <v>0</v>
      </c>
      <c r="J19" s="17">
        <f>'Obroty 4'!K100</f>
        <v>0</v>
      </c>
    </row>
    <row r="20" spans="3:10" x14ac:dyDescent="0.35">
      <c r="C20" s="16" t="str">
        <f>VLOOKUP(D20,slowniki!H:I,2,FALSE)</f>
        <v>Konserwacja i przeglądy sprzętu medycznego i aparatury medycznej - dzierżawionych, najmowanych, użyczonych od innych podmiotów</v>
      </c>
      <c r="D20" s="16" t="str">
        <f>'Obroty 4'!E101</f>
        <v>402-01-02-05</v>
      </c>
      <c r="E20" s="17">
        <f>'Obroty 4'!F101</f>
        <v>0</v>
      </c>
      <c r="F20" s="17">
        <f>'Obroty 4'!G101</f>
        <v>0</v>
      </c>
      <c r="G20" s="17">
        <f>'Obroty 4'!H101</f>
        <v>0</v>
      </c>
      <c r="H20" s="17">
        <f>'Obroty 4'!I101</f>
        <v>0</v>
      </c>
      <c r="I20" s="17">
        <f>'Obroty 4'!J101</f>
        <v>0</v>
      </c>
      <c r="J20" s="17">
        <f>'Obroty 4'!K101</f>
        <v>0</v>
      </c>
    </row>
    <row r="21" spans="3:10" x14ac:dyDescent="0.35">
      <c r="C21" s="16" t="str">
        <f>VLOOKUP(D21,slowniki!H:I,2,FALSE)</f>
        <v>Konserwacja i przeglądy sprzętu medycznego i aparatury medycznej - wydzierżawionych, wynajmowanych, użyczonych innym podmiotom</v>
      </c>
      <c r="D21" s="16" t="str">
        <f>'Obroty 4'!E102</f>
        <v>402-01-02-06</v>
      </c>
      <c r="E21" s="17">
        <f>'Obroty 4'!F102</f>
        <v>0</v>
      </c>
      <c r="F21" s="17">
        <f>'Obroty 4'!G102</f>
        <v>0</v>
      </c>
      <c r="G21" s="17">
        <f>'Obroty 4'!H102</f>
        <v>0</v>
      </c>
      <c r="H21" s="17">
        <f>'Obroty 4'!I102</f>
        <v>0</v>
      </c>
      <c r="I21" s="17">
        <f>'Obroty 4'!J102</f>
        <v>0</v>
      </c>
      <c r="J21" s="17">
        <f>'Obroty 4'!K102</f>
        <v>0</v>
      </c>
    </row>
    <row r="22" spans="3:10" x14ac:dyDescent="0.35">
      <c r="C22" s="16" t="str">
        <f>VLOOKUP(D22,slowniki!H:I,2,FALSE)</f>
        <v>Naprawa i serwis pojazdów własnych</v>
      </c>
      <c r="D22" s="16" t="str">
        <f>'Obroty 4'!E103</f>
        <v>402-01-03-01</v>
      </c>
      <c r="E22" s="17">
        <f>'Obroty 4'!F103</f>
        <v>0</v>
      </c>
      <c r="F22" s="17">
        <f>'Obroty 4'!G103</f>
        <v>0</v>
      </c>
      <c r="G22" s="17">
        <f>'Obroty 4'!H103</f>
        <v>0</v>
      </c>
      <c r="H22" s="17">
        <f>'Obroty 4'!I103</f>
        <v>0</v>
      </c>
      <c r="I22" s="17">
        <f>'Obroty 4'!J103</f>
        <v>0</v>
      </c>
      <c r="J22" s="17">
        <f>'Obroty 4'!K103</f>
        <v>0</v>
      </c>
    </row>
    <row r="23" spans="3:10" x14ac:dyDescent="0.35">
      <c r="C23" s="16" t="str">
        <f>VLOOKUP(D23,slowniki!H:I,2,FALSE)</f>
        <v>Przeglądy obowiązkowe pojazdów własnych</v>
      </c>
      <c r="D23" s="16" t="str">
        <f>'Obroty 4'!E104</f>
        <v>402-01-03-02</v>
      </c>
      <c r="E23" s="17">
        <f>'Obroty 4'!F104</f>
        <v>0</v>
      </c>
      <c r="F23" s="17">
        <f>'Obroty 4'!G104</f>
        <v>0</v>
      </c>
      <c r="G23" s="17">
        <f>'Obroty 4'!H104</f>
        <v>0</v>
      </c>
      <c r="H23" s="17">
        <f>'Obroty 4'!I104</f>
        <v>0</v>
      </c>
      <c r="I23" s="17">
        <f>'Obroty 4'!J104</f>
        <v>0</v>
      </c>
      <c r="J23" s="17">
        <f>'Obroty 4'!K104</f>
        <v>0</v>
      </c>
    </row>
    <row r="24" spans="3:10" x14ac:dyDescent="0.35">
      <c r="C24" s="16" t="str">
        <f>VLOOKUP(D24,slowniki!H:I,2,FALSE)</f>
        <v>Pozostałe usługi dotyczące pojazdów własnych</v>
      </c>
      <c r="D24" s="16" t="str">
        <f>'Obroty 4'!E105</f>
        <v>402-01-03-03</v>
      </c>
      <c r="E24" s="17">
        <f>'Obroty 4'!F105</f>
        <v>0</v>
      </c>
      <c r="F24" s="17">
        <f>'Obroty 4'!G105</f>
        <v>0</v>
      </c>
      <c r="G24" s="17">
        <f>'Obroty 4'!H105</f>
        <v>0</v>
      </c>
      <c r="H24" s="17">
        <f>'Obroty 4'!I105</f>
        <v>0</v>
      </c>
      <c r="I24" s="17">
        <f>'Obroty 4'!J105</f>
        <v>0</v>
      </c>
      <c r="J24" s="17">
        <f>'Obroty 4'!K105</f>
        <v>0</v>
      </c>
    </row>
    <row r="25" spans="3:10" x14ac:dyDescent="0.35">
      <c r="C25" s="16" t="str">
        <f>VLOOKUP(D25,slowniki!H:I,2,FALSE)</f>
        <v>Usługi pocztowe i kurierskie</v>
      </c>
      <c r="D25" s="16" t="str">
        <f>'Obroty 4'!E106</f>
        <v>402-01-04-01</v>
      </c>
      <c r="E25" s="17">
        <f>'Obroty 4'!F106</f>
        <v>0</v>
      </c>
      <c r="F25" s="17">
        <f>'Obroty 4'!G106</f>
        <v>0</v>
      </c>
      <c r="G25" s="17">
        <f>'Obroty 4'!H106</f>
        <v>0</v>
      </c>
      <c r="H25" s="17">
        <f>'Obroty 4'!I106</f>
        <v>0</v>
      </c>
      <c r="I25" s="17">
        <f>'Obroty 4'!J106</f>
        <v>0</v>
      </c>
      <c r="J25" s="17">
        <f>'Obroty 4'!K106</f>
        <v>0</v>
      </c>
    </row>
    <row r="26" spans="3:10" x14ac:dyDescent="0.35">
      <c r="C26" s="16" t="str">
        <f>VLOOKUP(D26,slowniki!H:I,2,FALSE)</f>
        <v>Usługi telekomunikacyjne</v>
      </c>
      <c r="D26" s="16" t="str">
        <f>'Obroty 4'!E107</f>
        <v>402-01-04-02</v>
      </c>
      <c r="E26" s="17">
        <f>'Obroty 4'!F107</f>
        <v>0</v>
      </c>
      <c r="F26" s="17">
        <f>'Obroty 4'!G107</f>
        <v>0</v>
      </c>
      <c r="G26" s="17">
        <f>'Obroty 4'!H107</f>
        <v>0</v>
      </c>
      <c r="H26" s="17">
        <f>'Obroty 4'!I107</f>
        <v>0</v>
      </c>
      <c r="I26" s="17">
        <f>'Obroty 4'!J107</f>
        <v>0</v>
      </c>
      <c r="J26" s="17">
        <f>'Obroty 4'!K107</f>
        <v>0</v>
      </c>
    </row>
    <row r="27" spans="3:10" x14ac:dyDescent="0.35">
      <c r="C27" s="16" t="str">
        <f>VLOOKUP(D27,slowniki!H:I,2,FALSE)</f>
        <v>Usługi bankowe</v>
      </c>
      <c r="D27" s="16" t="str">
        <f>'Obroty 4'!E108</f>
        <v>402-01-04-03</v>
      </c>
      <c r="E27" s="17">
        <f>'Obroty 4'!F108</f>
        <v>0</v>
      </c>
      <c r="F27" s="17">
        <f>'Obroty 4'!G108</f>
        <v>0</v>
      </c>
      <c r="G27" s="17">
        <f>'Obroty 4'!H108</f>
        <v>0</v>
      </c>
      <c r="H27" s="17">
        <f>'Obroty 4'!I108</f>
        <v>0</v>
      </c>
      <c r="I27" s="17">
        <f>'Obroty 4'!J108</f>
        <v>0</v>
      </c>
      <c r="J27" s="17">
        <f>'Obroty 4'!K108</f>
        <v>0</v>
      </c>
    </row>
    <row r="28" spans="3:10" x14ac:dyDescent="0.35">
      <c r="C28" s="16" t="str">
        <f>VLOOKUP(D28,slowniki!H:I,2,FALSE)</f>
        <v>Usługi transportu niemedycznego - zakup zewnętrzny - 1</v>
      </c>
      <c r="D28" s="16" t="str">
        <f>'Obroty 4'!E109</f>
        <v>402-01-05-01</v>
      </c>
      <c r="E28" s="17">
        <f>'Obroty 4'!F109</f>
        <v>0</v>
      </c>
      <c r="F28" s="17">
        <f>'Obroty 4'!G109</f>
        <v>0</v>
      </c>
      <c r="G28" s="17">
        <f>'Obroty 4'!H109</f>
        <v>0</v>
      </c>
      <c r="H28" s="17">
        <f>'Obroty 4'!I109</f>
        <v>0</v>
      </c>
      <c r="I28" s="17">
        <f>'Obroty 4'!J109</f>
        <v>0</v>
      </c>
      <c r="J28" s="17">
        <f>'Obroty 4'!K109</f>
        <v>0</v>
      </c>
    </row>
    <row r="29" spans="3:10" x14ac:dyDescent="0.35">
      <c r="C29" s="16" t="str">
        <f>VLOOKUP(D29,slowniki!H:I,2,FALSE)</f>
        <v>Usługi transportu niemedycznego - zakup zewnętrzny - 99</v>
      </c>
      <c r="D29" s="16" t="str">
        <f>'Obroty 4'!E110</f>
        <v>402-01-05-99</v>
      </c>
      <c r="E29" s="17">
        <f>'Obroty 4'!F110</f>
        <v>0</v>
      </c>
      <c r="F29" s="17">
        <f>'Obroty 4'!G110</f>
        <v>0</v>
      </c>
      <c r="G29" s="17">
        <f>'Obroty 4'!H110</f>
        <v>0</v>
      </c>
      <c r="H29" s="17">
        <f>'Obroty 4'!I110</f>
        <v>0</v>
      </c>
      <c r="I29" s="17">
        <f>'Obroty 4'!J110</f>
        <v>0</v>
      </c>
      <c r="J29" s="17">
        <f>'Obroty 4'!K110</f>
        <v>0</v>
      </c>
    </row>
    <row r="30" spans="3:10" x14ac:dyDescent="0.35">
      <c r="C30" s="16" t="str">
        <f>VLOOKUP(D30,slowniki!H:I,2,FALSE)</f>
        <v>Najem, dzierżawa, leasing operacyjny budynków, lokali</v>
      </c>
      <c r="D30" s="16" t="str">
        <f>'Obroty 4'!E111</f>
        <v>402-01-06-01</v>
      </c>
      <c r="E30" s="17">
        <f>'Obroty 4'!F111</f>
        <v>0</v>
      </c>
      <c r="F30" s="17">
        <f>'Obroty 4'!G111</f>
        <v>0</v>
      </c>
      <c r="G30" s="17">
        <f>'Obroty 4'!H111</f>
        <v>88557</v>
      </c>
      <c r="H30" s="17">
        <f>'Obroty 4'!I111</f>
        <v>0</v>
      </c>
      <c r="I30" s="17">
        <f>'Obroty 4'!J111</f>
        <v>88557</v>
      </c>
      <c r="J30" s="17">
        <f>'Obroty 4'!K111</f>
        <v>0</v>
      </c>
    </row>
    <row r="31" spans="3:10" x14ac:dyDescent="0.35">
      <c r="C31" s="16" t="str">
        <f>VLOOKUP(D31,slowniki!H:I,2,FALSE)</f>
        <v>Najem, dzierżawa, leasing operacyjny sprzętu medycznego</v>
      </c>
      <c r="D31" s="16" t="str">
        <f>'Obroty 4'!E112</f>
        <v>402-01-06-02</v>
      </c>
      <c r="E31" s="17">
        <f>'Obroty 4'!F112</f>
        <v>0</v>
      </c>
      <c r="F31" s="17">
        <f>'Obroty 4'!G112</f>
        <v>0</v>
      </c>
      <c r="G31" s="17">
        <f>'Obroty 4'!H112</f>
        <v>8000</v>
      </c>
      <c r="H31" s="17">
        <f>'Obroty 4'!I112</f>
        <v>0</v>
      </c>
      <c r="I31" s="17">
        <f>'Obroty 4'!J112</f>
        <v>8000</v>
      </c>
      <c r="J31" s="17">
        <f>'Obroty 4'!K112</f>
        <v>0</v>
      </c>
    </row>
    <row r="32" spans="3:10" x14ac:dyDescent="0.35">
      <c r="C32" s="16" t="str">
        <f>VLOOKUP(D32,slowniki!H:I,2,FALSE)</f>
        <v>Najem, dzierżawa, leasing operacyjny sprzętu niemedycznego</v>
      </c>
      <c r="D32" s="16" t="str">
        <f>'Obroty 4'!E113</f>
        <v>402-01-06-03</v>
      </c>
      <c r="E32" s="17">
        <f>'Obroty 4'!F113</f>
        <v>0</v>
      </c>
      <c r="F32" s="17">
        <f>'Obroty 4'!G113</f>
        <v>0</v>
      </c>
      <c r="G32" s="17">
        <f>'Obroty 4'!H113</f>
        <v>0</v>
      </c>
      <c r="H32" s="17">
        <f>'Obroty 4'!I113</f>
        <v>0</v>
      </c>
      <c r="I32" s="17">
        <f>'Obroty 4'!J113</f>
        <v>0</v>
      </c>
      <c r="J32" s="17">
        <f>'Obroty 4'!K113</f>
        <v>0</v>
      </c>
    </row>
    <row r="33" spans="3:10" x14ac:dyDescent="0.35">
      <c r="C33" s="16" t="str">
        <f>VLOOKUP(D33,slowniki!H:I,2,FALSE)</f>
        <v>Najem, dzierżawa, leasing operacyjny pojazdów</v>
      </c>
      <c r="D33" s="16" t="str">
        <f>'Obroty 4'!E114</f>
        <v>402-01-06-04</v>
      </c>
      <c r="E33" s="17">
        <f>'Obroty 4'!F114</f>
        <v>0</v>
      </c>
      <c r="F33" s="17">
        <f>'Obroty 4'!G114</f>
        <v>0</v>
      </c>
      <c r="G33" s="17">
        <f>'Obroty 4'!H114</f>
        <v>0</v>
      </c>
      <c r="H33" s="17">
        <f>'Obroty 4'!I114</f>
        <v>0</v>
      </c>
      <c r="I33" s="17">
        <f>'Obroty 4'!J114</f>
        <v>0</v>
      </c>
      <c r="J33" s="17">
        <f>'Obroty 4'!K114</f>
        <v>0</v>
      </c>
    </row>
    <row r="34" spans="3:10" x14ac:dyDescent="0.35">
      <c r="C34" s="16" t="str">
        <f>VLOOKUP(D34,slowniki!H:I,2,FALSE)</f>
        <v>Najem, dzierżawa, leasing operacyjny bielizny operacyjnej i ochronnej oraz pościeli</v>
      </c>
      <c r="D34" s="16" t="str">
        <f>'Obroty 4'!E115</f>
        <v>402-01-06-05</v>
      </c>
      <c r="E34" s="17">
        <f>'Obroty 4'!F115</f>
        <v>0</v>
      </c>
      <c r="F34" s="17">
        <f>'Obroty 4'!G115</f>
        <v>0</v>
      </c>
      <c r="G34" s="17">
        <f>'Obroty 4'!H115</f>
        <v>0</v>
      </c>
      <c r="H34" s="17">
        <f>'Obroty 4'!I115</f>
        <v>0</v>
      </c>
      <c r="I34" s="17">
        <f>'Obroty 4'!J115</f>
        <v>0</v>
      </c>
      <c r="J34" s="17">
        <f>'Obroty 4'!K115</f>
        <v>0</v>
      </c>
    </row>
    <row r="35" spans="3:10" x14ac:dyDescent="0.35">
      <c r="C35" s="16" t="str">
        <f>VLOOKUP(D35,slowniki!H:I,2,FALSE)</f>
        <v>Najem, dzierżawa, leasing operacyjny - pozostałe</v>
      </c>
      <c r="D35" s="16" t="str">
        <f>'Obroty 4'!E116</f>
        <v>402-01-06-06</v>
      </c>
      <c r="E35" s="17">
        <f>'Obroty 4'!F116</f>
        <v>0</v>
      </c>
      <c r="F35" s="17">
        <f>'Obroty 4'!G116</f>
        <v>0</v>
      </c>
      <c r="G35" s="17">
        <f>'Obroty 4'!H116</f>
        <v>0</v>
      </c>
      <c r="H35" s="17">
        <f>'Obroty 4'!I116</f>
        <v>0</v>
      </c>
      <c r="I35" s="17">
        <f>'Obroty 4'!J116</f>
        <v>0</v>
      </c>
      <c r="J35" s="17">
        <f>'Obroty 4'!K116</f>
        <v>0</v>
      </c>
    </row>
    <row r="36" spans="3:10" x14ac:dyDescent="0.35">
      <c r="C36" s="16" t="str">
        <f>VLOOKUP(D36,slowniki!H:I,2,FALSE)</f>
        <v>Usługi prawne</v>
      </c>
      <c r="D36" s="16" t="str">
        <f>'Obroty 4'!E117</f>
        <v>402-01-07-01</v>
      </c>
      <c r="E36" s="17">
        <f>'Obroty 4'!F117</f>
        <v>0</v>
      </c>
      <c r="F36" s="17">
        <f>'Obroty 4'!G117</f>
        <v>0</v>
      </c>
      <c r="G36" s="17">
        <f>'Obroty 4'!H117</f>
        <v>0</v>
      </c>
      <c r="H36" s="17">
        <f>'Obroty 4'!I117</f>
        <v>0</v>
      </c>
      <c r="I36" s="17">
        <f>'Obroty 4'!J117</f>
        <v>0</v>
      </c>
      <c r="J36" s="17">
        <f>'Obroty 4'!K117</f>
        <v>0</v>
      </c>
    </row>
    <row r="37" spans="3:10" x14ac:dyDescent="0.35">
      <c r="C37" s="16" t="str">
        <f>VLOOKUP(D37,slowniki!H:I,2,FALSE)</f>
        <v>Usługi badania sprawozdania finansowego</v>
      </c>
      <c r="D37" s="16" t="str">
        <f>'Obroty 4'!E118</f>
        <v>402-01-07-02</v>
      </c>
      <c r="E37" s="17">
        <f>'Obroty 4'!F118</f>
        <v>0</v>
      </c>
      <c r="F37" s="17">
        <f>'Obroty 4'!G118</f>
        <v>0</v>
      </c>
      <c r="G37" s="17">
        <f>'Obroty 4'!H118</f>
        <v>0</v>
      </c>
      <c r="H37" s="17">
        <f>'Obroty 4'!I118</f>
        <v>0</v>
      </c>
      <c r="I37" s="17">
        <f>'Obroty 4'!J118</f>
        <v>0</v>
      </c>
      <c r="J37" s="17">
        <f>'Obroty 4'!K118</f>
        <v>0</v>
      </c>
    </row>
    <row r="38" spans="3:10" x14ac:dyDescent="0.35">
      <c r="C38" s="16" t="str">
        <f>VLOOKUP(D38,slowniki!H:I,2,FALSE)</f>
        <v>Usługi związane z audytem i kontrolą jakości</v>
      </c>
      <c r="D38" s="16" t="str">
        <f>'Obroty 4'!E119</f>
        <v>402-01-07-03</v>
      </c>
      <c r="E38" s="17">
        <f>'Obroty 4'!F119</f>
        <v>0</v>
      </c>
      <c r="F38" s="17">
        <f>'Obroty 4'!G119</f>
        <v>0</v>
      </c>
      <c r="G38" s="17">
        <f>'Obroty 4'!H119</f>
        <v>0</v>
      </c>
      <c r="H38" s="17">
        <f>'Obroty 4'!I119</f>
        <v>0</v>
      </c>
      <c r="I38" s="17">
        <f>'Obroty 4'!J119</f>
        <v>0</v>
      </c>
      <c r="J38" s="17">
        <f>'Obroty 4'!K119</f>
        <v>0</v>
      </c>
    </row>
    <row r="39" spans="3:10" x14ac:dyDescent="0.35">
      <c r="C39" s="16" t="str">
        <f>VLOOKUP(D39,slowniki!H:I,2,FALSE)</f>
        <v>Inne usługi doradcze</v>
      </c>
      <c r="D39" s="16" t="str">
        <f>'Obroty 4'!E120</f>
        <v>402-01-07-04</v>
      </c>
      <c r="E39" s="17">
        <f>'Obroty 4'!F120</f>
        <v>0</v>
      </c>
      <c r="F39" s="17">
        <f>'Obroty 4'!G120</f>
        <v>0</v>
      </c>
      <c r="G39" s="17">
        <f>'Obroty 4'!H120</f>
        <v>0</v>
      </c>
      <c r="H39" s="17">
        <f>'Obroty 4'!I120</f>
        <v>0</v>
      </c>
      <c r="I39" s="17">
        <f>'Obroty 4'!J120</f>
        <v>0</v>
      </c>
      <c r="J39" s="17">
        <f>'Obroty 4'!K120</f>
        <v>0</v>
      </c>
    </row>
    <row r="40" spans="3:10" x14ac:dyDescent="0.35">
      <c r="C40" s="16" t="str">
        <f>VLOOKUP(D40,slowniki!H:I,2,FALSE)</f>
        <v>Dozór, ochrona obiektów i mienia</v>
      </c>
      <c r="D40" s="16" t="str">
        <f>'Obroty 4'!E121</f>
        <v>402-01-08-01</v>
      </c>
      <c r="E40" s="17">
        <f>'Obroty 4'!F121</f>
        <v>0</v>
      </c>
      <c r="F40" s="17">
        <f>'Obroty 4'!G121</f>
        <v>0</v>
      </c>
      <c r="G40" s="17">
        <f>'Obroty 4'!H121</f>
        <v>0</v>
      </c>
      <c r="H40" s="17">
        <f>'Obroty 4'!I121</f>
        <v>0</v>
      </c>
      <c r="I40" s="17">
        <f>'Obroty 4'!J121</f>
        <v>0</v>
      </c>
      <c r="J40" s="17">
        <f>'Obroty 4'!K121</f>
        <v>0</v>
      </c>
    </row>
    <row r="41" spans="3:10" x14ac:dyDescent="0.35">
      <c r="C41" s="16" t="str">
        <f>VLOOKUP(D41,slowniki!H:I,2,FALSE)</f>
        <v>Usługi sprzątania</v>
      </c>
      <c r="D41" s="16" t="str">
        <f>'Obroty 4'!E122</f>
        <v>402-01-08-02</v>
      </c>
      <c r="E41" s="17">
        <f>'Obroty 4'!F122</f>
        <v>0</v>
      </c>
      <c r="F41" s="17">
        <f>'Obroty 4'!G122</f>
        <v>0</v>
      </c>
      <c r="G41" s="17">
        <f>'Obroty 4'!H122</f>
        <v>0</v>
      </c>
      <c r="H41" s="17">
        <f>'Obroty 4'!I122</f>
        <v>0</v>
      </c>
      <c r="I41" s="17">
        <f>'Obroty 4'!J122</f>
        <v>0</v>
      </c>
      <c r="J41" s="17">
        <f>'Obroty 4'!K122</f>
        <v>0</v>
      </c>
    </row>
    <row r="42" spans="3:10" x14ac:dyDescent="0.35">
      <c r="C42" s="16" t="str">
        <f>VLOOKUP(D42,slowniki!H:I,2,FALSE)</f>
        <v>Odbiór odpadów i utylizacja - odpady medyczne</v>
      </c>
      <c r="D42" s="16" t="str">
        <f>'Obroty 4'!E123</f>
        <v>402-01-08-03</v>
      </c>
      <c r="E42" s="17">
        <f>'Obroty 4'!F123</f>
        <v>0</v>
      </c>
      <c r="F42" s="17">
        <f>'Obroty 4'!G123</f>
        <v>0</v>
      </c>
      <c r="G42" s="17">
        <f>'Obroty 4'!H123</f>
        <v>0</v>
      </c>
      <c r="H42" s="17">
        <f>'Obroty 4'!I123</f>
        <v>0</v>
      </c>
      <c r="I42" s="17">
        <f>'Obroty 4'!J123</f>
        <v>0</v>
      </c>
      <c r="J42" s="17">
        <f>'Obroty 4'!K123</f>
        <v>0</v>
      </c>
    </row>
    <row r="43" spans="3:10" x14ac:dyDescent="0.35">
      <c r="C43" s="16" t="str">
        <f>VLOOKUP(D43,slowniki!H:I,2,FALSE)</f>
        <v>Odbiór odpadów i utylizacja - odpady pozostałe</v>
      </c>
      <c r="D43" s="16" t="str">
        <f>'Obroty 4'!E124</f>
        <v>402-01-08-04</v>
      </c>
      <c r="E43" s="17">
        <f>'Obroty 4'!F124</f>
        <v>0</v>
      </c>
      <c r="F43" s="17">
        <f>'Obroty 4'!G124</f>
        <v>0</v>
      </c>
      <c r="G43" s="17">
        <f>'Obroty 4'!H124</f>
        <v>0</v>
      </c>
      <c r="H43" s="17">
        <f>'Obroty 4'!I124</f>
        <v>0</v>
      </c>
      <c r="I43" s="17">
        <f>'Obroty 4'!J124</f>
        <v>0</v>
      </c>
      <c r="J43" s="17">
        <f>'Obroty 4'!K124</f>
        <v>0</v>
      </c>
    </row>
    <row r="44" spans="3:10" x14ac:dyDescent="0.35">
      <c r="C44" s="16" t="str">
        <f>VLOOKUP(D44,slowniki!H:I,2,FALSE)</f>
        <v>Dezynfekcja, dezynsekcja i deratyzacja</v>
      </c>
      <c r="D44" s="16" t="str">
        <f>'Obroty 4'!E125</f>
        <v>402-01-08-05</v>
      </c>
      <c r="E44" s="17">
        <f>'Obroty 4'!F125</f>
        <v>0</v>
      </c>
      <c r="F44" s="17">
        <f>'Obroty 4'!G125</f>
        <v>0</v>
      </c>
      <c r="G44" s="17">
        <f>'Obroty 4'!H125</f>
        <v>0</v>
      </c>
      <c r="H44" s="17">
        <f>'Obroty 4'!I125</f>
        <v>0</v>
      </c>
      <c r="I44" s="17">
        <f>'Obroty 4'!J125</f>
        <v>0</v>
      </c>
      <c r="J44" s="17">
        <f>'Obroty 4'!K125</f>
        <v>0</v>
      </c>
    </row>
    <row r="45" spans="3:10" x14ac:dyDescent="0.35">
      <c r="C45" s="16" t="str">
        <f>VLOOKUP(D45,slowniki!H:I,2,FALSE)</f>
        <v>Usługi utrzymania terenu</v>
      </c>
      <c r="D45" s="16" t="str">
        <f>'Obroty 4'!E126</f>
        <v>402-01-08-06</v>
      </c>
      <c r="E45" s="17">
        <f>'Obroty 4'!F126</f>
        <v>0</v>
      </c>
      <c r="F45" s="17">
        <f>'Obroty 4'!G126</f>
        <v>0</v>
      </c>
      <c r="G45" s="17">
        <f>'Obroty 4'!H126</f>
        <v>0</v>
      </c>
      <c r="H45" s="17">
        <f>'Obroty 4'!I126</f>
        <v>0</v>
      </c>
      <c r="I45" s="17">
        <f>'Obroty 4'!J126</f>
        <v>0</v>
      </c>
      <c r="J45" s="17">
        <f>'Obroty 4'!K126</f>
        <v>0</v>
      </c>
    </row>
    <row r="46" spans="3:10" x14ac:dyDescent="0.35">
      <c r="C46" s="16" t="str">
        <f>VLOOKUP(D46,slowniki!H:I,2,FALSE)</f>
        <v>Pozostałe usługi dotyczące utrzymania terenu i obiektów</v>
      </c>
      <c r="D46" s="16" t="str">
        <f>'Obroty 4'!E127</f>
        <v>402-01-08-07</v>
      </c>
      <c r="E46" s="17">
        <f>'Obroty 4'!F127</f>
        <v>0</v>
      </c>
      <c r="F46" s="17">
        <f>'Obroty 4'!G127</f>
        <v>0</v>
      </c>
      <c r="G46" s="17">
        <f>'Obroty 4'!H127</f>
        <v>0</v>
      </c>
      <c r="H46" s="17">
        <f>'Obroty 4'!I127</f>
        <v>0</v>
      </c>
      <c r="I46" s="17">
        <f>'Obroty 4'!J127</f>
        <v>0</v>
      </c>
      <c r="J46" s="17">
        <f>'Obroty 4'!K127</f>
        <v>0</v>
      </c>
    </row>
    <row r="47" spans="3:10" x14ac:dyDescent="0.35">
      <c r="C47" s="16" t="str">
        <f>VLOOKUP(D47,slowniki!H:I,2,FALSE)</f>
        <v>Najem, dzierżawa, leasing sprzętu i serwerów IT</v>
      </c>
      <c r="D47" s="16" t="str">
        <f>'Obroty 4'!E128</f>
        <v>402-01-09-01</v>
      </c>
      <c r="E47" s="17">
        <f>'Obroty 4'!F128</f>
        <v>0</v>
      </c>
      <c r="F47" s="17">
        <f>'Obroty 4'!G128</f>
        <v>0</v>
      </c>
      <c r="G47" s="17">
        <f>'Obroty 4'!H128</f>
        <v>0</v>
      </c>
      <c r="H47" s="17">
        <f>'Obroty 4'!I128</f>
        <v>0</v>
      </c>
      <c r="I47" s="17">
        <f>'Obroty 4'!J128</f>
        <v>0</v>
      </c>
      <c r="J47" s="17">
        <f>'Obroty 4'!K128</f>
        <v>0</v>
      </c>
    </row>
    <row r="48" spans="3:10" x14ac:dyDescent="0.35">
      <c r="C48" s="16" t="str">
        <f>VLOOKUP(D48,slowniki!H:I,2,FALSE)</f>
        <v>Pozostałe usługi informatyczne</v>
      </c>
      <c r="D48" s="16" t="str">
        <f>'Obroty 4'!E129</f>
        <v>402-01-09-02</v>
      </c>
      <c r="E48" s="17">
        <f>'Obroty 4'!F129</f>
        <v>0</v>
      </c>
      <c r="F48" s="17">
        <f>'Obroty 4'!G129</f>
        <v>0</v>
      </c>
      <c r="G48" s="17">
        <f>'Obroty 4'!H129</f>
        <v>0</v>
      </c>
      <c r="H48" s="17">
        <f>'Obroty 4'!I129</f>
        <v>0</v>
      </c>
      <c r="I48" s="17">
        <f>'Obroty 4'!J129</f>
        <v>0</v>
      </c>
      <c r="J48" s="17">
        <f>'Obroty 4'!K129</f>
        <v>0</v>
      </c>
    </row>
    <row r="49" spans="3:10" x14ac:dyDescent="0.35">
      <c r="C49" s="16" t="str">
        <f>VLOOKUP(D49,slowniki!H:I,2,FALSE)</f>
        <v>Usługi pralnicze</v>
      </c>
      <c r="D49" s="16" t="str">
        <f>'Obroty 4'!E130</f>
        <v>402-01-10-01</v>
      </c>
      <c r="E49" s="17">
        <f>'Obroty 4'!F130</f>
        <v>0</v>
      </c>
      <c r="F49" s="17">
        <f>'Obroty 4'!G130</f>
        <v>0</v>
      </c>
      <c r="G49" s="17">
        <f>'Obroty 4'!H130</f>
        <v>0</v>
      </c>
      <c r="H49" s="17">
        <f>'Obroty 4'!I130</f>
        <v>0</v>
      </c>
      <c r="I49" s="17">
        <f>'Obroty 4'!J130</f>
        <v>0</v>
      </c>
      <c r="J49" s="17">
        <f>'Obroty 4'!K130</f>
        <v>0</v>
      </c>
    </row>
    <row r="50" spans="3:10" x14ac:dyDescent="0.35">
      <c r="C50" s="16" t="str">
        <f>VLOOKUP(D50,slowniki!H:I,2,FALSE)</f>
        <v>Usługi żywienia</v>
      </c>
      <c r="D50" s="16" t="str">
        <f>'Obroty 4'!E131</f>
        <v>402-01-10-02</v>
      </c>
      <c r="E50" s="17">
        <f>'Obroty 4'!F131</f>
        <v>0</v>
      </c>
      <c r="F50" s="17">
        <f>'Obroty 4'!G131</f>
        <v>0</v>
      </c>
      <c r="G50" s="17">
        <f>'Obroty 4'!H131</f>
        <v>0</v>
      </c>
      <c r="H50" s="17">
        <f>'Obroty 4'!I131</f>
        <v>0</v>
      </c>
      <c r="I50" s="17">
        <f>'Obroty 4'!J131</f>
        <v>0</v>
      </c>
      <c r="J50" s="17">
        <f>'Obroty 4'!K131</f>
        <v>0</v>
      </c>
    </row>
    <row r="51" spans="3:10" x14ac:dyDescent="0.35">
      <c r="C51" s="16" t="str">
        <f>VLOOKUP(D51,slowniki!H:I,2,FALSE)</f>
        <v>Sterylizacja</v>
      </c>
      <c r="D51" s="16" t="str">
        <f>'Obroty 4'!E132</f>
        <v>402-01-10-03</v>
      </c>
      <c r="E51" s="17">
        <f>'Obroty 4'!F132</f>
        <v>0</v>
      </c>
      <c r="F51" s="17">
        <f>'Obroty 4'!G132</f>
        <v>0</v>
      </c>
      <c r="G51" s="17">
        <f>'Obroty 4'!H132</f>
        <v>0</v>
      </c>
      <c r="H51" s="17">
        <f>'Obroty 4'!I132</f>
        <v>0</v>
      </c>
      <c r="I51" s="17">
        <f>'Obroty 4'!J132</f>
        <v>0</v>
      </c>
      <c r="J51" s="17">
        <f>'Obroty 4'!K132</f>
        <v>0</v>
      </c>
    </row>
    <row r="52" spans="3:10" x14ac:dyDescent="0.35">
      <c r="C52" s="16" t="str">
        <f>VLOOKUP(D52,slowniki!H:I,2,FALSE)</f>
        <v>Pomiary związane z BHP</v>
      </c>
      <c r="D52" s="16" t="str">
        <f>'Obroty 4'!E133</f>
        <v>402-01-10-04</v>
      </c>
      <c r="E52" s="17">
        <f>'Obroty 4'!F133</f>
        <v>0</v>
      </c>
      <c r="F52" s="17">
        <f>'Obroty 4'!G133</f>
        <v>0</v>
      </c>
      <c r="G52" s="17">
        <f>'Obroty 4'!H133</f>
        <v>0</v>
      </c>
      <c r="H52" s="17">
        <f>'Obroty 4'!I133</f>
        <v>0</v>
      </c>
      <c r="I52" s="17">
        <f>'Obroty 4'!J133</f>
        <v>0</v>
      </c>
      <c r="J52" s="17">
        <f>'Obroty 4'!K133</f>
        <v>0</v>
      </c>
    </row>
    <row r="53" spans="3:10" x14ac:dyDescent="0.35">
      <c r="C53" s="16" t="str">
        <f>VLOOKUP(D53,slowniki!H:I,2,FALSE)</f>
        <v>Przechowywanie zwłok</v>
      </c>
      <c r="D53" s="16" t="str">
        <f>'Obroty 4'!E134</f>
        <v>402-01-10-05</v>
      </c>
      <c r="E53" s="17">
        <f>'Obroty 4'!F134</f>
        <v>0</v>
      </c>
      <c r="F53" s="17">
        <f>'Obroty 4'!G134</f>
        <v>0</v>
      </c>
      <c r="G53" s="17">
        <f>'Obroty 4'!H134</f>
        <v>0</v>
      </c>
      <c r="H53" s="17">
        <f>'Obroty 4'!I134</f>
        <v>0</v>
      </c>
      <c r="I53" s="17">
        <f>'Obroty 4'!J134</f>
        <v>0</v>
      </c>
      <c r="J53" s="17">
        <f>'Obroty 4'!K134</f>
        <v>0</v>
      </c>
    </row>
    <row r="54" spans="3:10" x14ac:dyDescent="0.35">
      <c r="C54" s="16" t="str">
        <f>VLOOKUP(D54,slowniki!H:I,2,FALSE)</f>
        <v>Pozostałe usługi związane z utrzymaniem zabezpieczenia medycznego i niemedycznego</v>
      </c>
      <c r="D54" s="16" t="str">
        <f>'Obroty 4'!E135</f>
        <v>402-01-10-06</v>
      </c>
      <c r="E54" s="17">
        <f>'Obroty 4'!F135</f>
        <v>0</v>
      </c>
      <c r="F54" s="17">
        <f>'Obroty 4'!G135</f>
        <v>0</v>
      </c>
      <c r="G54" s="17">
        <f>'Obroty 4'!H135</f>
        <v>0</v>
      </c>
      <c r="H54" s="17">
        <f>'Obroty 4'!I135</f>
        <v>0</v>
      </c>
      <c r="I54" s="17">
        <f>'Obroty 4'!J135</f>
        <v>0</v>
      </c>
      <c r="J54" s="17">
        <f>'Obroty 4'!K135</f>
        <v>0</v>
      </c>
    </row>
    <row r="55" spans="3:10" x14ac:dyDescent="0.35">
      <c r="C55" s="16" t="str">
        <f>VLOOKUP(D55,slowniki!H:I,2,FALSE)</f>
        <v>Inne usługi niemedyczne - NKUP</v>
      </c>
      <c r="D55" s="16" t="str">
        <f>'Obroty 4'!E136</f>
        <v>402-01-11-00</v>
      </c>
      <c r="E55" s="17">
        <f>'Obroty 4'!F136</f>
        <v>0</v>
      </c>
      <c r="F55" s="17">
        <f>'Obroty 4'!G136</f>
        <v>0</v>
      </c>
      <c r="G55" s="17">
        <f>'Obroty 4'!H136</f>
        <v>0</v>
      </c>
      <c r="H55" s="17">
        <f>'Obroty 4'!I136</f>
        <v>0</v>
      </c>
      <c r="I55" s="17">
        <f>'Obroty 4'!J136</f>
        <v>0</v>
      </c>
      <c r="J55" s="17">
        <f>'Obroty 4'!K136</f>
        <v>0</v>
      </c>
    </row>
    <row r="56" spans="3:10" x14ac:dyDescent="0.35">
      <c r="C56" s="16" t="str">
        <f>VLOOKUP(D56,slowniki!H:I,2,FALSE)</f>
        <v>Usługi wydawnicze, poligraficzne, naukowe, ogłoszenia</v>
      </c>
      <c r="D56" s="16" t="str">
        <f>'Obroty 4'!E137</f>
        <v>402-01-11-01</v>
      </c>
      <c r="E56" s="17">
        <f>'Obroty 4'!F137</f>
        <v>0</v>
      </c>
      <c r="F56" s="17">
        <f>'Obroty 4'!G137</f>
        <v>0</v>
      </c>
      <c r="G56" s="17">
        <f>'Obroty 4'!H137</f>
        <v>0</v>
      </c>
      <c r="H56" s="17">
        <f>'Obroty 4'!I137</f>
        <v>0</v>
      </c>
      <c r="I56" s="17">
        <f>'Obroty 4'!J137</f>
        <v>0</v>
      </c>
      <c r="J56" s="17">
        <f>'Obroty 4'!K137</f>
        <v>0</v>
      </c>
    </row>
    <row r="57" spans="3:10" x14ac:dyDescent="0.35">
      <c r="C57" s="16" t="str">
        <f>VLOOKUP(D57,slowniki!H:I,2,FALSE)</f>
        <v>Usługi zakwaterowania poza podmiotem leczniczym</v>
      </c>
      <c r="D57" s="16" t="str">
        <f>'Obroty 4'!E138</f>
        <v>402-01-11-02</v>
      </c>
      <c r="E57" s="17">
        <f>'Obroty 4'!F138</f>
        <v>0</v>
      </c>
      <c r="F57" s="17">
        <f>'Obroty 4'!G138</f>
        <v>0</v>
      </c>
      <c r="G57" s="17">
        <f>'Obroty 4'!H138</f>
        <v>0</v>
      </c>
      <c r="H57" s="17">
        <f>'Obroty 4'!I138</f>
        <v>0</v>
      </c>
      <c r="I57" s="17">
        <f>'Obroty 4'!J138</f>
        <v>0</v>
      </c>
      <c r="J57" s="17">
        <f>'Obroty 4'!K138</f>
        <v>0</v>
      </c>
    </row>
    <row r="58" spans="3:10" x14ac:dyDescent="0.35">
      <c r="C58" s="16" t="str">
        <f>VLOOKUP(D58,slowniki!H:I,2,FALSE)</f>
        <v>Inne usługi niemedyczne</v>
      </c>
      <c r="D58" s="16" t="str">
        <f>'Obroty 4'!E139</f>
        <v>402-01-11-03</v>
      </c>
      <c r="E58" s="17">
        <f>'Obroty 4'!F139</f>
        <v>0</v>
      </c>
      <c r="F58" s="17">
        <f>'Obroty 4'!G139</f>
        <v>0</v>
      </c>
      <c r="G58" s="17">
        <f>'Obroty 4'!H139</f>
        <v>0</v>
      </c>
      <c r="H58" s="17">
        <f>'Obroty 4'!I139</f>
        <v>0</v>
      </c>
      <c r="I58" s="17">
        <f>'Obroty 4'!J139</f>
        <v>0</v>
      </c>
      <c r="J58" s="17">
        <f>'Obroty 4'!K139</f>
        <v>0</v>
      </c>
    </row>
    <row r="59" spans="3:10" x14ac:dyDescent="0.35">
      <c r="C59" s="16" t="str">
        <f>VLOOKUP(D59,slowniki!H:I,2,FALSE)</f>
        <v>Zakupione usługi medyczne - refaktury</v>
      </c>
      <c r="D59" s="16" t="str">
        <f>'Obroty 4'!E140</f>
        <v>402-02-00-01</v>
      </c>
      <c r="E59" s="17">
        <f>'Obroty 4'!F140</f>
        <v>0</v>
      </c>
      <c r="F59" s="17">
        <f>'Obroty 4'!G140</f>
        <v>0</v>
      </c>
      <c r="G59" s="17">
        <f>'Obroty 4'!H140</f>
        <v>0</v>
      </c>
      <c r="H59" s="17">
        <f>'Obroty 4'!I140</f>
        <v>0</v>
      </c>
      <c r="I59" s="17">
        <f>'Obroty 4'!J140</f>
        <v>0</v>
      </c>
      <c r="J59" s="17">
        <f>'Obroty 4'!K140</f>
        <v>0</v>
      </c>
    </row>
    <row r="60" spans="3:10" x14ac:dyDescent="0.35">
      <c r="C60" s="16" t="str">
        <f>VLOOKUP(D60,slowniki!H:I,2,FALSE)</f>
        <v>Usługi leczenia żywieniowego</v>
      </c>
      <c r="D60" s="16" t="str">
        <f>'Obroty 4'!E141</f>
        <v>402-02-01-01</v>
      </c>
      <c r="E60" s="17">
        <f>'Obroty 4'!F141</f>
        <v>0</v>
      </c>
      <c r="F60" s="17">
        <f>'Obroty 4'!G141</f>
        <v>0</v>
      </c>
      <c r="G60" s="17">
        <f>'Obroty 4'!H141</f>
        <v>0</v>
      </c>
      <c r="H60" s="17">
        <f>'Obroty 4'!I141</f>
        <v>0</v>
      </c>
      <c r="I60" s="17">
        <f>'Obroty 4'!J141</f>
        <v>0</v>
      </c>
      <c r="J60" s="17">
        <f>'Obroty 4'!K141</f>
        <v>0</v>
      </c>
    </row>
    <row r="61" spans="3:10" x14ac:dyDescent="0.35">
      <c r="C61" s="16" t="str">
        <f>VLOOKUP(D61,slowniki!H:I,2,FALSE)</f>
        <v>Usługi farmaceutyczne - przygotowanie cytostatyków</v>
      </c>
      <c r="D61" s="16" t="str">
        <f>'Obroty 4'!E142</f>
        <v>402-02-01-02</v>
      </c>
      <c r="E61" s="17">
        <f>'Obroty 4'!F142</f>
        <v>0</v>
      </c>
      <c r="F61" s="17">
        <f>'Obroty 4'!G142</f>
        <v>0</v>
      </c>
      <c r="G61" s="17">
        <f>'Obroty 4'!H142</f>
        <v>0</v>
      </c>
      <c r="H61" s="17">
        <f>'Obroty 4'!I142</f>
        <v>0</v>
      </c>
      <c r="I61" s="17">
        <f>'Obroty 4'!J142</f>
        <v>0</v>
      </c>
      <c r="J61" s="17">
        <f>'Obroty 4'!K142</f>
        <v>0</v>
      </c>
    </row>
    <row r="62" spans="3:10" x14ac:dyDescent="0.35">
      <c r="C62" s="16" t="str">
        <f>VLOOKUP(D62,slowniki!H:I,2,FALSE)</f>
        <v>Usługi farmaceutyczne pozostałe</v>
      </c>
      <c r="D62" s="16" t="str">
        <f>'Obroty 4'!E143</f>
        <v>402-02-01-03</v>
      </c>
      <c r="E62" s="17">
        <f>'Obroty 4'!F143</f>
        <v>0</v>
      </c>
      <c r="F62" s="17">
        <f>'Obroty 4'!G143</f>
        <v>0</v>
      </c>
      <c r="G62" s="17">
        <f>'Obroty 4'!H143</f>
        <v>0</v>
      </c>
      <c r="H62" s="17">
        <f>'Obroty 4'!I143</f>
        <v>0</v>
      </c>
      <c r="I62" s="17">
        <f>'Obroty 4'!J143</f>
        <v>0</v>
      </c>
      <c r="J62" s="17">
        <f>'Obroty 4'!K143</f>
        <v>0</v>
      </c>
    </row>
    <row r="63" spans="3:10" x14ac:dyDescent="0.35">
      <c r="C63" s="16" t="str">
        <f>VLOOKUP(D63,slowniki!H:I,2,FALSE)</f>
        <v>Usługi transportowe medyczne - transport sanitarny wewnętrzny</v>
      </c>
      <c r="D63" s="16" t="str">
        <f>'Obroty 4'!E144</f>
        <v>402-02-02-01</v>
      </c>
      <c r="E63" s="17">
        <f>'Obroty 4'!F144</f>
        <v>0</v>
      </c>
      <c r="F63" s="17">
        <f>'Obroty 4'!G144</f>
        <v>0</v>
      </c>
      <c r="G63" s="17">
        <f>'Obroty 4'!H144</f>
        <v>0</v>
      </c>
      <c r="H63" s="17">
        <f>'Obroty 4'!I144</f>
        <v>0</v>
      </c>
      <c r="I63" s="17">
        <f>'Obroty 4'!J144</f>
        <v>0</v>
      </c>
      <c r="J63" s="17">
        <f>'Obroty 4'!K144</f>
        <v>0</v>
      </c>
    </row>
    <row r="64" spans="3:10" x14ac:dyDescent="0.35">
      <c r="C64" s="16" t="str">
        <f>VLOOKUP(D64,slowniki!H:I,2,FALSE)</f>
        <v>Usługi transportowe medyczne - transport sanitarny - dializy</v>
      </c>
      <c r="D64" s="16" t="str">
        <f>'Obroty 4'!E145</f>
        <v>402-02-02-02</v>
      </c>
      <c r="E64" s="17">
        <f>'Obroty 4'!F145</f>
        <v>0</v>
      </c>
      <c r="F64" s="17">
        <f>'Obroty 4'!G145</f>
        <v>0</v>
      </c>
      <c r="G64" s="17">
        <f>'Obroty 4'!H145</f>
        <v>0</v>
      </c>
      <c r="H64" s="17">
        <f>'Obroty 4'!I145</f>
        <v>0</v>
      </c>
      <c r="I64" s="17">
        <f>'Obroty 4'!J145</f>
        <v>0</v>
      </c>
      <c r="J64" s="17">
        <f>'Obroty 4'!K145</f>
        <v>0</v>
      </c>
    </row>
    <row r="65" spans="3:10" x14ac:dyDescent="0.35">
      <c r="C65" s="16" t="str">
        <f>VLOOKUP(D65,slowniki!H:I,2,FALSE)</f>
        <v>Usługi transportowe medyczne - transport sanitarny do przeszczepu</v>
      </c>
      <c r="D65" s="16" t="str">
        <f>'Obroty 4'!E146</f>
        <v>402-02-02-03</v>
      </c>
      <c r="E65" s="17">
        <f>'Obroty 4'!F146</f>
        <v>0</v>
      </c>
      <c r="F65" s="17">
        <f>'Obroty 4'!G146</f>
        <v>0</v>
      </c>
      <c r="G65" s="17">
        <f>'Obroty 4'!H146</f>
        <v>0</v>
      </c>
      <c r="H65" s="17">
        <f>'Obroty 4'!I146</f>
        <v>0</v>
      </c>
      <c r="I65" s="17">
        <f>'Obroty 4'!J146</f>
        <v>0</v>
      </c>
      <c r="J65" s="17">
        <f>'Obroty 4'!K146</f>
        <v>0</v>
      </c>
    </row>
    <row r="66" spans="3:10" x14ac:dyDescent="0.35">
      <c r="C66" s="16" t="str">
        <f>VLOOKUP(D66,slowniki!H:I,2,FALSE)</f>
        <v>Usługi transportowe medyczne - transport krwi</v>
      </c>
      <c r="D66" s="16" t="str">
        <f>'Obroty 4'!E147</f>
        <v>402-02-02-04</v>
      </c>
      <c r="E66" s="17">
        <f>'Obroty 4'!F147</f>
        <v>0</v>
      </c>
      <c r="F66" s="17">
        <f>'Obroty 4'!G147</f>
        <v>0</v>
      </c>
      <c r="G66" s="17">
        <f>'Obroty 4'!H147</f>
        <v>0</v>
      </c>
      <c r="H66" s="17">
        <f>'Obroty 4'!I147</f>
        <v>0</v>
      </c>
      <c r="I66" s="17">
        <f>'Obroty 4'!J147</f>
        <v>0</v>
      </c>
      <c r="J66" s="17">
        <f>'Obroty 4'!K147</f>
        <v>0</v>
      </c>
    </row>
    <row r="67" spans="3:10" x14ac:dyDescent="0.35">
      <c r="C67" s="16" t="str">
        <f>VLOOKUP(D67,slowniki!H:I,2,FALSE)</f>
        <v>Usługi transportowe medyczne - transport medyczny pozostały</v>
      </c>
      <c r="D67" s="16" t="str">
        <f>'Obroty 4'!E148</f>
        <v>402-02-02-05</v>
      </c>
      <c r="E67" s="17">
        <f>'Obroty 4'!F148</f>
        <v>0</v>
      </c>
      <c r="F67" s="17">
        <f>'Obroty 4'!G148</f>
        <v>0</v>
      </c>
      <c r="G67" s="17">
        <f>'Obroty 4'!H148</f>
        <v>0</v>
      </c>
      <c r="H67" s="17">
        <f>'Obroty 4'!I148</f>
        <v>0</v>
      </c>
      <c r="I67" s="17">
        <f>'Obroty 4'!J148</f>
        <v>0</v>
      </c>
      <c r="J67" s="17">
        <f>'Obroty 4'!K148</f>
        <v>0</v>
      </c>
    </row>
    <row r="68" spans="3:10" x14ac:dyDescent="0.35">
      <c r="C68" s="16" t="str">
        <f>VLOOKUP(D68,slowniki!H:I,2,FALSE)</f>
        <v>Zakup usług diagnostyki laboratoryjnej</v>
      </c>
      <c r="D68" s="16" t="str">
        <f>'Obroty 4'!E149</f>
        <v>402-02-03-01</v>
      </c>
      <c r="E68" s="17">
        <f>'Obroty 4'!F149</f>
        <v>0</v>
      </c>
      <c r="F68" s="17">
        <f>'Obroty 4'!G149</f>
        <v>0</v>
      </c>
      <c r="G68" s="17">
        <f>'Obroty 4'!H149</f>
        <v>0</v>
      </c>
      <c r="H68" s="17">
        <f>'Obroty 4'!I149</f>
        <v>0</v>
      </c>
      <c r="I68" s="17">
        <f>'Obroty 4'!J149</f>
        <v>0</v>
      </c>
      <c r="J68" s="17">
        <f>'Obroty 4'!K149</f>
        <v>0</v>
      </c>
    </row>
    <row r="69" spans="3:10" x14ac:dyDescent="0.35">
      <c r="C69" s="16" t="str">
        <f>VLOOKUP(D69,slowniki!H:I,2,FALSE)</f>
        <v>Zakup usług TK</v>
      </c>
      <c r="D69" s="16" t="str">
        <f>'Obroty 4'!E150</f>
        <v>402-02-03-02</v>
      </c>
      <c r="E69" s="17">
        <f>'Obroty 4'!F150</f>
        <v>0</v>
      </c>
      <c r="F69" s="17">
        <f>'Obroty 4'!G150</f>
        <v>0</v>
      </c>
      <c r="G69" s="17">
        <f>'Obroty 4'!H150</f>
        <v>0</v>
      </c>
      <c r="H69" s="17">
        <f>'Obroty 4'!I150</f>
        <v>0</v>
      </c>
      <c r="I69" s="17">
        <f>'Obroty 4'!J150</f>
        <v>0</v>
      </c>
      <c r="J69" s="17">
        <f>'Obroty 4'!K150</f>
        <v>0</v>
      </c>
    </row>
    <row r="70" spans="3:10" x14ac:dyDescent="0.35">
      <c r="C70" s="16" t="str">
        <f>VLOOKUP(D70,slowniki!H:I,2,FALSE)</f>
        <v>Zakup usług RM</v>
      </c>
      <c r="D70" s="16" t="str">
        <f>'Obroty 4'!E151</f>
        <v>402-02-03-03</v>
      </c>
      <c r="E70" s="17">
        <f>'Obroty 4'!F151</f>
        <v>0</v>
      </c>
      <c r="F70" s="17">
        <f>'Obroty 4'!G151</f>
        <v>0</v>
      </c>
      <c r="G70" s="17">
        <f>'Obroty 4'!H151</f>
        <v>0</v>
      </c>
      <c r="H70" s="17">
        <f>'Obroty 4'!I151</f>
        <v>0</v>
      </c>
      <c r="I70" s="17">
        <f>'Obroty 4'!J151</f>
        <v>0</v>
      </c>
      <c r="J70" s="17">
        <f>'Obroty 4'!K151</f>
        <v>0</v>
      </c>
    </row>
    <row r="71" spans="3:10" x14ac:dyDescent="0.35">
      <c r="C71" s="16" t="str">
        <f>VLOOKUP(D71,slowniki!H:I,2,FALSE)</f>
        <v>Zakup usług PET</v>
      </c>
      <c r="D71" s="16" t="str">
        <f>'Obroty 4'!E152</f>
        <v>402-02-03-04</v>
      </c>
      <c r="E71" s="17">
        <f>'Obroty 4'!F152</f>
        <v>0</v>
      </c>
      <c r="F71" s="17">
        <f>'Obroty 4'!G152</f>
        <v>0</v>
      </c>
      <c r="G71" s="17">
        <f>'Obroty 4'!H152</f>
        <v>0</v>
      </c>
      <c r="H71" s="17">
        <f>'Obroty 4'!I152</f>
        <v>0</v>
      </c>
      <c r="I71" s="17">
        <f>'Obroty 4'!J152</f>
        <v>0</v>
      </c>
      <c r="J71" s="17">
        <f>'Obroty 4'!K152</f>
        <v>0</v>
      </c>
    </row>
    <row r="72" spans="3:10" x14ac:dyDescent="0.35">
      <c r="C72" s="16" t="str">
        <f>VLOOKUP(D72,slowniki!H:I,2,FALSE)</f>
        <v>Zakup badań histopatologicznych</v>
      </c>
      <c r="D72" s="16" t="str">
        <f>'Obroty 4'!E153</f>
        <v>402-02-03-05</v>
      </c>
      <c r="E72" s="17">
        <f>'Obroty 4'!F153</f>
        <v>0</v>
      </c>
      <c r="F72" s="17">
        <f>'Obroty 4'!G153</f>
        <v>0</v>
      </c>
      <c r="G72" s="17">
        <f>'Obroty 4'!H153</f>
        <v>0</v>
      </c>
      <c r="H72" s="17">
        <f>'Obroty 4'!I153</f>
        <v>0</v>
      </c>
      <c r="I72" s="17">
        <f>'Obroty 4'!J153</f>
        <v>0</v>
      </c>
      <c r="J72" s="17">
        <f>'Obroty 4'!K153</f>
        <v>0</v>
      </c>
    </row>
    <row r="73" spans="3:10" x14ac:dyDescent="0.35">
      <c r="C73" s="16" t="str">
        <f>VLOOKUP(D73,slowniki!H:I,2,FALSE)</f>
        <v>Zakup badań endoskopowych</v>
      </c>
      <c r="D73" s="16" t="str">
        <f>'Obroty 4'!E154</f>
        <v>402-02-03-06</v>
      </c>
      <c r="E73" s="17">
        <f>'Obroty 4'!F154</f>
        <v>0</v>
      </c>
      <c r="F73" s="17">
        <f>'Obroty 4'!G154</f>
        <v>0</v>
      </c>
      <c r="G73" s="17">
        <f>'Obroty 4'!H154</f>
        <v>0</v>
      </c>
      <c r="H73" s="17">
        <f>'Obroty 4'!I154</f>
        <v>0</v>
      </c>
      <c r="I73" s="17">
        <f>'Obroty 4'!J154</f>
        <v>0</v>
      </c>
      <c r="J73" s="17">
        <f>'Obroty 4'!K154</f>
        <v>0</v>
      </c>
    </row>
    <row r="74" spans="3:10" x14ac:dyDescent="0.35">
      <c r="C74" s="16" t="str">
        <f>VLOOKUP(D74,slowniki!H:I,2,FALSE)</f>
        <v>Zakup pozostałych usług diagnostycznych</v>
      </c>
      <c r="D74" s="16" t="str">
        <f>'Obroty 4'!E155</f>
        <v>402-02-03-07</v>
      </c>
      <c r="E74" s="17">
        <f>'Obroty 4'!F155</f>
        <v>0</v>
      </c>
      <c r="F74" s="17">
        <f>'Obroty 4'!G155</f>
        <v>0</v>
      </c>
      <c r="G74" s="17">
        <f>'Obroty 4'!H155</f>
        <v>0</v>
      </c>
      <c r="H74" s="17">
        <f>'Obroty 4'!I155</f>
        <v>0</v>
      </c>
      <c r="I74" s="17">
        <f>'Obroty 4'!J155</f>
        <v>0</v>
      </c>
      <c r="J74" s="17">
        <f>'Obroty 4'!K155</f>
        <v>0</v>
      </c>
    </row>
    <row r="75" spans="3:10" x14ac:dyDescent="0.35">
      <c r="C75" s="16" t="str">
        <f>VLOOKUP(D75,slowniki!H:I,2,FALSE)</f>
        <v>Podwykonawstwo medyczne - lekarze</v>
      </c>
      <c r="D75" s="16" t="str">
        <f>'Obroty 4'!E156</f>
        <v>402-02-04-01</v>
      </c>
      <c r="E75" s="17">
        <f>'Obroty 4'!F156</f>
        <v>0</v>
      </c>
      <c r="F75" s="17">
        <f>'Obroty 4'!G156</f>
        <v>0</v>
      </c>
      <c r="G75" s="17">
        <f>'Obroty 4'!H156</f>
        <v>0</v>
      </c>
      <c r="H75" s="17">
        <f>'Obroty 4'!I156</f>
        <v>0</v>
      </c>
      <c r="I75" s="17">
        <f>'Obroty 4'!J156</f>
        <v>0</v>
      </c>
      <c r="J75" s="17">
        <f>'Obroty 4'!K156</f>
        <v>0</v>
      </c>
    </row>
    <row r="76" spans="3:10" x14ac:dyDescent="0.35">
      <c r="C76" s="16" t="str">
        <f>VLOOKUP(D76,slowniki!H:I,2,FALSE)</f>
        <v>Podwykonawstwo medyczne - pielęgniarki i położne</v>
      </c>
      <c r="D76" s="16" t="str">
        <f>'Obroty 4'!E157</f>
        <v>402-02-04-03</v>
      </c>
      <c r="E76" s="17">
        <f>'Obroty 4'!F157</f>
        <v>0</v>
      </c>
      <c r="F76" s="17">
        <f>'Obroty 4'!G157</f>
        <v>0</v>
      </c>
      <c r="G76" s="17">
        <f>'Obroty 4'!H157</f>
        <v>0</v>
      </c>
      <c r="H76" s="17">
        <f>'Obroty 4'!I157</f>
        <v>0</v>
      </c>
      <c r="I76" s="17">
        <f>'Obroty 4'!J157</f>
        <v>0</v>
      </c>
      <c r="J76" s="17">
        <f>'Obroty 4'!K157</f>
        <v>0</v>
      </c>
    </row>
    <row r="77" spans="3:10" x14ac:dyDescent="0.35">
      <c r="C77" s="16" t="str">
        <f>VLOOKUP(D77,slowniki!H:I,2,FALSE)</f>
        <v>Podwykonawstwo medyczne - perfuzjoniści</v>
      </c>
      <c r="D77" s="16" t="str">
        <f>'Obroty 4'!E158</f>
        <v>402-02-04-04</v>
      </c>
      <c r="E77" s="17">
        <f>'Obroty 4'!F158</f>
        <v>0</v>
      </c>
      <c r="F77" s="17">
        <f>'Obroty 4'!G158</f>
        <v>0</v>
      </c>
      <c r="G77" s="17">
        <f>'Obroty 4'!H158</f>
        <v>0</v>
      </c>
      <c r="H77" s="17">
        <f>'Obroty 4'!I158</f>
        <v>0</v>
      </c>
      <c r="I77" s="17">
        <f>'Obroty 4'!J158</f>
        <v>0</v>
      </c>
      <c r="J77" s="17">
        <f>'Obroty 4'!K158</f>
        <v>0</v>
      </c>
    </row>
    <row r="78" spans="3:10" x14ac:dyDescent="0.35">
      <c r="C78" s="16" t="str">
        <f>VLOOKUP(D78,slowniki!H:I,2,FALSE)</f>
        <v>Podwykonawstwo medyczne - psycholodzy, psychoterapeuci, terapeuci uzależnień</v>
      </c>
      <c r="D78" s="16" t="str">
        <f>'Obroty 4'!E159</f>
        <v>402-02-04-05</v>
      </c>
      <c r="E78" s="17">
        <f>'Obroty 4'!F159</f>
        <v>0</v>
      </c>
      <c r="F78" s="17">
        <f>'Obroty 4'!G159</f>
        <v>0</v>
      </c>
      <c r="G78" s="17">
        <f>'Obroty 4'!H159</f>
        <v>0</v>
      </c>
      <c r="H78" s="17">
        <f>'Obroty 4'!I159</f>
        <v>0</v>
      </c>
      <c r="I78" s="17">
        <f>'Obroty 4'!J159</f>
        <v>0</v>
      </c>
      <c r="J78" s="17">
        <f>'Obroty 4'!K159</f>
        <v>0</v>
      </c>
    </row>
    <row r="79" spans="3:10" x14ac:dyDescent="0.35">
      <c r="C79" s="16" t="str">
        <f>VLOOKUP(D79,slowniki!H:I,2,FALSE)</f>
        <v>Podwykonawstwo medyczne - dietetycy</v>
      </c>
      <c r="D79" s="16" t="str">
        <f>'Obroty 4'!E160</f>
        <v>402-02-04-06</v>
      </c>
      <c r="E79" s="17">
        <f>'Obroty 4'!F160</f>
        <v>0</v>
      </c>
      <c r="F79" s="17">
        <f>'Obroty 4'!G160</f>
        <v>0</v>
      </c>
      <c r="G79" s="17">
        <f>'Obroty 4'!H160</f>
        <v>0</v>
      </c>
      <c r="H79" s="17">
        <f>'Obroty 4'!I160</f>
        <v>0</v>
      </c>
      <c r="I79" s="17">
        <f>'Obroty 4'!J160</f>
        <v>0</v>
      </c>
      <c r="J79" s="17">
        <f>'Obroty 4'!K160</f>
        <v>0</v>
      </c>
    </row>
    <row r="80" spans="3:10" x14ac:dyDescent="0.35">
      <c r="C80" s="16" t="str">
        <f>VLOOKUP(D80,slowniki!H:I,2,FALSE)</f>
        <v>Podwykonawstwo medyczne - logopedzi</v>
      </c>
      <c r="D80" s="16" t="str">
        <f>'Obroty 4'!E161</f>
        <v>402-02-04-07</v>
      </c>
      <c r="E80" s="17">
        <f>'Obroty 4'!F161</f>
        <v>0</v>
      </c>
      <c r="F80" s="17">
        <f>'Obroty 4'!G161</f>
        <v>0</v>
      </c>
      <c r="G80" s="17">
        <f>'Obroty 4'!H161</f>
        <v>0</v>
      </c>
      <c r="H80" s="17">
        <f>'Obroty 4'!I161</f>
        <v>0</v>
      </c>
      <c r="I80" s="17">
        <f>'Obroty 4'!J161</f>
        <v>0</v>
      </c>
      <c r="J80" s="17">
        <f>'Obroty 4'!K161</f>
        <v>0</v>
      </c>
    </row>
    <row r="81" spans="3:10" x14ac:dyDescent="0.35">
      <c r="C81" s="16" t="str">
        <f>VLOOKUP(D81,slowniki!H:I,2,FALSE)</f>
        <v>Podwykonawstwo medyczne - fizjoterapeuci, rehabilitanci, technicy rehabilitacji, masażyści, mgr rehabilitacji</v>
      </c>
      <c r="D81" s="16" t="str">
        <f>'Obroty 4'!E162</f>
        <v>402-02-04-08</v>
      </c>
      <c r="E81" s="17">
        <f>'Obroty 4'!F162</f>
        <v>0</v>
      </c>
      <c r="F81" s="17">
        <f>'Obroty 4'!G162</f>
        <v>0</v>
      </c>
      <c r="G81" s="17">
        <f>'Obroty 4'!H162</f>
        <v>0</v>
      </c>
      <c r="H81" s="17">
        <f>'Obroty 4'!I162</f>
        <v>0</v>
      </c>
      <c r="I81" s="17">
        <f>'Obroty 4'!J162</f>
        <v>0</v>
      </c>
      <c r="J81" s="17">
        <f>'Obroty 4'!K162</f>
        <v>0</v>
      </c>
    </row>
    <row r="82" spans="3:10" x14ac:dyDescent="0.35">
      <c r="C82" s="16" t="str">
        <f>VLOOKUP(D82,slowniki!H:I,2,FALSE)</f>
        <v>Podwykonawstwo medyczne - fizycy medyczni</v>
      </c>
      <c r="D82" s="16" t="str">
        <f>'Obroty 4'!E163</f>
        <v>402-02-04-09</v>
      </c>
      <c r="E82" s="17">
        <f>'Obroty 4'!F163</f>
        <v>0</v>
      </c>
      <c r="F82" s="17">
        <f>'Obroty 4'!G163</f>
        <v>0</v>
      </c>
      <c r="G82" s="17">
        <f>'Obroty 4'!H163</f>
        <v>0</v>
      </c>
      <c r="H82" s="17">
        <f>'Obroty 4'!I163</f>
        <v>0</v>
      </c>
      <c r="I82" s="17">
        <f>'Obroty 4'!J163</f>
        <v>0</v>
      </c>
      <c r="J82" s="17">
        <f>'Obroty 4'!K163</f>
        <v>0</v>
      </c>
    </row>
    <row r="83" spans="3:10" x14ac:dyDescent="0.35">
      <c r="C83" s="16" t="str">
        <f>VLOOKUP(D83,slowniki!H:I,2,FALSE)</f>
        <v>Podwykonawstwo medyczne - technicy (radiologii, elektroradiologii itd.)</v>
      </c>
      <c r="D83" s="16" t="str">
        <f>'Obroty 4'!E164</f>
        <v>402-02-04-10</v>
      </c>
      <c r="E83" s="17">
        <f>'Obroty 4'!F164</f>
        <v>0</v>
      </c>
      <c r="F83" s="17">
        <f>'Obroty 4'!G164</f>
        <v>0</v>
      </c>
      <c r="G83" s="17">
        <f>'Obroty 4'!H164</f>
        <v>0</v>
      </c>
      <c r="H83" s="17">
        <f>'Obroty 4'!I164</f>
        <v>0</v>
      </c>
      <c r="I83" s="17">
        <f>'Obroty 4'!J164</f>
        <v>0</v>
      </c>
      <c r="J83" s="17">
        <f>'Obroty 4'!K164</f>
        <v>0</v>
      </c>
    </row>
    <row r="84" spans="3:10" x14ac:dyDescent="0.35">
      <c r="C84" s="16" t="str">
        <f>VLOOKUP(D84,slowniki!H:I,2,FALSE)</f>
        <v>Podwykonawstwo medyczne - terapeuci zajęciowi</v>
      </c>
      <c r="D84" s="16" t="str">
        <f>'Obroty 4'!E165</f>
        <v>402-02-04-11</v>
      </c>
      <c r="E84" s="17">
        <f>'Obroty 4'!F165</f>
        <v>0</v>
      </c>
      <c r="F84" s="17">
        <f>'Obroty 4'!G165</f>
        <v>0</v>
      </c>
      <c r="G84" s="17">
        <f>'Obroty 4'!H165</f>
        <v>0</v>
      </c>
      <c r="H84" s="17">
        <f>'Obroty 4'!I165</f>
        <v>0</v>
      </c>
      <c r="I84" s="17">
        <f>'Obroty 4'!J165</f>
        <v>0</v>
      </c>
      <c r="J84" s="17">
        <f>'Obroty 4'!K165</f>
        <v>0</v>
      </c>
    </row>
    <row r="85" spans="3:10" x14ac:dyDescent="0.35">
      <c r="C85" s="16" t="str">
        <f>VLOOKUP(D85,slowniki!H:I,2,FALSE)</f>
        <v>Podwykonawstwo medyczne - ratownicy medyczni</v>
      </c>
      <c r="D85" s="16" t="str">
        <f>'Obroty 4'!E166</f>
        <v>402-02-04-12</v>
      </c>
      <c r="E85" s="17">
        <f>'Obroty 4'!F166</f>
        <v>0</v>
      </c>
      <c r="F85" s="17">
        <f>'Obroty 4'!G166</f>
        <v>0</v>
      </c>
      <c r="G85" s="17">
        <f>'Obroty 4'!H166</f>
        <v>0</v>
      </c>
      <c r="H85" s="17">
        <f>'Obroty 4'!I166</f>
        <v>0</v>
      </c>
      <c r="I85" s="17">
        <f>'Obroty 4'!J166</f>
        <v>0</v>
      </c>
      <c r="J85" s="17">
        <f>'Obroty 4'!K166</f>
        <v>0</v>
      </c>
    </row>
    <row r="86" spans="3:10" x14ac:dyDescent="0.35">
      <c r="C86" s="16" t="str">
        <f>VLOOKUP(D86,slowniki!H:I,2,FALSE)</f>
        <v>Podwykonawstwo medyczne - pozostały personel medyczny</v>
      </c>
      <c r="D86" s="16" t="str">
        <f>'Obroty 4'!E167</f>
        <v>402-02-04-13</v>
      </c>
      <c r="E86" s="17">
        <f>'Obroty 4'!F167</f>
        <v>0</v>
      </c>
      <c r="F86" s="17">
        <f>'Obroty 4'!G167</f>
        <v>0</v>
      </c>
      <c r="G86" s="17">
        <f>'Obroty 4'!H167</f>
        <v>0</v>
      </c>
      <c r="H86" s="17">
        <f>'Obroty 4'!I167</f>
        <v>0</v>
      </c>
      <c r="I86" s="17">
        <f>'Obroty 4'!J167</f>
        <v>0</v>
      </c>
      <c r="J86" s="17">
        <f>'Obroty 4'!K167</f>
        <v>0</v>
      </c>
    </row>
    <row r="87" spans="3:10" x14ac:dyDescent="0.35">
      <c r="C87" s="16" t="str">
        <f>VLOOKUP(D87,slowniki!H:I,2,FALSE)</f>
        <v>Podwykonawstwo medyczne - lekarze - dyżury</v>
      </c>
      <c r="D87" s="16" t="str">
        <f>'Obroty 4'!E168</f>
        <v>402-02-05-01</v>
      </c>
      <c r="E87" s="17">
        <f>'Obroty 4'!F168</f>
        <v>0</v>
      </c>
      <c r="F87" s="17">
        <f>'Obroty 4'!G168</f>
        <v>0</v>
      </c>
      <c r="G87" s="17">
        <f>'Obroty 4'!H168</f>
        <v>0</v>
      </c>
      <c r="H87" s="17">
        <f>'Obroty 4'!I168</f>
        <v>0</v>
      </c>
      <c r="I87" s="17">
        <f>'Obroty 4'!J168</f>
        <v>0</v>
      </c>
      <c r="J87" s="17">
        <f>'Obroty 4'!K168</f>
        <v>0</v>
      </c>
    </row>
    <row r="88" spans="3:10" x14ac:dyDescent="0.35">
      <c r="C88" s="16" t="str">
        <f>VLOOKUP(D88,slowniki!H:I,2,FALSE)</f>
        <v>Podwykonawstwo medyczne - pielęgniarki i położne - dyżury</v>
      </c>
      <c r="D88" s="16" t="str">
        <f>'Obroty 4'!E169</f>
        <v>402-02-05-03</v>
      </c>
      <c r="E88" s="17">
        <f>'Obroty 4'!F169</f>
        <v>0</v>
      </c>
      <c r="F88" s="17">
        <f>'Obroty 4'!G169</f>
        <v>0</v>
      </c>
      <c r="G88" s="17">
        <f>'Obroty 4'!H169</f>
        <v>0</v>
      </c>
      <c r="H88" s="17">
        <f>'Obroty 4'!I169</f>
        <v>0</v>
      </c>
      <c r="I88" s="17">
        <f>'Obroty 4'!J169</f>
        <v>0</v>
      </c>
      <c r="J88" s="17">
        <f>'Obroty 4'!K169</f>
        <v>0</v>
      </c>
    </row>
    <row r="89" spans="3:10" x14ac:dyDescent="0.35">
      <c r="C89" s="16" t="str">
        <f>VLOOKUP(D89,slowniki!H:I,2,FALSE)</f>
        <v>Podwykonawstwo medyczne - perfuzjoniści - dyżury</v>
      </c>
      <c r="D89" s="16" t="str">
        <f>'Obroty 4'!E170</f>
        <v>402-02-05-04</v>
      </c>
      <c r="E89" s="17">
        <f>'Obroty 4'!F170</f>
        <v>0</v>
      </c>
      <c r="F89" s="17">
        <f>'Obroty 4'!G170</f>
        <v>0</v>
      </c>
      <c r="G89" s="17">
        <f>'Obroty 4'!H170</f>
        <v>0</v>
      </c>
      <c r="H89" s="17">
        <f>'Obroty 4'!I170</f>
        <v>0</v>
      </c>
      <c r="I89" s="17">
        <f>'Obroty 4'!J170</f>
        <v>0</v>
      </c>
      <c r="J89" s="17">
        <f>'Obroty 4'!K170</f>
        <v>0</v>
      </c>
    </row>
    <row r="90" spans="3:10" x14ac:dyDescent="0.35">
      <c r="C90" s="16" t="str">
        <f>VLOOKUP(D90,slowniki!H:I,2,FALSE)</f>
        <v>Podwykonawstwo medyczne - psycholodzy, psychoterapeuci, terapeuci uzależnień - dyżury</v>
      </c>
      <c r="D90" s="16" t="str">
        <f>'Obroty 4'!E171</f>
        <v>402-02-05-05</v>
      </c>
      <c r="E90" s="17">
        <f>'Obroty 4'!F171</f>
        <v>0</v>
      </c>
      <c r="F90" s="17">
        <f>'Obroty 4'!G171</f>
        <v>0</v>
      </c>
      <c r="G90" s="17">
        <f>'Obroty 4'!H171</f>
        <v>0</v>
      </c>
      <c r="H90" s="17">
        <f>'Obroty 4'!I171</f>
        <v>0</v>
      </c>
      <c r="I90" s="17">
        <f>'Obroty 4'!J171</f>
        <v>0</v>
      </c>
      <c r="J90" s="17">
        <f>'Obroty 4'!K171</f>
        <v>0</v>
      </c>
    </row>
    <row r="91" spans="3:10" x14ac:dyDescent="0.35">
      <c r="C91" s="16" t="str">
        <f>VLOOKUP(D91,slowniki!H:I,2,FALSE)</f>
        <v>Podwykonawstwo medyczne - dietetycy - dyżury</v>
      </c>
      <c r="D91" s="16" t="str">
        <f>'Obroty 4'!E172</f>
        <v>402-02-05-06</v>
      </c>
      <c r="E91" s="17">
        <f>'Obroty 4'!F172</f>
        <v>0</v>
      </c>
      <c r="F91" s="17">
        <f>'Obroty 4'!G172</f>
        <v>0</v>
      </c>
      <c r="G91" s="17">
        <f>'Obroty 4'!H172</f>
        <v>0</v>
      </c>
      <c r="H91" s="17">
        <f>'Obroty 4'!I172</f>
        <v>0</v>
      </c>
      <c r="I91" s="17">
        <f>'Obroty 4'!J172</f>
        <v>0</v>
      </c>
      <c r="J91" s="17">
        <f>'Obroty 4'!K172</f>
        <v>0</v>
      </c>
    </row>
    <row r="92" spans="3:10" x14ac:dyDescent="0.35">
      <c r="C92" s="16" t="str">
        <f>VLOOKUP(D92,slowniki!H:I,2,FALSE)</f>
        <v>Podwykonawstwo medyczne - logopedzi - dyżury</v>
      </c>
      <c r="D92" s="16" t="str">
        <f>'Obroty 4'!E173</f>
        <v>402-02-05-07</v>
      </c>
      <c r="E92" s="17">
        <f>'Obroty 4'!F173</f>
        <v>0</v>
      </c>
      <c r="F92" s="17">
        <f>'Obroty 4'!G173</f>
        <v>0</v>
      </c>
      <c r="G92" s="17">
        <f>'Obroty 4'!H173</f>
        <v>0</v>
      </c>
      <c r="H92" s="17">
        <f>'Obroty 4'!I173</f>
        <v>0</v>
      </c>
      <c r="I92" s="17">
        <f>'Obroty 4'!J173</f>
        <v>0</v>
      </c>
      <c r="J92" s="17">
        <f>'Obroty 4'!K173</f>
        <v>0</v>
      </c>
    </row>
    <row r="93" spans="3:10" x14ac:dyDescent="0.35">
      <c r="C93" s="16" t="str">
        <f>VLOOKUP(D93,slowniki!H:I,2,FALSE)</f>
        <v>Podwykonawstwo medyczne - fizjoterapeuci, rehabilitanci, technicy rehabilitacji, masażyści, mgr rehabilitacji - dyżury</v>
      </c>
      <c r="D93" s="16" t="str">
        <f>'Obroty 4'!E174</f>
        <v>402-02-05-08</v>
      </c>
      <c r="E93" s="17">
        <f>'Obroty 4'!F174</f>
        <v>0</v>
      </c>
      <c r="F93" s="17">
        <f>'Obroty 4'!G174</f>
        <v>0</v>
      </c>
      <c r="G93" s="17">
        <f>'Obroty 4'!H174</f>
        <v>0</v>
      </c>
      <c r="H93" s="17">
        <f>'Obroty 4'!I174</f>
        <v>0</v>
      </c>
      <c r="I93" s="17">
        <f>'Obroty 4'!J174</f>
        <v>0</v>
      </c>
      <c r="J93" s="17">
        <f>'Obroty 4'!K174</f>
        <v>0</v>
      </c>
    </row>
    <row r="94" spans="3:10" x14ac:dyDescent="0.35">
      <c r="C94" s="16" t="str">
        <f>VLOOKUP(D94,slowniki!H:I,2,FALSE)</f>
        <v>Podwykonawstwo medyczne - fizycy medyczni - dyżury</v>
      </c>
      <c r="D94" s="16" t="str">
        <f>'Obroty 4'!E175</f>
        <v>402-02-05-09</v>
      </c>
      <c r="E94" s="17">
        <f>'Obroty 4'!F175</f>
        <v>0</v>
      </c>
      <c r="F94" s="17">
        <f>'Obroty 4'!G175</f>
        <v>0</v>
      </c>
      <c r="G94" s="17">
        <f>'Obroty 4'!H175</f>
        <v>0</v>
      </c>
      <c r="H94" s="17">
        <f>'Obroty 4'!I175</f>
        <v>0</v>
      </c>
      <c r="I94" s="17">
        <f>'Obroty 4'!J175</f>
        <v>0</v>
      </c>
      <c r="J94" s="17">
        <f>'Obroty 4'!K175</f>
        <v>0</v>
      </c>
    </row>
    <row r="95" spans="3:10" x14ac:dyDescent="0.35">
      <c r="C95" s="16" t="str">
        <f>VLOOKUP(D95,slowniki!H:I,2,FALSE)</f>
        <v>Podwykonawstwo medyczne - technicy (radiologii, elektroradiologii itd.) - dyżury</v>
      </c>
      <c r="D95" s="16" t="str">
        <f>'Obroty 4'!E176</f>
        <v>402-02-05-10</v>
      </c>
      <c r="E95" s="17">
        <f>'Obroty 4'!F176</f>
        <v>0</v>
      </c>
      <c r="F95" s="17">
        <f>'Obroty 4'!G176</f>
        <v>0</v>
      </c>
      <c r="G95" s="17">
        <f>'Obroty 4'!H176</f>
        <v>0</v>
      </c>
      <c r="H95" s="17">
        <f>'Obroty 4'!I176</f>
        <v>0</v>
      </c>
      <c r="I95" s="17">
        <f>'Obroty 4'!J176</f>
        <v>0</v>
      </c>
      <c r="J95" s="17">
        <f>'Obroty 4'!K176</f>
        <v>0</v>
      </c>
    </row>
    <row r="96" spans="3:10" x14ac:dyDescent="0.35">
      <c r="C96" s="16" t="str">
        <f>VLOOKUP(D96,slowniki!H:I,2,FALSE)</f>
        <v>Podwykonawstwo medyczne - terapeuci zajęciowi - dyżury</v>
      </c>
      <c r="D96" s="16" t="str">
        <f>'Obroty 4'!E177</f>
        <v>402-02-05-11</v>
      </c>
      <c r="E96" s="17">
        <f>'Obroty 4'!F177</f>
        <v>0</v>
      </c>
      <c r="F96" s="17">
        <f>'Obroty 4'!G177</f>
        <v>0</v>
      </c>
      <c r="G96" s="17">
        <f>'Obroty 4'!H177</f>
        <v>0</v>
      </c>
      <c r="H96" s="17">
        <f>'Obroty 4'!I177</f>
        <v>0</v>
      </c>
      <c r="I96" s="17">
        <f>'Obroty 4'!J177</f>
        <v>0</v>
      </c>
      <c r="J96" s="17">
        <f>'Obroty 4'!K177</f>
        <v>0</v>
      </c>
    </row>
    <row r="97" spans="3:10" x14ac:dyDescent="0.35">
      <c r="C97" s="16" t="str">
        <f>VLOOKUP(D97,slowniki!H:I,2,FALSE)</f>
        <v>Podwykonawstwo medyczne - ratownicy medyczni - dyżury</v>
      </c>
      <c r="D97" s="16" t="str">
        <f>'Obroty 4'!E178</f>
        <v>402-02-05-12</v>
      </c>
      <c r="E97" s="17">
        <f>'Obroty 4'!F178</f>
        <v>0</v>
      </c>
      <c r="F97" s="17">
        <f>'Obroty 4'!G178</f>
        <v>0</v>
      </c>
      <c r="G97" s="17">
        <f>'Obroty 4'!H178</f>
        <v>0</v>
      </c>
      <c r="H97" s="17">
        <f>'Obroty 4'!I178</f>
        <v>0</v>
      </c>
      <c r="I97" s="17">
        <f>'Obroty 4'!J178</f>
        <v>0</v>
      </c>
      <c r="J97" s="17">
        <f>'Obroty 4'!K178</f>
        <v>0</v>
      </c>
    </row>
    <row r="98" spans="3:10" x14ac:dyDescent="0.35">
      <c r="C98" s="16" t="str">
        <f>VLOOKUP(D98,slowniki!H:I,2,FALSE)</f>
        <v>Podwykonawstwo medyczne - pozostały personel medyczny - dyżury</v>
      </c>
      <c r="D98" s="16" t="str">
        <f>'Obroty 4'!E179</f>
        <v>402-02-05-13</v>
      </c>
      <c r="E98" s="17">
        <f>'Obroty 4'!F179</f>
        <v>0</v>
      </c>
      <c r="F98" s="17">
        <f>'Obroty 4'!G179</f>
        <v>0</v>
      </c>
      <c r="G98" s="17">
        <f>'Obroty 4'!H179</f>
        <v>0</v>
      </c>
      <c r="H98" s="17">
        <f>'Obroty 4'!I179</f>
        <v>0</v>
      </c>
      <c r="I98" s="17">
        <f>'Obroty 4'!J179</f>
        <v>0</v>
      </c>
      <c r="J98" s="17">
        <f>'Obroty 4'!K179</f>
        <v>0</v>
      </c>
    </row>
    <row r="99" spans="3:10" x14ac:dyDescent="0.35">
      <c r="C99" s="16" t="str">
        <f>VLOOKUP(D99,slowniki!H:I,2,FALSE)</f>
        <v>Podwykonawstwo medyczne - lekarze - dyżury pod telefonem - gotowość</v>
      </c>
      <c r="D99" s="16" t="str">
        <f>'Obroty 4'!E180</f>
        <v>402-02-06-01</v>
      </c>
      <c r="E99" s="17">
        <f>'Obroty 4'!F180</f>
        <v>0</v>
      </c>
      <c r="F99" s="17">
        <f>'Obroty 4'!G180</f>
        <v>0</v>
      </c>
      <c r="G99" s="17">
        <f>'Obroty 4'!H180</f>
        <v>0</v>
      </c>
      <c r="H99" s="17">
        <f>'Obroty 4'!I180</f>
        <v>0</v>
      </c>
      <c r="I99" s="17">
        <f>'Obroty 4'!J180</f>
        <v>0</v>
      </c>
      <c r="J99" s="17">
        <f>'Obroty 4'!K180</f>
        <v>0</v>
      </c>
    </row>
    <row r="100" spans="3:10" x14ac:dyDescent="0.35">
      <c r="C100" s="16" t="str">
        <f>VLOOKUP(D100,slowniki!H:I,2,FALSE)</f>
        <v>Podwykonawstwo medyczne - pielęgniarki i położne - dyżury pod telefonem - gotowość</v>
      </c>
      <c r="D100" s="16" t="str">
        <f>'Obroty 4'!E181</f>
        <v>402-02-06-03</v>
      </c>
      <c r="E100" s="17">
        <f>'Obroty 4'!F181</f>
        <v>0</v>
      </c>
      <c r="F100" s="17">
        <f>'Obroty 4'!G181</f>
        <v>0</v>
      </c>
      <c r="G100" s="17">
        <f>'Obroty 4'!H181</f>
        <v>0</v>
      </c>
      <c r="H100" s="17">
        <f>'Obroty 4'!I181</f>
        <v>0</v>
      </c>
      <c r="I100" s="17">
        <f>'Obroty 4'!J181</f>
        <v>0</v>
      </c>
      <c r="J100" s="17">
        <f>'Obroty 4'!K181</f>
        <v>0</v>
      </c>
    </row>
    <row r="101" spans="3:10" x14ac:dyDescent="0.35">
      <c r="C101" s="16" t="str">
        <f>VLOOKUP(D101,slowniki!H:I,2,FALSE)</f>
        <v>Podwykonawstwo medyczne - perfuzjoniści - dyżury pod telefonem - gotowość</v>
      </c>
      <c r="D101" s="16" t="str">
        <f>'Obroty 4'!E182</f>
        <v>402-02-06-04</v>
      </c>
      <c r="E101" s="17">
        <f>'Obroty 4'!F182</f>
        <v>0</v>
      </c>
      <c r="F101" s="17">
        <f>'Obroty 4'!G182</f>
        <v>0</v>
      </c>
      <c r="G101" s="17">
        <f>'Obroty 4'!H182</f>
        <v>0</v>
      </c>
      <c r="H101" s="17">
        <f>'Obroty 4'!I182</f>
        <v>0</v>
      </c>
      <c r="I101" s="17">
        <f>'Obroty 4'!J182</f>
        <v>0</v>
      </c>
      <c r="J101" s="17">
        <f>'Obroty 4'!K182</f>
        <v>0</v>
      </c>
    </row>
    <row r="102" spans="3:10" x14ac:dyDescent="0.35">
      <c r="C102" s="16" t="str">
        <f>VLOOKUP(D102,slowniki!H:I,2,FALSE)</f>
        <v>Podwykonawstwo medyczne - psycholodzy, psychoterapeuci, terapeuci uzależnień - dyżury pod telefonem - gotowość</v>
      </c>
      <c r="D102" s="16" t="str">
        <f>'Obroty 4'!E183</f>
        <v>402-02-06-05</v>
      </c>
      <c r="E102" s="17">
        <f>'Obroty 4'!F183</f>
        <v>0</v>
      </c>
      <c r="F102" s="17">
        <f>'Obroty 4'!G183</f>
        <v>0</v>
      </c>
      <c r="G102" s="17">
        <f>'Obroty 4'!H183</f>
        <v>0</v>
      </c>
      <c r="H102" s="17">
        <f>'Obroty 4'!I183</f>
        <v>0</v>
      </c>
      <c r="I102" s="17">
        <f>'Obroty 4'!J183</f>
        <v>0</v>
      </c>
      <c r="J102" s="17">
        <f>'Obroty 4'!K183</f>
        <v>0</v>
      </c>
    </row>
    <row r="103" spans="3:10" x14ac:dyDescent="0.35">
      <c r="C103" s="16" t="str">
        <f>VLOOKUP(D103,slowniki!H:I,2,FALSE)</f>
        <v>Podwykonawstwo medyczne - dietetycy - dyżury pod telefonem - gotowość</v>
      </c>
      <c r="D103" s="16" t="str">
        <f>'Obroty 4'!E184</f>
        <v>402-02-06-06</v>
      </c>
      <c r="E103" s="17">
        <f>'Obroty 4'!F184</f>
        <v>0</v>
      </c>
      <c r="F103" s="17">
        <f>'Obroty 4'!G184</f>
        <v>0</v>
      </c>
      <c r="G103" s="17">
        <f>'Obroty 4'!H184</f>
        <v>0</v>
      </c>
      <c r="H103" s="17">
        <f>'Obroty 4'!I184</f>
        <v>0</v>
      </c>
      <c r="I103" s="17">
        <f>'Obroty 4'!J184</f>
        <v>0</v>
      </c>
      <c r="J103" s="17">
        <f>'Obroty 4'!K184</f>
        <v>0</v>
      </c>
    </row>
    <row r="104" spans="3:10" x14ac:dyDescent="0.35">
      <c r="C104" s="16" t="str">
        <f>VLOOKUP(D104,slowniki!H:I,2,FALSE)</f>
        <v>Podwykonawstwo medyczne - logopedzi - dyżury pod telefonem - gotowość</v>
      </c>
      <c r="D104" s="16" t="str">
        <f>'Obroty 4'!E185</f>
        <v>402-02-06-07</v>
      </c>
      <c r="E104" s="17">
        <f>'Obroty 4'!F185</f>
        <v>0</v>
      </c>
      <c r="F104" s="17">
        <f>'Obroty 4'!G185</f>
        <v>0</v>
      </c>
      <c r="G104" s="17">
        <f>'Obroty 4'!H185</f>
        <v>0</v>
      </c>
      <c r="H104" s="17">
        <f>'Obroty 4'!I185</f>
        <v>0</v>
      </c>
      <c r="I104" s="17">
        <f>'Obroty 4'!J185</f>
        <v>0</v>
      </c>
      <c r="J104" s="17">
        <f>'Obroty 4'!K185</f>
        <v>0</v>
      </c>
    </row>
    <row r="105" spans="3:10" x14ac:dyDescent="0.35">
      <c r="C105" s="16" t="str">
        <f>VLOOKUP(D105,slowniki!H:I,2,FALSE)</f>
        <v>Podwykonawstwo medyczne - fizjoterapeuci, rehabilitanci, technicy rehabilitacji, masażyści, mgr rehabilitacji - dyżury pod telefonem - gotowość</v>
      </c>
      <c r="D105" s="16" t="str">
        <f>'Obroty 4'!E186</f>
        <v>402-02-06-08</v>
      </c>
      <c r="E105" s="17">
        <f>'Obroty 4'!F186</f>
        <v>0</v>
      </c>
      <c r="F105" s="17">
        <f>'Obroty 4'!G186</f>
        <v>0</v>
      </c>
      <c r="G105" s="17">
        <f>'Obroty 4'!H186</f>
        <v>0</v>
      </c>
      <c r="H105" s="17">
        <f>'Obroty 4'!I186</f>
        <v>0</v>
      </c>
      <c r="I105" s="17">
        <f>'Obroty 4'!J186</f>
        <v>0</v>
      </c>
      <c r="J105" s="17">
        <f>'Obroty 4'!K186</f>
        <v>0</v>
      </c>
    </row>
    <row r="106" spans="3:10" x14ac:dyDescent="0.35">
      <c r="C106" s="16" t="str">
        <f>VLOOKUP(D106,slowniki!H:I,2,FALSE)</f>
        <v>Podwykonawstwo medyczne - fizycy medyczni - dyżury pod telefonem - gotowość</v>
      </c>
      <c r="D106" s="16" t="str">
        <f>'Obroty 4'!E187</f>
        <v>402-02-06-09</v>
      </c>
      <c r="E106" s="17">
        <f>'Obroty 4'!F187</f>
        <v>0</v>
      </c>
      <c r="F106" s="17">
        <f>'Obroty 4'!G187</f>
        <v>0</v>
      </c>
      <c r="G106" s="17">
        <f>'Obroty 4'!H187</f>
        <v>0</v>
      </c>
      <c r="H106" s="17">
        <f>'Obroty 4'!I187</f>
        <v>0</v>
      </c>
      <c r="I106" s="17">
        <f>'Obroty 4'!J187</f>
        <v>0</v>
      </c>
      <c r="J106" s="17">
        <f>'Obroty 4'!K187</f>
        <v>0</v>
      </c>
    </row>
    <row r="107" spans="3:10" x14ac:dyDescent="0.35">
      <c r="C107" s="16" t="str">
        <f>VLOOKUP(D107,slowniki!H:I,2,FALSE)</f>
        <v>Podwykonawstwo medyczne - technicy (radiologii, elektroradiologii itd.) - dyżury pod telefonem - gotowość</v>
      </c>
      <c r="D107" s="16" t="str">
        <f>'Obroty 4'!E188</f>
        <v>402-02-06-10</v>
      </c>
      <c r="E107" s="17">
        <f>'Obroty 4'!F188</f>
        <v>0</v>
      </c>
      <c r="F107" s="17">
        <f>'Obroty 4'!G188</f>
        <v>0</v>
      </c>
      <c r="G107" s="17">
        <f>'Obroty 4'!H188</f>
        <v>0</v>
      </c>
      <c r="H107" s="17">
        <f>'Obroty 4'!I188</f>
        <v>0</v>
      </c>
      <c r="I107" s="17">
        <f>'Obroty 4'!J188</f>
        <v>0</v>
      </c>
      <c r="J107" s="17">
        <f>'Obroty 4'!K188</f>
        <v>0</v>
      </c>
    </row>
    <row r="108" spans="3:10" x14ac:dyDescent="0.35">
      <c r="C108" s="16" t="str">
        <f>VLOOKUP(D108,slowniki!H:I,2,FALSE)</f>
        <v>Podwykonawstwo medyczne - terapeuci zajęciowi - dyżury pod telefonem - gotowość</v>
      </c>
      <c r="D108" s="16" t="str">
        <f>'Obroty 4'!E189</f>
        <v>402-02-06-11</v>
      </c>
      <c r="E108" s="17">
        <f>'Obroty 4'!F189</f>
        <v>0</v>
      </c>
      <c r="F108" s="17">
        <f>'Obroty 4'!G189</f>
        <v>0</v>
      </c>
      <c r="G108" s="17">
        <f>'Obroty 4'!H189</f>
        <v>0</v>
      </c>
      <c r="H108" s="17">
        <f>'Obroty 4'!I189</f>
        <v>0</v>
      </c>
      <c r="I108" s="17">
        <f>'Obroty 4'!J189</f>
        <v>0</v>
      </c>
      <c r="J108" s="17">
        <f>'Obroty 4'!K189</f>
        <v>0</v>
      </c>
    </row>
    <row r="109" spans="3:10" x14ac:dyDescent="0.35">
      <c r="C109" s="16" t="str">
        <f>VLOOKUP(D109,slowniki!H:I,2,FALSE)</f>
        <v>Podwykonawstwo medyczne - ratownicy medyczni - dyżury pod telefonem - gotowość</v>
      </c>
      <c r="D109" s="16" t="str">
        <f>'Obroty 4'!E190</f>
        <v>402-02-06-12</v>
      </c>
      <c r="E109" s="17">
        <f>'Obroty 4'!F190</f>
        <v>0</v>
      </c>
      <c r="F109" s="17">
        <f>'Obroty 4'!G190</f>
        <v>0</v>
      </c>
      <c r="G109" s="17">
        <f>'Obroty 4'!H190</f>
        <v>0</v>
      </c>
      <c r="H109" s="17">
        <f>'Obroty 4'!I190</f>
        <v>0</v>
      </c>
      <c r="I109" s="17">
        <f>'Obroty 4'!J190</f>
        <v>0</v>
      </c>
      <c r="J109" s="17">
        <f>'Obroty 4'!K190</f>
        <v>0</v>
      </c>
    </row>
    <row r="110" spans="3:10" x14ac:dyDescent="0.35">
      <c r="C110" s="16" t="str">
        <f>VLOOKUP(D110,slowniki!H:I,2,FALSE)</f>
        <v>Podwykonawstwo medyczne - pozostały personel medyczny - dyżury pod telefonem - gotowość</v>
      </c>
      <c r="D110" s="16" t="str">
        <f>'Obroty 4'!E191</f>
        <v>402-02-06-13</v>
      </c>
      <c r="E110" s="17">
        <f>'Obroty 4'!F191</f>
        <v>0</v>
      </c>
      <c r="F110" s="17">
        <f>'Obroty 4'!G191</f>
        <v>0</v>
      </c>
      <c r="G110" s="17">
        <f>'Obroty 4'!H191</f>
        <v>0</v>
      </c>
      <c r="H110" s="17">
        <f>'Obroty 4'!I191</f>
        <v>0</v>
      </c>
      <c r="I110" s="17">
        <f>'Obroty 4'!J191</f>
        <v>0</v>
      </c>
      <c r="J110" s="17">
        <f>'Obroty 4'!K191</f>
        <v>0</v>
      </c>
    </row>
    <row r="111" spans="3:10" x14ac:dyDescent="0.35">
      <c r="C111" s="16" t="str">
        <f>VLOOKUP(D111,slowniki!H:I,2,FALSE)</f>
        <v>Pozostałe usługi medyczne NKUP</v>
      </c>
      <c r="D111" s="16" t="str">
        <f>'Obroty 4'!E192</f>
        <v>402-02-07-00</v>
      </c>
      <c r="E111" s="17">
        <f>'Obroty 4'!F192</f>
        <v>0</v>
      </c>
      <c r="F111" s="17">
        <f>'Obroty 4'!G192</f>
        <v>0</v>
      </c>
      <c r="G111" s="17">
        <f>'Obroty 4'!H192</f>
        <v>0</v>
      </c>
      <c r="H111" s="17">
        <f>'Obroty 4'!I192</f>
        <v>0</v>
      </c>
      <c r="I111" s="17">
        <f>'Obroty 4'!J192</f>
        <v>0</v>
      </c>
      <c r="J111" s="17">
        <f>'Obroty 4'!K192</f>
        <v>0</v>
      </c>
    </row>
    <row r="112" spans="3:10" x14ac:dyDescent="0.35">
      <c r="C112" s="16" t="str">
        <f>VLOOKUP(D112,slowniki!H:I,2,FALSE)</f>
        <v>Zakupy w ramach tworzonych „konsorcjów” do wspólnej realizacji pakietów świadczeń</v>
      </c>
      <c r="D112" s="16" t="str">
        <f>'Obroty 4'!E193</f>
        <v>402-02-07-01</v>
      </c>
      <c r="E112" s="17">
        <f>'Obroty 4'!F193</f>
        <v>0</v>
      </c>
      <c r="F112" s="17">
        <f>'Obroty 4'!G193</f>
        <v>0</v>
      </c>
      <c r="G112" s="17">
        <f>'Obroty 4'!H193</f>
        <v>0</v>
      </c>
      <c r="H112" s="17">
        <f>'Obroty 4'!I193</f>
        <v>0</v>
      </c>
      <c r="I112" s="17">
        <f>'Obroty 4'!J193</f>
        <v>0</v>
      </c>
      <c r="J112" s="17">
        <f>'Obroty 4'!K193</f>
        <v>0</v>
      </c>
    </row>
    <row r="113" spans="3:10" x14ac:dyDescent="0.35">
      <c r="C113" s="16" t="str">
        <f>VLOOKUP(D113,slowniki!H:I,2,FALSE)</f>
        <v>Pozostałe usługi medyczne</v>
      </c>
      <c r="D113" s="16" t="str">
        <f>'Obroty 4'!E194</f>
        <v>402-02-07-02</v>
      </c>
      <c r="E113" s="17">
        <f>'Obroty 4'!F194</f>
        <v>0</v>
      </c>
      <c r="F113" s="17">
        <f>'Obroty 4'!G194</f>
        <v>0</v>
      </c>
      <c r="G113" s="17">
        <f>'Obroty 4'!H194</f>
        <v>0</v>
      </c>
      <c r="H113" s="17">
        <f>'Obroty 4'!I194</f>
        <v>0</v>
      </c>
      <c r="I113" s="17">
        <f>'Obroty 4'!J194</f>
        <v>0</v>
      </c>
      <c r="J113" s="17">
        <f>'Obroty 4'!K194</f>
        <v>0</v>
      </c>
    </row>
  </sheetData>
  <autoFilter ref="C5:J5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5"/>
  <sheetViews>
    <sheetView showGridLines="0" workbookViewId="0"/>
  </sheetViews>
  <sheetFormatPr defaultRowHeight="13" x14ac:dyDescent="0.3"/>
  <cols>
    <col min="1" max="1" width="8.7265625" style="6"/>
    <col min="2" max="2" width="5.7265625" style="6" bestFit="1" customWidth="1"/>
    <col min="3" max="3" width="38.81640625" style="6" bestFit="1" customWidth="1"/>
    <col min="4" max="4" width="16.08984375" style="6" bestFit="1" customWidth="1"/>
    <col min="5" max="5" width="15.26953125" style="6" bestFit="1" customWidth="1"/>
    <col min="6" max="6" width="15.54296875" style="6" bestFit="1" customWidth="1"/>
    <col min="7" max="7" width="17.81640625" style="6" bestFit="1" customWidth="1"/>
    <col min="8" max="8" width="16.81640625" style="6" customWidth="1"/>
    <col min="9" max="10" width="13.81640625" style="6" bestFit="1" customWidth="1"/>
    <col min="11" max="16384" width="8.7265625" style="6"/>
  </cols>
  <sheetData>
    <row r="1" spans="2:10" ht="13.5" thickBot="1" x14ac:dyDescent="0.35"/>
    <row r="2" spans="2:10" ht="13.5" thickBot="1" x14ac:dyDescent="0.35">
      <c r="B2" s="35" t="str">
        <f>'402'!B2</f>
        <v>okres:</v>
      </c>
      <c r="C2" s="19" t="str">
        <f>'402'!C2</f>
        <v>marzec</v>
      </c>
      <c r="D2" s="20">
        <f>'402'!D2</f>
        <v>2021</v>
      </c>
    </row>
    <row r="3" spans="2:10" ht="13.5" thickBot="1" x14ac:dyDescent="0.35"/>
    <row r="4" spans="2:10" ht="13.5" thickBot="1" x14ac:dyDescent="0.35">
      <c r="D4" s="21" t="s">
        <v>2550</v>
      </c>
      <c r="E4" s="22">
        <f>SUBTOTAL(9,E6:E15)</f>
        <v>0</v>
      </c>
      <c r="F4" s="22">
        <f t="shared" ref="F4:J4" si="0">SUBTOTAL(9,F6:F15)</f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</row>
    <row r="5" spans="2:10" ht="26" x14ac:dyDescent="0.3">
      <c r="C5" s="23" t="s">
        <v>2363</v>
      </c>
      <c r="D5" s="23" t="str">
        <f>'402'!D5</f>
        <v>konto Agencji</v>
      </c>
      <c r="E5" s="27" t="str">
        <f>'Obroty 4'!F5</f>
        <v>Obroty Wn</v>
      </c>
      <c r="F5" s="27" t="str">
        <f>'Obroty 4'!G5</f>
        <v xml:space="preserve">Obroty Ma </v>
      </c>
      <c r="G5" s="36" t="str">
        <f>'Obroty 4'!H5</f>
        <v>Obroty Narastająco Wn</v>
      </c>
      <c r="H5" s="36" t="str">
        <f>'Obroty 4'!I5</f>
        <v>Obroty Narastająco Ma</v>
      </c>
      <c r="I5" s="27" t="str">
        <f>'Obroty 4'!J5</f>
        <v>Saldo Wn</v>
      </c>
      <c r="J5" s="27" t="str">
        <f>'Obroty 4'!K5</f>
        <v>Saldo Ma</v>
      </c>
    </row>
    <row r="6" spans="2:10" x14ac:dyDescent="0.3">
      <c r="C6" s="16" t="str">
        <f>VLOOKUP(D6,slowniki!K:L,2,FALSE)</f>
        <v>Podatek od nieruchomości</v>
      </c>
      <c r="D6" s="16" t="str">
        <f>'Obroty 4'!E195</f>
        <v>403-01-01</v>
      </c>
      <c r="E6" s="17">
        <f>'Obroty 4'!F195</f>
        <v>0</v>
      </c>
      <c r="F6" s="17">
        <f>'Obroty 4'!G195</f>
        <v>0</v>
      </c>
      <c r="G6" s="17">
        <f>'Obroty 4'!H195</f>
        <v>0</v>
      </c>
      <c r="H6" s="17">
        <f>'Obroty 4'!I195</f>
        <v>0</v>
      </c>
      <c r="I6" s="17">
        <f>'Obroty 4'!J195</f>
        <v>0</v>
      </c>
      <c r="J6" s="17">
        <f>'Obroty 4'!K195</f>
        <v>0</v>
      </c>
    </row>
    <row r="7" spans="2:10" x14ac:dyDescent="0.3">
      <c r="C7" s="16" t="str">
        <f>VLOOKUP(D7,slowniki!K:L,2,FALSE)</f>
        <v>Podatek VAT nie podlegający odliczeniu</v>
      </c>
      <c r="D7" s="16" t="str">
        <f>'Obroty 4'!E196</f>
        <v>403-01-02</v>
      </c>
      <c r="E7" s="17">
        <f>'Obroty 4'!F196</f>
        <v>0</v>
      </c>
      <c r="F7" s="17">
        <f>'Obroty 4'!G196</f>
        <v>0</v>
      </c>
      <c r="G7" s="17">
        <f>'Obroty 4'!H196</f>
        <v>0</v>
      </c>
      <c r="H7" s="17">
        <f>'Obroty 4'!I196</f>
        <v>0</v>
      </c>
      <c r="I7" s="17">
        <f>'Obroty 4'!J196</f>
        <v>0</v>
      </c>
      <c r="J7" s="17">
        <f>'Obroty 4'!K196</f>
        <v>0</v>
      </c>
    </row>
    <row r="8" spans="2:10" x14ac:dyDescent="0.3">
      <c r="C8" s="16" t="str">
        <f>VLOOKUP(D8,slowniki!K:L,2,FALSE)</f>
        <v>Podatek akcyzowy</v>
      </c>
      <c r="D8" s="16" t="str">
        <f>'Obroty 4'!E197</f>
        <v>403-01-03</v>
      </c>
      <c r="E8" s="17">
        <f>'Obroty 4'!F197</f>
        <v>0</v>
      </c>
      <c r="F8" s="17">
        <f>'Obroty 4'!G197</f>
        <v>0</v>
      </c>
      <c r="G8" s="17">
        <f>'Obroty 4'!H197</f>
        <v>0</v>
      </c>
      <c r="H8" s="17">
        <f>'Obroty 4'!I197</f>
        <v>0</v>
      </c>
      <c r="I8" s="17">
        <f>'Obroty 4'!J197</f>
        <v>0</v>
      </c>
      <c r="J8" s="17">
        <f>'Obroty 4'!K197</f>
        <v>0</v>
      </c>
    </row>
    <row r="9" spans="2:10" x14ac:dyDescent="0.3">
      <c r="C9" s="16" t="str">
        <f>VLOOKUP(D9,slowniki!K:L,2,FALSE)</f>
        <v>Pozostałe podatki kosztowe</v>
      </c>
      <c r="D9" s="16" t="str">
        <f>'Obroty 4'!E198</f>
        <v>403-01-04</v>
      </c>
      <c r="E9" s="17">
        <f>'Obroty 4'!F198</f>
        <v>0</v>
      </c>
      <c r="F9" s="17">
        <f>'Obroty 4'!G198</f>
        <v>0</v>
      </c>
      <c r="G9" s="17">
        <f>'Obroty 4'!H198</f>
        <v>0</v>
      </c>
      <c r="H9" s="17">
        <f>'Obroty 4'!I198</f>
        <v>0</v>
      </c>
      <c r="I9" s="17">
        <f>'Obroty 4'!J198</f>
        <v>0</v>
      </c>
      <c r="J9" s="17">
        <f>'Obroty 4'!K198</f>
        <v>0</v>
      </c>
    </row>
    <row r="10" spans="2:10" x14ac:dyDescent="0.3">
      <c r="C10" s="16" t="str">
        <f>VLOOKUP(D10,slowniki!K:L,2,FALSE)</f>
        <v>PFRON</v>
      </c>
      <c r="D10" s="16" t="str">
        <f>'Obroty 4'!E199</f>
        <v>403-02-01</v>
      </c>
      <c r="E10" s="17">
        <f>'Obroty 4'!F199</f>
        <v>0</v>
      </c>
      <c r="F10" s="17">
        <f>'Obroty 4'!G199</f>
        <v>0</v>
      </c>
      <c r="G10" s="17">
        <f>'Obroty 4'!H199</f>
        <v>0</v>
      </c>
      <c r="H10" s="17">
        <f>'Obroty 4'!I199</f>
        <v>0</v>
      </c>
      <c r="I10" s="17">
        <f>'Obroty 4'!J199</f>
        <v>0</v>
      </c>
      <c r="J10" s="17">
        <f>'Obroty 4'!K199</f>
        <v>0</v>
      </c>
    </row>
    <row r="11" spans="2:10" x14ac:dyDescent="0.3">
      <c r="C11" s="16" t="str">
        <f>VLOOKUP(D11,slowniki!K:L,2,FALSE)</f>
        <v>Opłata za wieczyste użytkowanie gruntu</v>
      </c>
      <c r="D11" s="16" t="str">
        <f>'Obroty 4'!E200</f>
        <v>403-02-02</v>
      </c>
      <c r="E11" s="17">
        <f>'Obroty 4'!F200</f>
        <v>0</v>
      </c>
      <c r="F11" s="17">
        <f>'Obroty 4'!G200</f>
        <v>0</v>
      </c>
      <c r="G11" s="17">
        <f>'Obroty 4'!H200</f>
        <v>0</v>
      </c>
      <c r="H11" s="17">
        <f>'Obroty 4'!I200</f>
        <v>0</v>
      </c>
      <c r="I11" s="17">
        <f>'Obroty 4'!J200</f>
        <v>0</v>
      </c>
      <c r="J11" s="17">
        <f>'Obroty 4'!K200</f>
        <v>0</v>
      </c>
    </row>
    <row r="12" spans="2:10" x14ac:dyDescent="0.3">
      <c r="C12" s="16" t="str">
        <f>VLOOKUP(D12,slowniki!K:L,2,FALSE)</f>
        <v>Opłaty za korzystanie ze środowiska i emisje gazów</v>
      </c>
      <c r="D12" s="16" t="str">
        <f>'Obroty 4'!E201</f>
        <v>403-02-03</v>
      </c>
      <c r="E12" s="17">
        <f>'Obroty 4'!F201</f>
        <v>0</v>
      </c>
      <c r="F12" s="17">
        <f>'Obroty 4'!G201</f>
        <v>0</v>
      </c>
      <c r="G12" s="17">
        <f>'Obroty 4'!H201</f>
        <v>0</v>
      </c>
      <c r="H12" s="17">
        <f>'Obroty 4'!I201</f>
        <v>0</v>
      </c>
      <c r="I12" s="17">
        <f>'Obroty 4'!J201</f>
        <v>0</v>
      </c>
      <c r="J12" s="17">
        <f>'Obroty 4'!K201</f>
        <v>0</v>
      </c>
    </row>
    <row r="13" spans="2:10" x14ac:dyDescent="0.3">
      <c r="C13" s="16" t="str">
        <f>VLOOKUP(D13,slowniki!K:L,2,FALSE)</f>
        <v>Opłaty za odbiór odpadów komunalnych</v>
      </c>
      <c r="D13" s="16" t="str">
        <f>'Obroty 4'!E202</f>
        <v>403-02-04</v>
      </c>
      <c r="E13" s="17">
        <f>'Obroty 4'!F202</f>
        <v>0</v>
      </c>
      <c r="F13" s="17">
        <f>'Obroty 4'!G202</f>
        <v>0</v>
      </c>
      <c r="G13" s="17">
        <f>'Obroty 4'!H202</f>
        <v>0</v>
      </c>
      <c r="H13" s="17">
        <f>'Obroty 4'!I202</f>
        <v>0</v>
      </c>
      <c r="I13" s="17">
        <f>'Obroty 4'!J202</f>
        <v>0</v>
      </c>
      <c r="J13" s="17">
        <f>'Obroty 4'!K202</f>
        <v>0</v>
      </c>
    </row>
    <row r="14" spans="2:10" x14ac:dyDescent="0.3">
      <c r="C14" s="16" t="str">
        <f>VLOOKUP(D14,slowniki!K:L,2,FALSE)</f>
        <v>Opłaty skarbowe, sądowe i notarialne</v>
      </c>
      <c r="D14" s="16" t="str">
        <f>'Obroty 4'!E203</f>
        <v>403-02-05</v>
      </c>
      <c r="E14" s="17">
        <f>'Obroty 4'!F203</f>
        <v>0</v>
      </c>
      <c r="F14" s="17">
        <f>'Obroty 4'!G203</f>
        <v>0</v>
      </c>
      <c r="G14" s="17">
        <f>'Obroty 4'!H203</f>
        <v>0</v>
      </c>
      <c r="H14" s="17">
        <f>'Obroty 4'!I203</f>
        <v>0</v>
      </c>
      <c r="I14" s="17">
        <f>'Obroty 4'!J203</f>
        <v>0</v>
      </c>
      <c r="J14" s="17">
        <f>'Obroty 4'!K203</f>
        <v>0</v>
      </c>
    </row>
    <row r="15" spans="2:10" x14ac:dyDescent="0.3">
      <c r="C15" s="16" t="str">
        <f>VLOOKUP(D15,slowniki!K:L,2,FALSE)</f>
        <v>Pozostałe opłaty</v>
      </c>
      <c r="D15" s="16" t="str">
        <f>'Obroty 4'!E204</f>
        <v>403-02-06</v>
      </c>
      <c r="E15" s="17">
        <f>'Obroty 4'!F204</f>
        <v>0</v>
      </c>
      <c r="F15" s="17">
        <f>'Obroty 4'!G204</f>
        <v>0</v>
      </c>
      <c r="G15" s="17">
        <f>'Obroty 4'!H204</f>
        <v>0</v>
      </c>
      <c r="H15" s="17">
        <f>'Obroty 4'!I204</f>
        <v>0</v>
      </c>
      <c r="I15" s="17">
        <f>'Obroty 4'!J204</f>
        <v>0</v>
      </c>
      <c r="J15" s="17">
        <f>'Obroty 4'!K204</f>
        <v>0</v>
      </c>
    </row>
  </sheetData>
  <autoFilter ref="C5:J5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325"/>
  <sheetViews>
    <sheetView showGridLines="0" topLeftCell="A2" workbookViewId="0"/>
  </sheetViews>
  <sheetFormatPr defaultRowHeight="14.5" x14ac:dyDescent="0.35"/>
  <cols>
    <col min="2" max="2" width="5.7265625" style="33" bestFit="1" customWidth="1"/>
    <col min="3" max="3" width="61.08984375" style="33" customWidth="1"/>
    <col min="4" max="4" width="16.08984375" style="33" bestFit="1" customWidth="1"/>
    <col min="5" max="5" width="15.26953125" style="33" bestFit="1" customWidth="1"/>
    <col min="6" max="6" width="15.54296875" style="33" bestFit="1" customWidth="1"/>
    <col min="7" max="8" width="17.81640625" style="33" bestFit="1" customWidth="1"/>
    <col min="9" max="10" width="13.81640625" style="33" bestFit="1" customWidth="1"/>
  </cols>
  <sheetData>
    <row r="1" spans="2:11" ht="15" thickBot="1" x14ac:dyDescent="0.4"/>
    <row r="2" spans="2:11" ht="15" thickBot="1" x14ac:dyDescent="0.4">
      <c r="B2" s="35" t="str">
        <f>'400'!B2</f>
        <v>okres:</v>
      </c>
      <c r="C2" s="19" t="str">
        <f>'400'!C2</f>
        <v>marzec</v>
      </c>
      <c r="D2" s="20">
        <f>'400'!D2</f>
        <v>2021</v>
      </c>
    </row>
    <row r="3" spans="2:11" ht="15" thickBot="1" x14ac:dyDescent="0.4"/>
    <row r="4" spans="2:11" ht="15" thickBot="1" x14ac:dyDescent="0.4">
      <c r="D4" s="21" t="s">
        <v>2550</v>
      </c>
      <c r="E4" s="22">
        <f>SUBTOTAL(9,E6:E325)</f>
        <v>0</v>
      </c>
      <c r="F4" s="22">
        <f t="shared" ref="F4:J4" si="0">SUBTOTAL(9,F6:F325)</f>
        <v>0</v>
      </c>
      <c r="G4" s="22">
        <f t="shared" si="0"/>
        <v>23783</v>
      </c>
      <c r="H4" s="22">
        <f t="shared" si="0"/>
        <v>0</v>
      </c>
      <c r="I4" s="22">
        <f>SUBTOTAL(9,I6:I325)</f>
        <v>23783</v>
      </c>
      <c r="J4" s="22">
        <f t="shared" si="0"/>
        <v>0</v>
      </c>
      <c r="K4" s="33"/>
    </row>
    <row r="5" spans="2:11" ht="26" x14ac:dyDescent="0.35">
      <c r="C5" s="23" t="s">
        <v>2363</v>
      </c>
      <c r="D5" s="23" t="str">
        <f>'403'!D5</f>
        <v>konto Agencji</v>
      </c>
      <c r="E5" s="27" t="str">
        <f>'Obroty 4'!F5</f>
        <v>Obroty Wn</v>
      </c>
      <c r="F5" s="27" t="str">
        <f>'Obroty 4'!G5</f>
        <v xml:space="preserve">Obroty Ma </v>
      </c>
      <c r="G5" s="36" t="str">
        <f>'Obroty 4'!H5</f>
        <v>Obroty Narastająco Wn</v>
      </c>
      <c r="H5" s="36" t="str">
        <f>'Obroty 4'!I5</f>
        <v>Obroty Narastająco Ma</v>
      </c>
      <c r="I5" s="27" t="str">
        <f>'Obroty 4'!J5</f>
        <v>Saldo Wn</v>
      </c>
      <c r="J5" s="27" t="str">
        <f>'Obroty 4'!K5</f>
        <v>Saldo Ma</v>
      </c>
    </row>
    <row r="6" spans="2:11" x14ac:dyDescent="0.35">
      <c r="C6" s="16" t="str">
        <f>VLOOKUP(D6,slowniki!N:O,2,FALSE)</f>
        <v>Wynagrodzenia zasadnicze - lekarze</v>
      </c>
      <c r="D6" s="16" t="str">
        <f>'Obroty 4'!E205</f>
        <v>404-01-01-01</v>
      </c>
      <c r="E6" s="17">
        <f>'Obroty 4'!F205</f>
        <v>0</v>
      </c>
      <c r="F6" s="17">
        <f>'Obroty 4'!G205</f>
        <v>0</v>
      </c>
      <c r="G6" s="17">
        <f>'Obroty 4'!H205</f>
        <v>6900</v>
      </c>
      <c r="H6" s="17">
        <f>'Obroty 4'!I205</f>
        <v>0</v>
      </c>
      <c r="I6" s="17">
        <f>'Obroty 4'!J205</f>
        <v>6900</v>
      </c>
      <c r="J6" s="17">
        <f>'Obroty 4'!K205</f>
        <v>0</v>
      </c>
    </row>
    <row r="7" spans="2:11" x14ac:dyDescent="0.35">
      <c r="C7" s="16" t="str">
        <f>VLOOKUP(D7,slowniki!N:O,2,FALSE)</f>
        <v>Wynagrodzenia zasadnicze - lekarze rezydenci</v>
      </c>
      <c r="D7" s="16" t="str">
        <f>'Obroty 4'!E206</f>
        <v>404-01-01-02</v>
      </c>
      <c r="E7" s="17">
        <f>'Obroty 4'!F206</f>
        <v>0</v>
      </c>
      <c r="F7" s="17">
        <f>'Obroty 4'!G206</f>
        <v>0</v>
      </c>
      <c r="G7" s="17">
        <f>'Obroty 4'!H206</f>
        <v>5520</v>
      </c>
      <c r="H7" s="17">
        <f>'Obroty 4'!I206</f>
        <v>0</v>
      </c>
      <c r="I7" s="17">
        <f>'Obroty 4'!J206</f>
        <v>5520</v>
      </c>
      <c r="J7" s="17">
        <f>'Obroty 4'!K206</f>
        <v>0</v>
      </c>
    </row>
    <row r="8" spans="2:11" x14ac:dyDescent="0.35">
      <c r="C8" s="16" t="str">
        <f>VLOOKUP(D8,slowniki!N:O,2,FALSE)</f>
        <v>Wynagrodzenia zasadnicze - pielęgniarki i położne</v>
      </c>
      <c r="D8" s="16" t="str">
        <f>'Obroty 4'!E207</f>
        <v>404-01-01-03</v>
      </c>
      <c r="E8" s="17">
        <f>'Obroty 4'!F207</f>
        <v>0</v>
      </c>
      <c r="F8" s="17">
        <f>'Obroty 4'!G207</f>
        <v>0</v>
      </c>
      <c r="G8" s="17">
        <f>'Obroty 4'!H207</f>
        <v>4230</v>
      </c>
      <c r="H8" s="17">
        <f>'Obroty 4'!I207</f>
        <v>0</v>
      </c>
      <c r="I8" s="17">
        <f>'Obroty 4'!J207</f>
        <v>4230</v>
      </c>
      <c r="J8" s="17">
        <f>'Obroty 4'!K207</f>
        <v>0</v>
      </c>
    </row>
    <row r="9" spans="2:11" x14ac:dyDescent="0.35">
      <c r="C9" s="16" t="str">
        <f>VLOOKUP(D9,slowniki!N:O,2,FALSE)</f>
        <v>Wynagrodzenia zasadnicze - perfuzjoniści</v>
      </c>
      <c r="D9" s="16" t="str">
        <f>'Obroty 4'!E208</f>
        <v>404-01-01-04</v>
      </c>
      <c r="E9" s="17">
        <f>'Obroty 4'!F208</f>
        <v>0</v>
      </c>
      <c r="F9" s="17">
        <f>'Obroty 4'!G208</f>
        <v>0</v>
      </c>
      <c r="G9" s="17">
        <f>'Obroty 4'!H208</f>
        <v>0</v>
      </c>
      <c r="H9" s="17">
        <f>'Obroty 4'!I208</f>
        <v>0</v>
      </c>
      <c r="I9" s="17">
        <f>'Obroty 4'!J208</f>
        <v>0</v>
      </c>
      <c r="J9" s="17">
        <f>'Obroty 4'!K208</f>
        <v>0</v>
      </c>
    </row>
    <row r="10" spans="2:11" x14ac:dyDescent="0.35">
      <c r="C10" s="16" t="str">
        <f>VLOOKUP(D10,slowniki!N:O,2,FALSE)</f>
        <v>Wynagrodzenia zasadnicze - psycholodzy, psychoterapeuci, terapeuci uzależnień</v>
      </c>
      <c r="D10" s="16" t="str">
        <f>'Obroty 4'!E209</f>
        <v>404-01-01-05</v>
      </c>
      <c r="E10" s="17">
        <f>'Obroty 4'!F209</f>
        <v>0</v>
      </c>
      <c r="F10" s="17">
        <f>'Obroty 4'!G209</f>
        <v>0</v>
      </c>
      <c r="G10" s="17">
        <f>'Obroty 4'!H209</f>
        <v>0</v>
      </c>
      <c r="H10" s="17">
        <f>'Obroty 4'!I209</f>
        <v>0</v>
      </c>
      <c r="I10" s="17">
        <f>'Obroty 4'!J209</f>
        <v>0</v>
      </c>
      <c r="J10" s="17">
        <f>'Obroty 4'!K209</f>
        <v>0</v>
      </c>
    </row>
    <row r="11" spans="2:11" x14ac:dyDescent="0.35">
      <c r="C11" s="16" t="str">
        <f>VLOOKUP(D11,slowniki!N:O,2,FALSE)</f>
        <v>Wynagrodzenia zasadnicze - dietetycy</v>
      </c>
      <c r="D11" s="16" t="str">
        <f>'Obroty 4'!E210</f>
        <v>404-01-01-06</v>
      </c>
      <c r="E11" s="17">
        <f>'Obroty 4'!F210</f>
        <v>0</v>
      </c>
      <c r="F11" s="17">
        <f>'Obroty 4'!G210</f>
        <v>0</v>
      </c>
      <c r="G11" s="17">
        <f>'Obroty 4'!H210</f>
        <v>0</v>
      </c>
      <c r="H11" s="17">
        <f>'Obroty 4'!I210</f>
        <v>0</v>
      </c>
      <c r="I11" s="17">
        <f>'Obroty 4'!J210</f>
        <v>0</v>
      </c>
      <c r="J11" s="17">
        <f>'Obroty 4'!K210</f>
        <v>0</v>
      </c>
    </row>
    <row r="12" spans="2:11" x14ac:dyDescent="0.35">
      <c r="C12" s="16" t="str">
        <f>VLOOKUP(D12,slowniki!N:O,2,FALSE)</f>
        <v>Wynagrodzenia zasadnicze - logopedzi</v>
      </c>
      <c r="D12" s="16" t="str">
        <f>'Obroty 4'!E211</f>
        <v>404-01-01-07</v>
      </c>
      <c r="E12" s="17">
        <f>'Obroty 4'!F211</f>
        <v>0</v>
      </c>
      <c r="F12" s="17">
        <f>'Obroty 4'!G211</f>
        <v>0</v>
      </c>
      <c r="G12" s="17">
        <f>'Obroty 4'!H211</f>
        <v>0</v>
      </c>
      <c r="H12" s="17">
        <f>'Obroty 4'!I211</f>
        <v>0</v>
      </c>
      <c r="I12" s="17">
        <f>'Obroty 4'!J211</f>
        <v>0</v>
      </c>
      <c r="J12" s="17">
        <f>'Obroty 4'!K211</f>
        <v>0</v>
      </c>
    </row>
    <row r="13" spans="2:11" x14ac:dyDescent="0.35">
      <c r="C13" s="16" t="str">
        <f>VLOOKUP(D13,slowniki!N:O,2,FALSE)</f>
        <v>Wynagrodzenia zasadnicze - fizjoterapeuci, rehabilitanci, technicy rehabilitacji, masażyści, mgr rehabilitacji</v>
      </c>
      <c r="D13" s="16" t="str">
        <f>'Obroty 4'!E212</f>
        <v>404-01-01-08</v>
      </c>
      <c r="E13" s="17">
        <f>'Obroty 4'!F212</f>
        <v>0</v>
      </c>
      <c r="F13" s="17">
        <f>'Obroty 4'!G212</f>
        <v>0</v>
      </c>
      <c r="G13" s="17">
        <f>'Obroty 4'!H212</f>
        <v>0</v>
      </c>
      <c r="H13" s="17">
        <f>'Obroty 4'!I212</f>
        <v>0</v>
      </c>
      <c r="I13" s="17">
        <f>'Obroty 4'!J212</f>
        <v>0</v>
      </c>
      <c r="J13" s="17">
        <f>'Obroty 4'!K212</f>
        <v>0</v>
      </c>
    </row>
    <row r="14" spans="2:11" x14ac:dyDescent="0.35">
      <c r="C14" s="16" t="str">
        <f>VLOOKUP(D14,slowniki!N:O,2,FALSE)</f>
        <v>Wynagrodzenia zasadnicze - fizycy medyczni</v>
      </c>
      <c r="D14" s="16" t="str">
        <f>'Obroty 4'!E213</f>
        <v>404-01-01-09</v>
      </c>
      <c r="E14" s="17">
        <f>'Obroty 4'!F213</f>
        <v>0</v>
      </c>
      <c r="F14" s="17">
        <f>'Obroty 4'!G213</f>
        <v>0</v>
      </c>
      <c r="G14" s="17">
        <f>'Obroty 4'!H213</f>
        <v>0</v>
      </c>
      <c r="H14" s="17">
        <f>'Obroty 4'!I213</f>
        <v>0</v>
      </c>
      <c r="I14" s="17">
        <f>'Obroty 4'!J213</f>
        <v>0</v>
      </c>
      <c r="J14" s="17">
        <f>'Obroty 4'!K213</f>
        <v>0</v>
      </c>
    </row>
    <row r="15" spans="2:11" x14ac:dyDescent="0.35">
      <c r="C15" s="16" t="str">
        <f>VLOOKUP(D15,slowniki!N:O,2,FALSE)</f>
        <v>Wynagrodzenia zasadnicze - technicy (radiologii, elektroradiologii itd.)</v>
      </c>
      <c r="D15" s="16" t="str">
        <f>'Obroty 4'!E214</f>
        <v>404-01-01-10</v>
      </c>
      <c r="E15" s="17">
        <f>'Obroty 4'!F214</f>
        <v>0</v>
      </c>
      <c r="F15" s="17">
        <f>'Obroty 4'!G214</f>
        <v>0</v>
      </c>
      <c r="G15" s="17">
        <f>'Obroty 4'!H214</f>
        <v>0</v>
      </c>
      <c r="H15" s="17">
        <f>'Obroty 4'!I214</f>
        <v>0</v>
      </c>
      <c r="I15" s="17">
        <f>'Obroty 4'!J214</f>
        <v>0</v>
      </c>
      <c r="J15" s="17">
        <f>'Obroty 4'!K214</f>
        <v>0</v>
      </c>
    </row>
    <row r="16" spans="2:11" x14ac:dyDescent="0.35">
      <c r="C16" s="16" t="str">
        <f>VLOOKUP(D16,slowniki!N:O,2,FALSE)</f>
        <v>Wynagrodzenia zasadnicze - terapeuci zajęciowi</v>
      </c>
      <c r="D16" s="16" t="str">
        <f>'Obroty 4'!E215</f>
        <v>404-01-01-11</v>
      </c>
      <c r="E16" s="17">
        <f>'Obroty 4'!F215</f>
        <v>0</v>
      </c>
      <c r="F16" s="17">
        <f>'Obroty 4'!G215</f>
        <v>0</v>
      </c>
      <c r="G16" s="17">
        <f>'Obroty 4'!H215</f>
        <v>0</v>
      </c>
      <c r="H16" s="17">
        <f>'Obroty 4'!I215</f>
        <v>0</v>
      </c>
      <c r="I16" s="17">
        <f>'Obroty 4'!J215</f>
        <v>0</v>
      </c>
      <c r="J16" s="17">
        <f>'Obroty 4'!K215</f>
        <v>0</v>
      </c>
    </row>
    <row r="17" spans="3:10" x14ac:dyDescent="0.35">
      <c r="C17" s="16" t="str">
        <f>VLOOKUP(D17,slowniki!N:O,2,FALSE)</f>
        <v>Wynagrodzenia zasadnicze - ratownicy medyczni</v>
      </c>
      <c r="D17" s="16" t="str">
        <f>'Obroty 4'!E216</f>
        <v>404-01-01-12</v>
      </c>
      <c r="E17" s="17">
        <f>'Obroty 4'!F216</f>
        <v>0</v>
      </c>
      <c r="F17" s="17">
        <f>'Obroty 4'!G216</f>
        <v>0</v>
      </c>
      <c r="G17" s="17">
        <f>'Obroty 4'!H216</f>
        <v>4689</v>
      </c>
      <c r="H17" s="17">
        <f>'Obroty 4'!I216</f>
        <v>0</v>
      </c>
      <c r="I17" s="17">
        <f>'Obroty 4'!J216</f>
        <v>4689</v>
      </c>
      <c r="J17" s="17">
        <f>'Obroty 4'!K216</f>
        <v>0</v>
      </c>
    </row>
    <row r="18" spans="3:10" x14ac:dyDescent="0.35">
      <c r="C18" s="16" t="str">
        <f>VLOOKUP(D18,slowniki!N:O,2,FALSE)</f>
        <v>Wynagrodzenia zasadnicze - pozostały personel medyczny</v>
      </c>
      <c r="D18" s="16" t="str">
        <f>'Obroty 4'!E217</f>
        <v>404-01-01-13</v>
      </c>
      <c r="E18" s="17">
        <f>'Obroty 4'!F217</f>
        <v>0</v>
      </c>
      <c r="F18" s="17">
        <f>'Obroty 4'!G217</f>
        <v>0</v>
      </c>
      <c r="G18" s="17">
        <f>'Obroty 4'!H217</f>
        <v>0</v>
      </c>
      <c r="H18" s="17">
        <f>'Obroty 4'!I217</f>
        <v>0</v>
      </c>
      <c r="I18" s="17">
        <f>'Obroty 4'!J217</f>
        <v>0</v>
      </c>
      <c r="J18" s="17">
        <f>'Obroty 4'!K217</f>
        <v>0</v>
      </c>
    </row>
    <row r="19" spans="3:10" x14ac:dyDescent="0.35">
      <c r="C19" s="16" t="str">
        <f>VLOOKUP(D19,slowniki!N:O,2,FALSE)</f>
        <v>Wynagrodzenia zasadnicze - pozostały personel niemedyczny (salowe, rejestratorki, sekretarki medyczne, opiekunowie medyczni, sanitariusze itd.)</v>
      </c>
      <c r="D19" s="16" t="str">
        <f>'Obroty 4'!E218</f>
        <v>404-01-01-14</v>
      </c>
      <c r="E19" s="17">
        <f>'Obroty 4'!F218</f>
        <v>0</v>
      </c>
      <c r="F19" s="17">
        <f>'Obroty 4'!G218</f>
        <v>0</v>
      </c>
      <c r="G19" s="17">
        <f>'Obroty 4'!H218</f>
        <v>0</v>
      </c>
      <c r="H19" s="17">
        <f>'Obroty 4'!I218</f>
        <v>0</v>
      </c>
      <c r="I19" s="17">
        <f>'Obroty 4'!J218</f>
        <v>0</v>
      </c>
      <c r="J19" s="17">
        <f>'Obroty 4'!K218</f>
        <v>0</v>
      </c>
    </row>
    <row r="20" spans="3:10" x14ac:dyDescent="0.35">
      <c r="C20" s="16" t="str">
        <f>VLOOKUP(D20,slowniki!N:O,2,FALSE)</f>
        <v>Wynagrodzenia zasadnicze - pozostały personel niemedyczny, administracyjny, zarząd</v>
      </c>
      <c r="D20" s="16" t="str">
        <f>'Obroty 4'!E219</f>
        <v>404-01-01-15</v>
      </c>
      <c r="E20" s="17">
        <f>'Obroty 4'!F219</f>
        <v>0</v>
      </c>
      <c r="F20" s="17">
        <f>'Obroty 4'!G219</f>
        <v>0</v>
      </c>
      <c r="G20" s="17">
        <f>'Obroty 4'!H219</f>
        <v>0</v>
      </c>
      <c r="H20" s="17">
        <f>'Obroty 4'!I219</f>
        <v>0</v>
      </c>
      <c r="I20" s="17">
        <f>'Obroty 4'!J219</f>
        <v>0</v>
      </c>
      <c r="J20" s="17">
        <f>'Obroty 4'!K219</f>
        <v>0</v>
      </c>
    </row>
    <row r="21" spans="3:10" x14ac:dyDescent="0.35">
      <c r="C21" s="16" t="str">
        <f>VLOOKUP(D21,slowniki!N:O,2,FALSE)</f>
        <v>Wynagrodzenia zasadnicze - stażyści</v>
      </c>
      <c r="D21" s="16" t="str">
        <f>'Obroty 4'!E220</f>
        <v>404-01-01-16</v>
      </c>
      <c r="E21" s="17">
        <f>'Obroty 4'!F220</f>
        <v>0</v>
      </c>
      <c r="F21" s="17">
        <f>'Obroty 4'!G220</f>
        <v>0</v>
      </c>
      <c r="G21" s="17">
        <f>'Obroty 4'!H220</f>
        <v>0</v>
      </c>
      <c r="H21" s="17">
        <f>'Obroty 4'!I220</f>
        <v>0</v>
      </c>
      <c r="I21" s="17">
        <f>'Obroty 4'!J220</f>
        <v>0</v>
      </c>
      <c r="J21" s="17">
        <f>'Obroty 4'!K220</f>
        <v>0</v>
      </c>
    </row>
    <row r="22" spans="3:10" x14ac:dyDescent="0.35">
      <c r="C22" s="16" t="str">
        <f>VLOOKUP(D22,slowniki!N:O,2,FALSE)</f>
        <v>Dodatek stażowy - lekarze</v>
      </c>
      <c r="D22" s="16" t="str">
        <f>'Obroty 4'!E221</f>
        <v>404-01-02-01</v>
      </c>
      <c r="E22" s="17">
        <f>'Obroty 4'!F221</f>
        <v>0</v>
      </c>
      <c r="F22" s="17">
        <f>'Obroty 4'!G221</f>
        <v>0</v>
      </c>
      <c r="G22" s="17">
        <f>'Obroty 4'!H221</f>
        <v>770</v>
      </c>
      <c r="H22" s="17">
        <f>'Obroty 4'!I221</f>
        <v>0</v>
      </c>
      <c r="I22" s="17">
        <f>'Obroty 4'!J221</f>
        <v>770</v>
      </c>
      <c r="J22" s="17">
        <f>'Obroty 4'!K221</f>
        <v>0</v>
      </c>
    </row>
    <row r="23" spans="3:10" x14ac:dyDescent="0.35">
      <c r="C23" s="16" t="str">
        <f>VLOOKUP(D23,slowniki!N:O,2,FALSE)</f>
        <v>Dodatek stażowy - lekarze rezydenci</v>
      </c>
      <c r="D23" s="16" t="str">
        <f>'Obroty 4'!E222</f>
        <v>404-01-02-02</v>
      </c>
      <c r="E23" s="17">
        <f>'Obroty 4'!F222</f>
        <v>0</v>
      </c>
      <c r="F23" s="17">
        <f>'Obroty 4'!G222</f>
        <v>0</v>
      </c>
      <c r="G23" s="17">
        <f>'Obroty 4'!H222</f>
        <v>499</v>
      </c>
      <c r="H23" s="17">
        <f>'Obroty 4'!I222</f>
        <v>0</v>
      </c>
      <c r="I23" s="17">
        <f>'Obroty 4'!J222</f>
        <v>499</v>
      </c>
      <c r="J23" s="17">
        <f>'Obroty 4'!K222</f>
        <v>0</v>
      </c>
    </row>
    <row r="24" spans="3:10" x14ac:dyDescent="0.35">
      <c r="C24" s="16" t="str">
        <f>VLOOKUP(D24,slowniki!N:O,2,FALSE)</f>
        <v>Dodatek stażowy - pielęgniarki i położne</v>
      </c>
      <c r="D24" s="16" t="str">
        <f>'Obroty 4'!E223</f>
        <v>404-01-02-03</v>
      </c>
      <c r="E24" s="17">
        <f>'Obroty 4'!F223</f>
        <v>0</v>
      </c>
      <c r="F24" s="17">
        <f>'Obroty 4'!G223</f>
        <v>0</v>
      </c>
      <c r="G24" s="17">
        <f>'Obroty 4'!H223</f>
        <v>507</v>
      </c>
      <c r="H24" s="17">
        <f>'Obroty 4'!I223</f>
        <v>0</v>
      </c>
      <c r="I24" s="17">
        <f>'Obroty 4'!J223</f>
        <v>507</v>
      </c>
      <c r="J24" s="17">
        <f>'Obroty 4'!K223</f>
        <v>0</v>
      </c>
    </row>
    <row r="25" spans="3:10" x14ac:dyDescent="0.35">
      <c r="C25" s="16" t="str">
        <f>VLOOKUP(D25,slowniki!N:O,2,FALSE)</f>
        <v>Dodatek stażowy - perfuzjoniści</v>
      </c>
      <c r="D25" s="16" t="str">
        <f>'Obroty 4'!E224</f>
        <v>404-01-02-04</v>
      </c>
      <c r="E25" s="17">
        <f>'Obroty 4'!F224</f>
        <v>0</v>
      </c>
      <c r="F25" s="17">
        <f>'Obroty 4'!G224</f>
        <v>0</v>
      </c>
      <c r="G25" s="17">
        <f>'Obroty 4'!H224</f>
        <v>0</v>
      </c>
      <c r="H25" s="17">
        <f>'Obroty 4'!I224</f>
        <v>0</v>
      </c>
      <c r="I25" s="17">
        <f>'Obroty 4'!J224</f>
        <v>0</v>
      </c>
      <c r="J25" s="17">
        <f>'Obroty 4'!K224</f>
        <v>0</v>
      </c>
    </row>
    <row r="26" spans="3:10" x14ac:dyDescent="0.35">
      <c r="C26" s="16" t="str">
        <f>VLOOKUP(D26,slowniki!N:O,2,FALSE)</f>
        <v>Dodatek stażowy - psycholodzy, psychoterapeuci, terapeuci uzależnień</v>
      </c>
      <c r="D26" s="16" t="str">
        <f>'Obroty 4'!E225</f>
        <v>404-01-02-05</v>
      </c>
      <c r="E26" s="17">
        <f>'Obroty 4'!F225</f>
        <v>0</v>
      </c>
      <c r="F26" s="17">
        <f>'Obroty 4'!G225</f>
        <v>0</v>
      </c>
      <c r="G26" s="17">
        <f>'Obroty 4'!H225</f>
        <v>0</v>
      </c>
      <c r="H26" s="17">
        <f>'Obroty 4'!I225</f>
        <v>0</v>
      </c>
      <c r="I26" s="17">
        <f>'Obroty 4'!J225</f>
        <v>0</v>
      </c>
      <c r="J26" s="17">
        <f>'Obroty 4'!K225</f>
        <v>0</v>
      </c>
    </row>
    <row r="27" spans="3:10" x14ac:dyDescent="0.35">
      <c r="C27" s="16" t="str">
        <f>VLOOKUP(D27,slowniki!N:O,2,FALSE)</f>
        <v>Dodatek stażowy - dietetycy</v>
      </c>
      <c r="D27" s="16" t="str">
        <f>'Obroty 4'!E226</f>
        <v>404-01-02-06</v>
      </c>
      <c r="E27" s="17">
        <f>'Obroty 4'!F226</f>
        <v>0</v>
      </c>
      <c r="F27" s="17">
        <f>'Obroty 4'!G226</f>
        <v>0</v>
      </c>
      <c r="G27" s="17">
        <f>'Obroty 4'!H226</f>
        <v>0</v>
      </c>
      <c r="H27" s="17">
        <f>'Obroty 4'!I226</f>
        <v>0</v>
      </c>
      <c r="I27" s="17">
        <f>'Obroty 4'!J226</f>
        <v>0</v>
      </c>
      <c r="J27" s="17">
        <f>'Obroty 4'!K226</f>
        <v>0</v>
      </c>
    </row>
    <row r="28" spans="3:10" x14ac:dyDescent="0.35">
      <c r="C28" s="16" t="str">
        <f>VLOOKUP(D28,slowniki!N:O,2,FALSE)</f>
        <v>Dodatek stażowy - logopedzi</v>
      </c>
      <c r="D28" s="16" t="str">
        <f>'Obroty 4'!E227</f>
        <v>404-01-02-07</v>
      </c>
      <c r="E28" s="17">
        <f>'Obroty 4'!F227</f>
        <v>0</v>
      </c>
      <c r="F28" s="17">
        <f>'Obroty 4'!G227</f>
        <v>0</v>
      </c>
      <c r="G28" s="17">
        <f>'Obroty 4'!H227</f>
        <v>0</v>
      </c>
      <c r="H28" s="17">
        <f>'Obroty 4'!I227</f>
        <v>0</v>
      </c>
      <c r="I28" s="17">
        <f>'Obroty 4'!J227</f>
        <v>0</v>
      </c>
      <c r="J28" s="17">
        <f>'Obroty 4'!K227</f>
        <v>0</v>
      </c>
    </row>
    <row r="29" spans="3:10" x14ac:dyDescent="0.35">
      <c r="C29" s="16" t="str">
        <f>VLOOKUP(D29,slowniki!N:O,2,FALSE)</f>
        <v>Dodatek stażowy - fizjoterapeuci, rehabilitanci, technicy rehabilitacji, masażyści, mgr rehabilitacji</v>
      </c>
      <c r="D29" s="16" t="str">
        <f>'Obroty 4'!E228</f>
        <v>404-01-02-08</v>
      </c>
      <c r="E29" s="17">
        <f>'Obroty 4'!F228</f>
        <v>0</v>
      </c>
      <c r="F29" s="17">
        <f>'Obroty 4'!G228</f>
        <v>0</v>
      </c>
      <c r="G29" s="17">
        <f>'Obroty 4'!H228</f>
        <v>0</v>
      </c>
      <c r="H29" s="17">
        <f>'Obroty 4'!I228</f>
        <v>0</v>
      </c>
      <c r="I29" s="17">
        <f>'Obroty 4'!J228</f>
        <v>0</v>
      </c>
      <c r="J29" s="17">
        <f>'Obroty 4'!K228</f>
        <v>0</v>
      </c>
    </row>
    <row r="30" spans="3:10" x14ac:dyDescent="0.35">
      <c r="C30" s="16" t="str">
        <f>VLOOKUP(D30,slowniki!N:O,2,FALSE)</f>
        <v>Dodatek stażowy - fizycy medyczni</v>
      </c>
      <c r="D30" s="16" t="str">
        <f>'Obroty 4'!E229</f>
        <v>404-01-02-09</v>
      </c>
      <c r="E30" s="17">
        <f>'Obroty 4'!F229</f>
        <v>0</v>
      </c>
      <c r="F30" s="17">
        <f>'Obroty 4'!G229</f>
        <v>0</v>
      </c>
      <c r="G30" s="17">
        <f>'Obroty 4'!H229</f>
        <v>0</v>
      </c>
      <c r="H30" s="17">
        <f>'Obroty 4'!I229</f>
        <v>0</v>
      </c>
      <c r="I30" s="17">
        <f>'Obroty 4'!J229</f>
        <v>0</v>
      </c>
      <c r="J30" s="17">
        <f>'Obroty 4'!K229</f>
        <v>0</v>
      </c>
    </row>
    <row r="31" spans="3:10" x14ac:dyDescent="0.35">
      <c r="C31" s="16" t="str">
        <f>VLOOKUP(D31,slowniki!N:O,2,FALSE)</f>
        <v>Dodatek stażowy - technicy (radiologii, elektroradiologii itd.)</v>
      </c>
      <c r="D31" s="16" t="str">
        <f>'Obroty 4'!E230</f>
        <v>404-01-02-10</v>
      </c>
      <c r="E31" s="17">
        <f>'Obroty 4'!F230</f>
        <v>0</v>
      </c>
      <c r="F31" s="17">
        <f>'Obroty 4'!G230</f>
        <v>0</v>
      </c>
      <c r="G31" s="17">
        <f>'Obroty 4'!H230</f>
        <v>0</v>
      </c>
      <c r="H31" s="17">
        <f>'Obroty 4'!I230</f>
        <v>0</v>
      </c>
      <c r="I31" s="17">
        <f>'Obroty 4'!J230</f>
        <v>0</v>
      </c>
      <c r="J31" s="17">
        <f>'Obroty 4'!K230</f>
        <v>0</v>
      </c>
    </row>
    <row r="32" spans="3:10" x14ac:dyDescent="0.35">
      <c r="C32" s="16" t="str">
        <f>VLOOKUP(D32,slowniki!N:O,2,FALSE)</f>
        <v>Dodatek stażowy - terapeuci zajęciowi</v>
      </c>
      <c r="D32" s="16" t="str">
        <f>'Obroty 4'!E231</f>
        <v>404-01-02-11</v>
      </c>
      <c r="E32" s="17">
        <f>'Obroty 4'!F231</f>
        <v>0</v>
      </c>
      <c r="F32" s="17">
        <f>'Obroty 4'!G231</f>
        <v>0</v>
      </c>
      <c r="G32" s="17">
        <f>'Obroty 4'!H231</f>
        <v>0</v>
      </c>
      <c r="H32" s="17">
        <f>'Obroty 4'!I231</f>
        <v>0</v>
      </c>
      <c r="I32" s="17">
        <f>'Obroty 4'!J231</f>
        <v>0</v>
      </c>
      <c r="J32" s="17">
        <f>'Obroty 4'!K231</f>
        <v>0</v>
      </c>
    </row>
    <row r="33" spans="3:10" x14ac:dyDescent="0.35">
      <c r="C33" s="16" t="str">
        <f>VLOOKUP(D33,slowniki!N:O,2,FALSE)</f>
        <v>Dodatek stażowy - ratownicy medyczni</v>
      </c>
      <c r="D33" s="16" t="str">
        <f>'Obroty 4'!E232</f>
        <v>404-01-02-12</v>
      </c>
      <c r="E33" s="17">
        <f>'Obroty 4'!F232</f>
        <v>0</v>
      </c>
      <c r="F33" s="17">
        <f>'Obroty 4'!G232</f>
        <v>0</v>
      </c>
      <c r="G33" s="17">
        <f>'Obroty 4'!H232</f>
        <v>668</v>
      </c>
      <c r="H33" s="17">
        <f>'Obroty 4'!I232</f>
        <v>0</v>
      </c>
      <c r="I33" s="17">
        <f>'Obroty 4'!J232</f>
        <v>668</v>
      </c>
      <c r="J33" s="17">
        <f>'Obroty 4'!K232</f>
        <v>0</v>
      </c>
    </row>
    <row r="34" spans="3:10" x14ac:dyDescent="0.35">
      <c r="C34" s="16" t="str">
        <f>VLOOKUP(D34,slowniki!N:O,2,FALSE)</f>
        <v>Dodatek stażowy - pozostały personel medyczny</v>
      </c>
      <c r="D34" s="16" t="str">
        <f>'Obroty 4'!E233</f>
        <v>404-01-02-13</v>
      </c>
      <c r="E34" s="17">
        <f>'Obroty 4'!F233</f>
        <v>0</v>
      </c>
      <c r="F34" s="17">
        <f>'Obroty 4'!G233</f>
        <v>0</v>
      </c>
      <c r="G34" s="17">
        <f>'Obroty 4'!H233</f>
        <v>0</v>
      </c>
      <c r="H34" s="17">
        <f>'Obroty 4'!I233</f>
        <v>0</v>
      </c>
      <c r="I34" s="17">
        <f>'Obroty 4'!J233</f>
        <v>0</v>
      </c>
      <c r="J34" s="17">
        <f>'Obroty 4'!K233</f>
        <v>0</v>
      </c>
    </row>
    <row r="35" spans="3:10" x14ac:dyDescent="0.35">
      <c r="C35" s="16" t="str">
        <f>VLOOKUP(D35,slowniki!N:O,2,FALSE)</f>
        <v>Dodatek stażowy - pozostały personel niemedyczny (salowe, rejestratorki, sekretarki medyczne, opiekunowie medyczni, sanitariusze itd.)</v>
      </c>
      <c r="D35" s="16" t="str">
        <f>'Obroty 4'!E234</f>
        <v>404-01-02-14</v>
      </c>
      <c r="E35" s="17">
        <f>'Obroty 4'!F234</f>
        <v>0</v>
      </c>
      <c r="F35" s="17">
        <f>'Obroty 4'!G234</f>
        <v>0</v>
      </c>
      <c r="G35" s="17">
        <f>'Obroty 4'!H234</f>
        <v>0</v>
      </c>
      <c r="H35" s="17">
        <f>'Obroty 4'!I234</f>
        <v>0</v>
      </c>
      <c r="I35" s="17">
        <f>'Obroty 4'!J234</f>
        <v>0</v>
      </c>
      <c r="J35" s="17">
        <f>'Obroty 4'!K234</f>
        <v>0</v>
      </c>
    </row>
    <row r="36" spans="3:10" x14ac:dyDescent="0.35">
      <c r="C36" s="16" t="str">
        <f>VLOOKUP(D36,slowniki!N:O,2,FALSE)</f>
        <v>Dodatek stażowy - pozostały personel niemedyczny, administracyjny, zarząd</v>
      </c>
      <c r="D36" s="16" t="str">
        <f>'Obroty 4'!E235</f>
        <v>404-01-02-15</v>
      </c>
      <c r="E36" s="17">
        <f>'Obroty 4'!F235</f>
        <v>0</v>
      </c>
      <c r="F36" s="17">
        <f>'Obroty 4'!G235</f>
        <v>0</v>
      </c>
      <c r="G36" s="17">
        <f>'Obroty 4'!H235</f>
        <v>0</v>
      </c>
      <c r="H36" s="17">
        <f>'Obroty 4'!I235</f>
        <v>0</v>
      </c>
      <c r="I36" s="17">
        <f>'Obroty 4'!J235</f>
        <v>0</v>
      </c>
      <c r="J36" s="17">
        <f>'Obroty 4'!K235</f>
        <v>0</v>
      </c>
    </row>
    <row r="37" spans="3:10" x14ac:dyDescent="0.35">
      <c r="C37" s="16" t="str">
        <f>VLOOKUP(D37,slowniki!N:O,2,FALSE)</f>
        <v>Dodatek stażowy - stażyści</v>
      </c>
      <c r="D37" s="16" t="str">
        <f>'Obroty 4'!E236</f>
        <v>404-01-02-16</v>
      </c>
      <c r="E37" s="17">
        <f>'Obroty 4'!F236</f>
        <v>0</v>
      </c>
      <c r="F37" s="17">
        <f>'Obroty 4'!G236</f>
        <v>0</v>
      </c>
      <c r="G37" s="17">
        <f>'Obroty 4'!H236</f>
        <v>0</v>
      </c>
      <c r="H37" s="17">
        <f>'Obroty 4'!I236</f>
        <v>0</v>
      </c>
      <c r="I37" s="17">
        <f>'Obroty 4'!J236</f>
        <v>0</v>
      </c>
      <c r="J37" s="17">
        <f>'Obroty 4'!K236</f>
        <v>0</v>
      </c>
    </row>
    <row r="38" spans="3:10" x14ac:dyDescent="0.35">
      <c r="C38" s="16" t="str">
        <f>VLOOKUP(D38,slowniki!N:O,2,FALSE)</f>
        <v>Dodatek funkcyjny - lekarze</v>
      </c>
      <c r="D38" s="16" t="str">
        <f>'Obroty 4'!E237</f>
        <v>404-01-03-01</v>
      </c>
      <c r="E38" s="17">
        <f>'Obroty 4'!F237</f>
        <v>0</v>
      </c>
      <c r="F38" s="17">
        <f>'Obroty 4'!G237</f>
        <v>0</v>
      </c>
      <c r="G38" s="17">
        <f>'Obroty 4'!H237</f>
        <v>0</v>
      </c>
      <c r="H38" s="17">
        <f>'Obroty 4'!I237</f>
        <v>0</v>
      </c>
      <c r="I38" s="17">
        <f>'Obroty 4'!J237</f>
        <v>0</v>
      </c>
      <c r="J38" s="17">
        <f>'Obroty 4'!K237</f>
        <v>0</v>
      </c>
    </row>
    <row r="39" spans="3:10" x14ac:dyDescent="0.35">
      <c r="C39" s="16" t="str">
        <f>VLOOKUP(D39,slowniki!N:O,2,FALSE)</f>
        <v>Dodatek funkcyjny - lekarze rezydenci</v>
      </c>
      <c r="D39" s="16" t="str">
        <f>'Obroty 4'!E238</f>
        <v>404-01-03-02</v>
      </c>
      <c r="E39" s="17">
        <f>'Obroty 4'!F238</f>
        <v>0</v>
      </c>
      <c r="F39" s="17">
        <f>'Obroty 4'!G238</f>
        <v>0</v>
      </c>
      <c r="G39" s="17">
        <f>'Obroty 4'!H238</f>
        <v>0</v>
      </c>
      <c r="H39" s="17">
        <f>'Obroty 4'!I238</f>
        <v>0</v>
      </c>
      <c r="I39" s="17">
        <f>'Obroty 4'!J238</f>
        <v>0</v>
      </c>
      <c r="J39" s="17">
        <f>'Obroty 4'!K238</f>
        <v>0</v>
      </c>
    </row>
    <row r="40" spans="3:10" x14ac:dyDescent="0.35">
      <c r="C40" s="16" t="str">
        <f>VLOOKUP(D40,slowniki!N:O,2,FALSE)</f>
        <v>Dodatek funkcyjny - pielęgniarki i położne</v>
      </c>
      <c r="D40" s="16" t="str">
        <f>'Obroty 4'!E239</f>
        <v>404-01-03-03</v>
      </c>
      <c r="E40" s="17">
        <f>'Obroty 4'!F239</f>
        <v>0</v>
      </c>
      <c r="F40" s="17">
        <f>'Obroty 4'!G239</f>
        <v>0</v>
      </c>
      <c r="G40" s="17">
        <f>'Obroty 4'!H239</f>
        <v>0</v>
      </c>
      <c r="H40" s="17">
        <f>'Obroty 4'!I239</f>
        <v>0</v>
      </c>
      <c r="I40" s="17">
        <f>'Obroty 4'!J239</f>
        <v>0</v>
      </c>
      <c r="J40" s="17">
        <f>'Obroty 4'!K239</f>
        <v>0</v>
      </c>
    </row>
    <row r="41" spans="3:10" x14ac:dyDescent="0.35">
      <c r="C41" s="16" t="str">
        <f>VLOOKUP(D41,slowniki!N:O,2,FALSE)</f>
        <v>Dodatek funkcyjny - perfuzjoniści</v>
      </c>
      <c r="D41" s="16" t="str">
        <f>'Obroty 4'!E240</f>
        <v>404-01-03-04</v>
      </c>
      <c r="E41" s="17">
        <f>'Obroty 4'!F240</f>
        <v>0</v>
      </c>
      <c r="F41" s="17">
        <f>'Obroty 4'!G240</f>
        <v>0</v>
      </c>
      <c r="G41" s="17">
        <f>'Obroty 4'!H240</f>
        <v>0</v>
      </c>
      <c r="H41" s="17">
        <f>'Obroty 4'!I240</f>
        <v>0</v>
      </c>
      <c r="I41" s="17">
        <f>'Obroty 4'!J240</f>
        <v>0</v>
      </c>
      <c r="J41" s="17">
        <f>'Obroty 4'!K240</f>
        <v>0</v>
      </c>
    </row>
    <row r="42" spans="3:10" x14ac:dyDescent="0.35">
      <c r="C42" s="16" t="str">
        <f>VLOOKUP(D42,slowniki!N:O,2,FALSE)</f>
        <v>Dodatek funkcyjny - psycholodzy, psychoterapeuci, terapeuci uzależnień</v>
      </c>
      <c r="D42" s="16" t="str">
        <f>'Obroty 4'!E241</f>
        <v>404-01-03-05</v>
      </c>
      <c r="E42" s="17">
        <f>'Obroty 4'!F241</f>
        <v>0</v>
      </c>
      <c r="F42" s="17">
        <f>'Obroty 4'!G241</f>
        <v>0</v>
      </c>
      <c r="G42" s="17">
        <f>'Obroty 4'!H241</f>
        <v>0</v>
      </c>
      <c r="H42" s="17">
        <f>'Obroty 4'!I241</f>
        <v>0</v>
      </c>
      <c r="I42" s="17">
        <f>'Obroty 4'!J241</f>
        <v>0</v>
      </c>
      <c r="J42" s="17">
        <f>'Obroty 4'!K241</f>
        <v>0</v>
      </c>
    </row>
    <row r="43" spans="3:10" x14ac:dyDescent="0.35">
      <c r="C43" s="16" t="str">
        <f>VLOOKUP(D43,slowniki!N:O,2,FALSE)</f>
        <v>Dodatek funkcyjny - dietetycy</v>
      </c>
      <c r="D43" s="16" t="str">
        <f>'Obroty 4'!E242</f>
        <v>404-01-03-06</v>
      </c>
      <c r="E43" s="17">
        <f>'Obroty 4'!F242</f>
        <v>0</v>
      </c>
      <c r="F43" s="17">
        <f>'Obroty 4'!G242</f>
        <v>0</v>
      </c>
      <c r="G43" s="17">
        <f>'Obroty 4'!H242</f>
        <v>0</v>
      </c>
      <c r="H43" s="17">
        <f>'Obroty 4'!I242</f>
        <v>0</v>
      </c>
      <c r="I43" s="17">
        <f>'Obroty 4'!J242</f>
        <v>0</v>
      </c>
      <c r="J43" s="17">
        <f>'Obroty 4'!K242</f>
        <v>0</v>
      </c>
    </row>
    <row r="44" spans="3:10" x14ac:dyDescent="0.35">
      <c r="C44" s="16" t="str">
        <f>VLOOKUP(D44,slowniki!N:O,2,FALSE)</f>
        <v>Dodatek funkcyjny - logopedzi</v>
      </c>
      <c r="D44" s="16" t="str">
        <f>'Obroty 4'!E243</f>
        <v>404-01-03-07</v>
      </c>
      <c r="E44" s="17">
        <f>'Obroty 4'!F243</f>
        <v>0</v>
      </c>
      <c r="F44" s="17">
        <f>'Obroty 4'!G243</f>
        <v>0</v>
      </c>
      <c r="G44" s="17">
        <f>'Obroty 4'!H243</f>
        <v>0</v>
      </c>
      <c r="H44" s="17">
        <f>'Obroty 4'!I243</f>
        <v>0</v>
      </c>
      <c r="I44" s="17">
        <f>'Obroty 4'!J243</f>
        <v>0</v>
      </c>
      <c r="J44" s="17">
        <f>'Obroty 4'!K243</f>
        <v>0</v>
      </c>
    </row>
    <row r="45" spans="3:10" x14ac:dyDescent="0.35">
      <c r="C45" s="16" t="str">
        <f>VLOOKUP(D45,slowniki!N:O,2,FALSE)</f>
        <v>Dodatek funkcyjny - fizjoterapeuci, rehabilitanci, technicy rehabilitacji, masażyści, mgr rehabilitacji</v>
      </c>
      <c r="D45" s="16" t="str">
        <f>'Obroty 4'!E244</f>
        <v>404-01-03-08</v>
      </c>
      <c r="E45" s="17">
        <f>'Obroty 4'!F244</f>
        <v>0</v>
      </c>
      <c r="F45" s="17">
        <f>'Obroty 4'!G244</f>
        <v>0</v>
      </c>
      <c r="G45" s="17">
        <f>'Obroty 4'!H244</f>
        <v>0</v>
      </c>
      <c r="H45" s="17">
        <f>'Obroty 4'!I244</f>
        <v>0</v>
      </c>
      <c r="I45" s="17">
        <f>'Obroty 4'!J244</f>
        <v>0</v>
      </c>
      <c r="J45" s="17">
        <f>'Obroty 4'!K244</f>
        <v>0</v>
      </c>
    </row>
    <row r="46" spans="3:10" x14ac:dyDescent="0.35">
      <c r="C46" s="16" t="str">
        <f>VLOOKUP(D46,slowniki!N:O,2,FALSE)</f>
        <v>Dodatek funkcyjny - fizycy medyczni</v>
      </c>
      <c r="D46" s="16" t="str">
        <f>'Obroty 4'!E245</f>
        <v>404-01-03-09</v>
      </c>
      <c r="E46" s="17">
        <f>'Obroty 4'!F245</f>
        <v>0</v>
      </c>
      <c r="F46" s="17">
        <f>'Obroty 4'!G245</f>
        <v>0</v>
      </c>
      <c r="G46" s="17">
        <f>'Obroty 4'!H245</f>
        <v>0</v>
      </c>
      <c r="H46" s="17">
        <f>'Obroty 4'!I245</f>
        <v>0</v>
      </c>
      <c r="I46" s="17">
        <f>'Obroty 4'!J245</f>
        <v>0</v>
      </c>
      <c r="J46" s="17">
        <f>'Obroty 4'!K245</f>
        <v>0</v>
      </c>
    </row>
    <row r="47" spans="3:10" x14ac:dyDescent="0.35">
      <c r="C47" s="16" t="str">
        <f>VLOOKUP(D47,slowniki!N:O,2,FALSE)</f>
        <v>Dodatek funkcyjny - technicy (radiologii, elektroradiologii itd.)</v>
      </c>
      <c r="D47" s="16" t="str">
        <f>'Obroty 4'!E246</f>
        <v>404-01-03-10</v>
      </c>
      <c r="E47" s="17">
        <f>'Obroty 4'!F246</f>
        <v>0</v>
      </c>
      <c r="F47" s="17">
        <f>'Obroty 4'!G246</f>
        <v>0</v>
      </c>
      <c r="G47" s="17">
        <f>'Obroty 4'!H246</f>
        <v>0</v>
      </c>
      <c r="H47" s="17">
        <f>'Obroty 4'!I246</f>
        <v>0</v>
      </c>
      <c r="I47" s="17">
        <f>'Obroty 4'!J246</f>
        <v>0</v>
      </c>
      <c r="J47" s="17">
        <f>'Obroty 4'!K246</f>
        <v>0</v>
      </c>
    </row>
    <row r="48" spans="3:10" x14ac:dyDescent="0.35">
      <c r="C48" s="16" t="str">
        <f>VLOOKUP(D48,slowniki!N:O,2,FALSE)</f>
        <v>Dodatek funkcyjny - terapeuci zajęciowi</v>
      </c>
      <c r="D48" s="16" t="str">
        <f>'Obroty 4'!E247</f>
        <v>404-01-03-11</v>
      </c>
      <c r="E48" s="17">
        <f>'Obroty 4'!F247</f>
        <v>0</v>
      </c>
      <c r="F48" s="17">
        <f>'Obroty 4'!G247</f>
        <v>0</v>
      </c>
      <c r="G48" s="17">
        <f>'Obroty 4'!H247</f>
        <v>0</v>
      </c>
      <c r="H48" s="17">
        <f>'Obroty 4'!I247</f>
        <v>0</v>
      </c>
      <c r="I48" s="17">
        <f>'Obroty 4'!J247</f>
        <v>0</v>
      </c>
      <c r="J48" s="17">
        <f>'Obroty 4'!K247</f>
        <v>0</v>
      </c>
    </row>
    <row r="49" spans="3:10" x14ac:dyDescent="0.35">
      <c r="C49" s="16" t="str">
        <f>VLOOKUP(D49,slowniki!N:O,2,FALSE)</f>
        <v>Dodatek funkcyjny - ratownicy medyczni</v>
      </c>
      <c r="D49" s="16" t="str">
        <f>'Obroty 4'!E248</f>
        <v>404-01-03-12</v>
      </c>
      <c r="E49" s="17">
        <f>'Obroty 4'!F248</f>
        <v>0</v>
      </c>
      <c r="F49" s="17">
        <f>'Obroty 4'!G248</f>
        <v>0</v>
      </c>
      <c r="G49" s="17">
        <f>'Obroty 4'!H248</f>
        <v>0</v>
      </c>
      <c r="H49" s="17">
        <f>'Obroty 4'!I248</f>
        <v>0</v>
      </c>
      <c r="I49" s="17">
        <f>'Obroty 4'!J248</f>
        <v>0</v>
      </c>
      <c r="J49" s="17">
        <f>'Obroty 4'!K248</f>
        <v>0</v>
      </c>
    </row>
    <row r="50" spans="3:10" x14ac:dyDescent="0.35">
      <c r="C50" s="16" t="str">
        <f>VLOOKUP(D50,slowniki!N:O,2,FALSE)</f>
        <v>Dodatek funkcyjny - pozostały personel medyczny</v>
      </c>
      <c r="D50" s="16" t="str">
        <f>'Obroty 4'!E249</f>
        <v>404-01-03-13</v>
      </c>
      <c r="E50" s="17">
        <f>'Obroty 4'!F249</f>
        <v>0</v>
      </c>
      <c r="F50" s="17">
        <f>'Obroty 4'!G249</f>
        <v>0</v>
      </c>
      <c r="G50" s="17">
        <f>'Obroty 4'!H249</f>
        <v>0</v>
      </c>
      <c r="H50" s="17">
        <f>'Obroty 4'!I249</f>
        <v>0</v>
      </c>
      <c r="I50" s="17">
        <f>'Obroty 4'!J249</f>
        <v>0</v>
      </c>
      <c r="J50" s="17">
        <f>'Obroty 4'!K249</f>
        <v>0</v>
      </c>
    </row>
    <row r="51" spans="3:10" x14ac:dyDescent="0.35">
      <c r="C51" s="16" t="str">
        <f>VLOOKUP(D51,slowniki!N:O,2,FALSE)</f>
        <v>Dodatek funkcyjny - pozostały personel niemedyczny (salowe, rejestratorki, sekretarki medyczne, opiekunowie medyczni, sanitariusze itd.)</v>
      </c>
      <c r="D51" s="16" t="str">
        <f>'Obroty 4'!E250</f>
        <v>404-01-03-14</v>
      </c>
      <c r="E51" s="17">
        <f>'Obroty 4'!F250</f>
        <v>0</v>
      </c>
      <c r="F51" s="17">
        <f>'Obroty 4'!G250</f>
        <v>0</v>
      </c>
      <c r="G51" s="17">
        <f>'Obroty 4'!H250</f>
        <v>0</v>
      </c>
      <c r="H51" s="17">
        <f>'Obroty 4'!I250</f>
        <v>0</v>
      </c>
      <c r="I51" s="17">
        <f>'Obroty 4'!J250</f>
        <v>0</v>
      </c>
      <c r="J51" s="17">
        <f>'Obroty 4'!K250</f>
        <v>0</v>
      </c>
    </row>
    <row r="52" spans="3:10" x14ac:dyDescent="0.35">
      <c r="C52" s="16" t="str">
        <f>VLOOKUP(D52,slowniki!N:O,2,FALSE)</f>
        <v>Dodatek funkcyjny - pozostały personel niemedyczny, administracyjny, zarząd</v>
      </c>
      <c r="D52" s="16" t="str">
        <f>'Obroty 4'!E251</f>
        <v>404-01-03-15</v>
      </c>
      <c r="E52" s="17">
        <f>'Obroty 4'!F251</f>
        <v>0</v>
      </c>
      <c r="F52" s="17">
        <f>'Obroty 4'!G251</f>
        <v>0</v>
      </c>
      <c r="G52" s="17">
        <f>'Obroty 4'!H251</f>
        <v>0</v>
      </c>
      <c r="H52" s="17">
        <f>'Obroty 4'!I251</f>
        <v>0</v>
      </c>
      <c r="I52" s="17">
        <f>'Obroty 4'!J251</f>
        <v>0</v>
      </c>
      <c r="J52" s="17">
        <f>'Obroty 4'!K251</f>
        <v>0</v>
      </c>
    </row>
    <row r="53" spans="3:10" x14ac:dyDescent="0.35">
      <c r="C53" s="16" t="str">
        <f>VLOOKUP(D53,slowniki!N:O,2,FALSE)</f>
        <v>Dodatek funkcyjny - stażyści</v>
      </c>
      <c r="D53" s="16" t="str">
        <f>'Obroty 4'!E252</f>
        <v>404-01-03-16</v>
      </c>
      <c r="E53" s="17">
        <f>'Obroty 4'!F252</f>
        <v>0</v>
      </c>
      <c r="F53" s="17">
        <f>'Obroty 4'!G252</f>
        <v>0</v>
      </c>
      <c r="G53" s="17">
        <f>'Obroty 4'!H252</f>
        <v>0</v>
      </c>
      <c r="H53" s="17">
        <f>'Obroty 4'!I252</f>
        <v>0</v>
      </c>
      <c r="I53" s="17">
        <f>'Obroty 4'!J252</f>
        <v>0</v>
      </c>
      <c r="J53" s="17">
        <f>'Obroty 4'!K252</f>
        <v>0</v>
      </c>
    </row>
    <row r="54" spans="3:10" x14ac:dyDescent="0.35">
      <c r="C54" s="16" t="str">
        <f>VLOOKUP(D54,slowniki!N:O,2,FALSE)</f>
        <v>Dodatki nocne i świąteczne - lekarze</v>
      </c>
      <c r="D54" s="16" t="str">
        <f>'Obroty 4'!E253</f>
        <v>404-01-04-01</v>
      </c>
      <c r="E54" s="17">
        <f>'Obroty 4'!F253</f>
        <v>0</v>
      </c>
      <c r="F54" s="17">
        <f>'Obroty 4'!G253</f>
        <v>0</v>
      </c>
      <c r="G54" s="17">
        <f>'Obroty 4'!H253</f>
        <v>0</v>
      </c>
      <c r="H54" s="17">
        <f>'Obroty 4'!I253</f>
        <v>0</v>
      </c>
      <c r="I54" s="17">
        <f>'Obroty 4'!J253</f>
        <v>0</v>
      </c>
      <c r="J54" s="17">
        <f>'Obroty 4'!K253</f>
        <v>0</v>
      </c>
    </row>
    <row r="55" spans="3:10" x14ac:dyDescent="0.35">
      <c r="C55" s="16" t="str">
        <f>VLOOKUP(D55,slowniki!N:O,2,FALSE)</f>
        <v>Dodatki nocne i świąteczne - lekarze rezydenci</v>
      </c>
      <c r="D55" s="16" t="str">
        <f>'Obroty 4'!E254</f>
        <v>404-01-04-02</v>
      </c>
      <c r="E55" s="17">
        <f>'Obroty 4'!F254</f>
        <v>0</v>
      </c>
      <c r="F55" s="17">
        <f>'Obroty 4'!G254</f>
        <v>0</v>
      </c>
      <c r="G55" s="17">
        <f>'Obroty 4'!H254</f>
        <v>0</v>
      </c>
      <c r="H55" s="17">
        <f>'Obroty 4'!I254</f>
        <v>0</v>
      </c>
      <c r="I55" s="17">
        <f>'Obroty 4'!J254</f>
        <v>0</v>
      </c>
      <c r="J55" s="17">
        <f>'Obroty 4'!K254</f>
        <v>0</v>
      </c>
    </row>
    <row r="56" spans="3:10" x14ac:dyDescent="0.35">
      <c r="C56" s="16" t="str">
        <f>VLOOKUP(D56,slowniki!N:O,2,FALSE)</f>
        <v>Dodatki nocne i świąteczne - pielęgniarki i położne</v>
      </c>
      <c r="D56" s="16" t="str">
        <f>'Obroty 4'!E255</f>
        <v>404-01-04-03</v>
      </c>
      <c r="E56" s="17">
        <f>'Obroty 4'!F255</f>
        <v>0</v>
      </c>
      <c r="F56" s="17">
        <f>'Obroty 4'!G255</f>
        <v>0</v>
      </c>
      <c r="G56" s="17">
        <f>'Obroty 4'!H255</f>
        <v>0</v>
      </c>
      <c r="H56" s="17">
        <f>'Obroty 4'!I255</f>
        <v>0</v>
      </c>
      <c r="I56" s="17">
        <f>'Obroty 4'!J255</f>
        <v>0</v>
      </c>
      <c r="J56" s="17">
        <f>'Obroty 4'!K255</f>
        <v>0</v>
      </c>
    </row>
    <row r="57" spans="3:10" x14ac:dyDescent="0.35">
      <c r="C57" s="16" t="str">
        <f>VLOOKUP(D57,slowniki!N:O,2,FALSE)</f>
        <v>Dodatki nocne i świąteczne - perfuzjoniści</v>
      </c>
      <c r="D57" s="16" t="str">
        <f>'Obroty 4'!E256</f>
        <v>404-01-04-04</v>
      </c>
      <c r="E57" s="17">
        <f>'Obroty 4'!F256</f>
        <v>0</v>
      </c>
      <c r="F57" s="17">
        <f>'Obroty 4'!G256</f>
        <v>0</v>
      </c>
      <c r="G57" s="17">
        <f>'Obroty 4'!H256</f>
        <v>0</v>
      </c>
      <c r="H57" s="17">
        <f>'Obroty 4'!I256</f>
        <v>0</v>
      </c>
      <c r="I57" s="17">
        <f>'Obroty 4'!J256</f>
        <v>0</v>
      </c>
      <c r="J57" s="17">
        <f>'Obroty 4'!K256</f>
        <v>0</v>
      </c>
    </row>
    <row r="58" spans="3:10" x14ac:dyDescent="0.35">
      <c r="C58" s="16" t="str">
        <f>VLOOKUP(D58,slowniki!N:O,2,FALSE)</f>
        <v>Dodatki nocne i świąteczne - psycholodzy, psychoterapeuci, terapeuci uzależnień</v>
      </c>
      <c r="D58" s="16" t="str">
        <f>'Obroty 4'!E257</f>
        <v>404-01-04-05</v>
      </c>
      <c r="E58" s="17">
        <f>'Obroty 4'!F257</f>
        <v>0</v>
      </c>
      <c r="F58" s="17">
        <f>'Obroty 4'!G257</f>
        <v>0</v>
      </c>
      <c r="G58" s="17">
        <f>'Obroty 4'!H257</f>
        <v>0</v>
      </c>
      <c r="H58" s="17">
        <f>'Obroty 4'!I257</f>
        <v>0</v>
      </c>
      <c r="I58" s="17">
        <f>'Obroty 4'!J257</f>
        <v>0</v>
      </c>
      <c r="J58" s="17">
        <f>'Obroty 4'!K257</f>
        <v>0</v>
      </c>
    </row>
    <row r="59" spans="3:10" x14ac:dyDescent="0.35">
      <c r="C59" s="16" t="str">
        <f>VLOOKUP(D59,slowniki!N:O,2,FALSE)</f>
        <v>Dodatki nocne i świąteczne - dietetycy</v>
      </c>
      <c r="D59" s="16" t="str">
        <f>'Obroty 4'!E258</f>
        <v>404-01-04-06</v>
      </c>
      <c r="E59" s="17">
        <f>'Obroty 4'!F258</f>
        <v>0</v>
      </c>
      <c r="F59" s="17">
        <f>'Obroty 4'!G258</f>
        <v>0</v>
      </c>
      <c r="G59" s="17">
        <f>'Obroty 4'!H258</f>
        <v>0</v>
      </c>
      <c r="H59" s="17">
        <f>'Obroty 4'!I258</f>
        <v>0</v>
      </c>
      <c r="I59" s="17">
        <f>'Obroty 4'!J258</f>
        <v>0</v>
      </c>
      <c r="J59" s="17">
        <f>'Obroty 4'!K258</f>
        <v>0</v>
      </c>
    </row>
    <row r="60" spans="3:10" x14ac:dyDescent="0.35">
      <c r="C60" s="16" t="str">
        <f>VLOOKUP(D60,slowniki!N:O,2,FALSE)</f>
        <v>Dodatki nocne i świąteczne - logopedzi</v>
      </c>
      <c r="D60" s="16" t="str">
        <f>'Obroty 4'!E259</f>
        <v>404-01-04-07</v>
      </c>
      <c r="E60" s="17">
        <f>'Obroty 4'!F259</f>
        <v>0</v>
      </c>
      <c r="F60" s="17">
        <f>'Obroty 4'!G259</f>
        <v>0</v>
      </c>
      <c r="G60" s="17">
        <f>'Obroty 4'!H259</f>
        <v>0</v>
      </c>
      <c r="H60" s="17">
        <f>'Obroty 4'!I259</f>
        <v>0</v>
      </c>
      <c r="I60" s="17">
        <f>'Obroty 4'!J259</f>
        <v>0</v>
      </c>
      <c r="J60" s="17">
        <f>'Obroty 4'!K259</f>
        <v>0</v>
      </c>
    </row>
    <row r="61" spans="3:10" x14ac:dyDescent="0.35">
      <c r="C61" s="16" t="str">
        <f>VLOOKUP(D61,slowniki!N:O,2,FALSE)</f>
        <v>Dodatki nocne i świąteczne - fizjoterapeuci, rehabilitanci, technicy rehabilitacji, masażyści, mgr rehabilitacji</v>
      </c>
      <c r="D61" s="16" t="str">
        <f>'Obroty 4'!E260</f>
        <v>404-01-04-08</v>
      </c>
      <c r="E61" s="17">
        <f>'Obroty 4'!F260</f>
        <v>0</v>
      </c>
      <c r="F61" s="17">
        <f>'Obroty 4'!G260</f>
        <v>0</v>
      </c>
      <c r="G61" s="17">
        <f>'Obroty 4'!H260</f>
        <v>0</v>
      </c>
      <c r="H61" s="17">
        <f>'Obroty 4'!I260</f>
        <v>0</v>
      </c>
      <c r="I61" s="17">
        <f>'Obroty 4'!J260</f>
        <v>0</v>
      </c>
      <c r="J61" s="17">
        <f>'Obroty 4'!K260</f>
        <v>0</v>
      </c>
    </row>
    <row r="62" spans="3:10" x14ac:dyDescent="0.35">
      <c r="C62" s="16" t="str">
        <f>VLOOKUP(D62,slowniki!N:O,2,FALSE)</f>
        <v>Dodatki nocne i świąteczne - fizycy medyczni</v>
      </c>
      <c r="D62" s="16" t="str">
        <f>'Obroty 4'!E261</f>
        <v>404-01-04-09</v>
      </c>
      <c r="E62" s="17">
        <f>'Obroty 4'!F261</f>
        <v>0</v>
      </c>
      <c r="F62" s="17">
        <f>'Obroty 4'!G261</f>
        <v>0</v>
      </c>
      <c r="G62" s="17">
        <f>'Obroty 4'!H261</f>
        <v>0</v>
      </c>
      <c r="H62" s="17">
        <f>'Obroty 4'!I261</f>
        <v>0</v>
      </c>
      <c r="I62" s="17">
        <f>'Obroty 4'!J261</f>
        <v>0</v>
      </c>
      <c r="J62" s="17">
        <f>'Obroty 4'!K261</f>
        <v>0</v>
      </c>
    </row>
    <row r="63" spans="3:10" x14ac:dyDescent="0.35">
      <c r="C63" s="16" t="str">
        <f>VLOOKUP(D63,slowniki!N:O,2,FALSE)</f>
        <v>Dodatki nocne i świąteczne - technicy (radiologii, elektroradiologii itd.)</v>
      </c>
      <c r="D63" s="16" t="str">
        <f>'Obroty 4'!E262</f>
        <v>404-01-04-10</v>
      </c>
      <c r="E63" s="17">
        <f>'Obroty 4'!F262</f>
        <v>0</v>
      </c>
      <c r="F63" s="17">
        <f>'Obroty 4'!G262</f>
        <v>0</v>
      </c>
      <c r="G63" s="17">
        <f>'Obroty 4'!H262</f>
        <v>0</v>
      </c>
      <c r="H63" s="17">
        <f>'Obroty 4'!I262</f>
        <v>0</v>
      </c>
      <c r="I63" s="17">
        <f>'Obroty 4'!J262</f>
        <v>0</v>
      </c>
      <c r="J63" s="17">
        <f>'Obroty 4'!K262</f>
        <v>0</v>
      </c>
    </row>
    <row r="64" spans="3:10" x14ac:dyDescent="0.35">
      <c r="C64" s="16" t="str">
        <f>VLOOKUP(D64,slowniki!N:O,2,FALSE)</f>
        <v>Dodatki nocne i świąteczne - terapeuci zajęciowi</v>
      </c>
      <c r="D64" s="16" t="str">
        <f>'Obroty 4'!E263</f>
        <v>404-01-04-11</v>
      </c>
      <c r="E64" s="17">
        <f>'Obroty 4'!F263</f>
        <v>0</v>
      </c>
      <c r="F64" s="17">
        <f>'Obroty 4'!G263</f>
        <v>0</v>
      </c>
      <c r="G64" s="17">
        <f>'Obroty 4'!H263</f>
        <v>0</v>
      </c>
      <c r="H64" s="17">
        <f>'Obroty 4'!I263</f>
        <v>0</v>
      </c>
      <c r="I64" s="17">
        <f>'Obroty 4'!J263</f>
        <v>0</v>
      </c>
      <c r="J64" s="17">
        <f>'Obroty 4'!K263</f>
        <v>0</v>
      </c>
    </row>
    <row r="65" spans="3:10" x14ac:dyDescent="0.35">
      <c r="C65" s="16" t="str">
        <f>VLOOKUP(D65,slowniki!N:O,2,FALSE)</f>
        <v>Dodatki nocne i świąteczne - ratownicy medyczni</v>
      </c>
      <c r="D65" s="16" t="str">
        <f>'Obroty 4'!E264</f>
        <v>404-01-04-12</v>
      </c>
      <c r="E65" s="17">
        <f>'Obroty 4'!F264</f>
        <v>0</v>
      </c>
      <c r="F65" s="17">
        <f>'Obroty 4'!G264</f>
        <v>0</v>
      </c>
      <c r="G65" s="17">
        <f>'Obroty 4'!H264</f>
        <v>0</v>
      </c>
      <c r="H65" s="17">
        <f>'Obroty 4'!I264</f>
        <v>0</v>
      </c>
      <c r="I65" s="17">
        <f>'Obroty 4'!J264</f>
        <v>0</v>
      </c>
      <c r="J65" s="17">
        <f>'Obroty 4'!K264</f>
        <v>0</v>
      </c>
    </row>
    <row r="66" spans="3:10" x14ac:dyDescent="0.35">
      <c r="C66" s="16" t="str">
        <f>VLOOKUP(D66,slowniki!N:O,2,FALSE)</f>
        <v>Dodatki nocne i świąteczne - pozostały personel medyczny</v>
      </c>
      <c r="D66" s="16" t="str">
        <f>'Obroty 4'!E265</f>
        <v>404-01-04-13</v>
      </c>
      <c r="E66" s="17">
        <f>'Obroty 4'!F265</f>
        <v>0</v>
      </c>
      <c r="F66" s="17">
        <f>'Obroty 4'!G265</f>
        <v>0</v>
      </c>
      <c r="G66" s="17">
        <f>'Obroty 4'!H265</f>
        <v>0</v>
      </c>
      <c r="H66" s="17">
        <f>'Obroty 4'!I265</f>
        <v>0</v>
      </c>
      <c r="I66" s="17">
        <f>'Obroty 4'!J265</f>
        <v>0</v>
      </c>
      <c r="J66" s="17">
        <f>'Obroty 4'!K265</f>
        <v>0</v>
      </c>
    </row>
    <row r="67" spans="3:10" x14ac:dyDescent="0.35">
      <c r="C67" s="16" t="str">
        <f>VLOOKUP(D67,slowniki!N:O,2,FALSE)</f>
        <v>Dodatki nocne i świąteczne - pozostały personel niemedyczny (salowe, rejestratorki, sekretarki medyczne, opiekunowie medyczni, sanitariusze itd.)</v>
      </c>
      <c r="D67" s="16" t="str">
        <f>'Obroty 4'!E266</f>
        <v>404-01-04-14</v>
      </c>
      <c r="E67" s="17">
        <f>'Obroty 4'!F266</f>
        <v>0</v>
      </c>
      <c r="F67" s="17">
        <f>'Obroty 4'!G266</f>
        <v>0</v>
      </c>
      <c r="G67" s="17">
        <f>'Obroty 4'!H266</f>
        <v>0</v>
      </c>
      <c r="H67" s="17">
        <f>'Obroty 4'!I266</f>
        <v>0</v>
      </c>
      <c r="I67" s="17">
        <f>'Obroty 4'!J266</f>
        <v>0</v>
      </c>
      <c r="J67" s="17">
        <f>'Obroty 4'!K266</f>
        <v>0</v>
      </c>
    </row>
    <row r="68" spans="3:10" x14ac:dyDescent="0.35">
      <c r="C68" s="16" t="str">
        <f>VLOOKUP(D68,slowniki!N:O,2,FALSE)</f>
        <v>Dodatki nocne i świąteczne - pozostały personel niemedyczny, administracyjny, zarząd</v>
      </c>
      <c r="D68" s="16" t="str">
        <f>'Obroty 4'!E267</f>
        <v>404-01-04-15</v>
      </c>
      <c r="E68" s="17">
        <f>'Obroty 4'!F267</f>
        <v>0</v>
      </c>
      <c r="F68" s="17">
        <f>'Obroty 4'!G267</f>
        <v>0</v>
      </c>
      <c r="G68" s="17">
        <f>'Obroty 4'!H267</f>
        <v>0</v>
      </c>
      <c r="H68" s="17">
        <f>'Obroty 4'!I267</f>
        <v>0</v>
      </c>
      <c r="I68" s="17">
        <f>'Obroty 4'!J267</f>
        <v>0</v>
      </c>
      <c r="J68" s="17">
        <f>'Obroty 4'!K267</f>
        <v>0</v>
      </c>
    </row>
    <row r="69" spans="3:10" x14ac:dyDescent="0.35">
      <c r="C69" s="16" t="str">
        <f>VLOOKUP(D69,slowniki!N:O,2,FALSE)</f>
        <v>Dodatki nocne i świąteczne - stażyści</v>
      </c>
      <c r="D69" s="16" t="str">
        <f>'Obroty 4'!E268</f>
        <v>404-01-04-16</v>
      </c>
      <c r="E69" s="17">
        <f>'Obroty 4'!F268</f>
        <v>0</v>
      </c>
      <c r="F69" s="17">
        <f>'Obroty 4'!G268</f>
        <v>0</v>
      </c>
      <c r="G69" s="17">
        <f>'Obroty 4'!H268</f>
        <v>0</v>
      </c>
      <c r="H69" s="17">
        <f>'Obroty 4'!I268</f>
        <v>0</v>
      </c>
      <c r="I69" s="17">
        <f>'Obroty 4'!J268</f>
        <v>0</v>
      </c>
      <c r="J69" s="17">
        <f>'Obroty 4'!K268</f>
        <v>0</v>
      </c>
    </row>
    <row r="70" spans="3:10" x14ac:dyDescent="0.35">
      <c r="C70" s="16" t="str">
        <f>VLOOKUP(D70,slowniki!N:O,2,FALSE)</f>
        <v>Dyżury - lekarze</v>
      </c>
      <c r="D70" s="16" t="str">
        <f>'Obroty 4'!E269</f>
        <v>404-01-05-01</v>
      </c>
      <c r="E70" s="17">
        <f>'Obroty 4'!F269</f>
        <v>0</v>
      </c>
      <c r="F70" s="17">
        <f>'Obroty 4'!G269</f>
        <v>0</v>
      </c>
      <c r="G70" s="17">
        <f>'Obroty 4'!H269</f>
        <v>0</v>
      </c>
      <c r="H70" s="17">
        <f>'Obroty 4'!I269</f>
        <v>0</v>
      </c>
      <c r="I70" s="17">
        <f>'Obroty 4'!J269</f>
        <v>0</v>
      </c>
      <c r="J70" s="17">
        <f>'Obroty 4'!K269</f>
        <v>0</v>
      </c>
    </row>
    <row r="71" spans="3:10" x14ac:dyDescent="0.35">
      <c r="C71" s="16" t="str">
        <f>VLOOKUP(D71,slowniki!N:O,2,FALSE)</f>
        <v>Dyżury - lekarze rezydenci</v>
      </c>
      <c r="D71" s="16" t="str">
        <f>'Obroty 4'!E270</f>
        <v>404-01-05-02</v>
      </c>
      <c r="E71" s="17">
        <f>'Obroty 4'!F270</f>
        <v>0</v>
      </c>
      <c r="F71" s="17">
        <f>'Obroty 4'!G270</f>
        <v>0</v>
      </c>
      <c r="G71" s="17">
        <f>'Obroty 4'!H270</f>
        <v>0</v>
      </c>
      <c r="H71" s="17">
        <f>'Obroty 4'!I270</f>
        <v>0</v>
      </c>
      <c r="I71" s="17">
        <f>'Obroty 4'!J270</f>
        <v>0</v>
      </c>
      <c r="J71" s="17">
        <f>'Obroty 4'!K270</f>
        <v>0</v>
      </c>
    </row>
    <row r="72" spans="3:10" x14ac:dyDescent="0.35">
      <c r="C72" s="16" t="str">
        <f>VLOOKUP(D72,slowniki!N:O,2,FALSE)</f>
        <v>Dyżury - pielęgniarki i położne</v>
      </c>
      <c r="D72" s="16" t="str">
        <f>'Obroty 4'!E271</f>
        <v>404-01-05-03</v>
      </c>
      <c r="E72" s="17">
        <f>'Obroty 4'!F271</f>
        <v>0</v>
      </c>
      <c r="F72" s="17">
        <f>'Obroty 4'!G271</f>
        <v>0</v>
      </c>
      <c r="G72" s="17">
        <f>'Obroty 4'!H271</f>
        <v>0</v>
      </c>
      <c r="H72" s="17">
        <f>'Obroty 4'!I271</f>
        <v>0</v>
      </c>
      <c r="I72" s="17">
        <f>'Obroty 4'!J271</f>
        <v>0</v>
      </c>
      <c r="J72" s="17">
        <f>'Obroty 4'!K271</f>
        <v>0</v>
      </c>
    </row>
    <row r="73" spans="3:10" x14ac:dyDescent="0.35">
      <c r="C73" s="16" t="str">
        <f>VLOOKUP(D73,slowniki!N:O,2,FALSE)</f>
        <v>Dyżury - perfuzjoniści</v>
      </c>
      <c r="D73" s="16" t="str">
        <f>'Obroty 4'!E272</f>
        <v>404-01-05-04</v>
      </c>
      <c r="E73" s="17">
        <f>'Obroty 4'!F272</f>
        <v>0</v>
      </c>
      <c r="F73" s="17">
        <f>'Obroty 4'!G272</f>
        <v>0</v>
      </c>
      <c r="G73" s="17">
        <f>'Obroty 4'!H272</f>
        <v>0</v>
      </c>
      <c r="H73" s="17">
        <f>'Obroty 4'!I272</f>
        <v>0</v>
      </c>
      <c r="I73" s="17">
        <f>'Obroty 4'!J272</f>
        <v>0</v>
      </c>
      <c r="J73" s="17">
        <f>'Obroty 4'!K272</f>
        <v>0</v>
      </c>
    </row>
    <row r="74" spans="3:10" x14ac:dyDescent="0.35">
      <c r="C74" s="16" t="str">
        <f>VLOOKUP(D74,slowniki!N:O,2,FALSE)</f>
        <v>Dyżury - psycholodzy, psychoterapeuci, terapeuci uzależnień</v>
      </c>
      <c r="D74" s="16" t="str">
        <f>'Obroty 4'!E273</f>
        <v>404-01-05-05</v>
      </c>
      <c r="E74" s="17">
        <f>'Obroty 4'!F273</f>
        <v>0</v>
      </c>
      <c r="F74" s="17">
        <f>'Obroty 4'!G273</f>
        <v>0</v>
      </c>
      <c r="G74" s="17">
        <f>'Obroty 4'!H273</f>
        <v>0</v>
      </c>
      <c r="H74" s="17">
        <f>'Obroty 4'!I273</f>
        <v>0</v>
      </c>
      <c r="I74" s="17">
        <f>'Obroty 4'!J273</f>
        <v>0</v>
      </c>
      <c r="J74" s="17">
        <f>'Obroty 4'!K273</f>
        <v>0</v>
      </c>
    </row>
    <row r="75" spans="3:10" x14ac:dyDescent="0.35">
      <c r="C75" s="16" t="str">
        <f>VLOOKUP(D75,slowniki!N:O,2,FALSE)</f>
        <v>Dyżury - dietetycy</v>
      </c>
      <c r="D75" s="16" t="str">
        <f>'Obroty 4'!E274</f>
        <v>404-01-05-06</v>
      </c>
      <c r="E75" s="17">
        <f>'Obroty 4'!F274</f>
        <v>0</v>
      </c>
      <c r="F75" s="17">
        <f>'Obroty 4'!G274</f>
        <v>0</v>
      </c>
      <c r="G75" s="17">
        <f>'Obroty 4'!H274</f>
        <v>0</v>
      </c>
      <c r="H75" s="17">
        <f>'Obroty 4'!I274</f>
        <v>0</v>
      </c>
      <c r="I75" s="17">
        <f>'Obroty 4'!J274</f>
        <v>0</v>
      </c>
      <c r="J75" s="17">
        <f>'Obroty 4'!K274</f>
        <v>0</v>
      </c>
    </row>
    <row r="76" spans="3:10" x14ac:dyDescent="0.35">
      <c r="C76" s="16" t="str">
        <f>VLOOKUP(D76,slowniki!N:O,2,FALSE)</f>
        <v>Dyżury - logopedzi</v>
      </c>
      <c r="D76" s="16" t="str">
        <f>'Obroty 4'!E275</f>
        <v>404-01-05-07</v>
      </c>
      <c r="E76" s="17">
        <f>'Obroty 4'!F275</f>
        <v>0</v>
      </c>
      <c r="F76" s="17">
        <f>'Obroty 4'!G275</f>
        <v>0</v>
      </c>
      <c r="G76" s="17">
        <f>'Obroty 4'!H275</f>
        <v>0</v>
      </c>
      <c r="H76" s="17">
        <f>'Obroty 4'!I275</f>
        <v>0</v>
      </c>
      <c r="I76" s="17">
        <f>'Obroty 4'!J275</f>
        <v>0</v>
      </c>
      <c r="J76" s="17">
        <f>'Obroty 4'!K275</f>
        <v>0</v>
      </c>
    </row>
    <row r="77" spans="3:10" x14ac:dyDescent="0.35">
      <c r="C77" s="16" t="str">
        <f>VLOOKUP(D77,slowniki!N:O,2,FALSE)</f>
        <v>Dyżury - fizjoterapeuci, rehabilitanci, technicy rehabilitacji, masażyści, mgr rehabilitacji</v>
      </c>
      <c r="D77" s="16" t="str">
        <f>'Obroty 4'!E276</f>
        <v>404-01-05-08</v>
      </c>
      <c r="E77" s="17">
        <f>'Obroty 4'!F276</f>
        <v>0</v>
      </c>
      <c r="F77" s="17">
        <f>'Obroty 4'!G276</f>
        <v>0</v>
      </c>
      <c r="G77" s="17">
        <f>'Obroty 4'!H276</f>
        <v>0</v>
      </c>
      <c r="H77" s="17">
        <f>'Obroty 4'!I276</f>
        <v>0</v>
      </c>
      <c r="I77" s="17">
        <f>'Obroty 4'!J276</f>
        <v>0</v>
      </c>
      <c r="J77" s="17">
        <f>'Obroty 4'!K276</f>
        <v>0</v>
      </c>
    </row>
    <row r="78" spans="3:10" x14ac:dyDescent="0.35">
      <c r="C78" s="16" t="str">
        <f>VLOOKUP(D78,slowniki!N:O,2,FALSE)</f>
        <v>Dyżury - fizycy medyczni</v>
      </c>
      <c r="D78" s="16" t="str">
        <f>'Obroty 4'!E277</f>
        <v>404-01-05-09</v>
      </c>
      <c r="E78" s="17">
        <f>'Obroty 4'!F277</f>
        <v>0</v>
      </c>
      <c r="F78" s="17">
        <f>'Obroty 4'!G277</f>
        <v>0</v>
      </c>
      <c r="G78" s="17">
        <f>'Obroty 4'!H277</f>
        <v>0</v>
      </c>
      <c r="H78" s="17">
        <f>'Obroty 4'!I277</f>
        <v>0</v>
      </c>
      <c r="I78" s="17">
        <f>'Obroty 4'!J277</f>
        <v>0</v>
      </c>
      <c r="J78" s="17">
        <f>'Obroty 4'!K277</f>
        <v>0</v>
      </c>
    </row>
    <row r="79" spans="3:10" x14ac:dyDescent="0.35">
      <c r="C79" s="16" t="str">
        <f>VLOOKUP(D79,slowniki!N:O,2,FALSE)</f>
        <v>Dyżury - technicy (radiologii, elektroradiologii itd.)</v>
      </c>
      <c r="D79" s="16" t="str">
        <f>'Obroty 4'!E278</f>
        <v>404-01-05-10</v>
      </c>
      <c r="E79" s="17">
        <f>'Obroty 4'!F278</f>
        <v>0</v>
      </c>
      <c r="F79" s="17">
        <f>'Obroty 4'!G278</f>
        <v>0</v>
      </c>
      <c r="G79" s="17">
        <f>'Obroty 4'!H278</f>
        <v>0</v>
      </c>
      <c r="H79" s="17">
        <f>'Obroty 4'!I278</f>
        <v>0</v>
      </c>
      <c r="I79" s="17">
        <f>'Obroty 4'!J278</f>
        <v>0</v>
      </c>
      <c r="J79" s="17">
        <f>'Obroty 4'!K278</f>
        <v>0</v>
      </c>
    </row>
    <row r="80" spans="3:10" x14ac:dyDescent="0.35">
      <c r="C80" s="16" t="str">
        <f>VLOOKUP(D80,slowniki!N:O,2,FALSE)</f>
        <v>Dyżury - terapeuci zajęciowi</v>
      </c>
      <c r="D80" s="16" t="str">
        <f>'Obroty 4'!E279</f>
        <v>404-01-05-11</v>
      </c>
      <c r="E80" s="17">
        <f>'Obroty 4'!F279</f>
        <v>0</v>
      </c>
      <c r="F80" s="17">
        <f>'Obroty 4'!G279</f>
        <v>0</v>
      </c>
      <c r="G80" s="17">
        <f>'Obroty 4'!H279</f>
        <v>0</v>
      </c>
      <c r="H80" s="17">
        <f>'Obroty 4'!I279</f>
        <v>0</v>
      </c>
      <c r="I80" s="17">
        <f>'Obroty 4'!J279</f>
        <v>0</v>
      </c>
      <c r="J80" s="17">
        <f>'Obroty 4'!K279</f>
        <v>0</v>
      </c>
    </row>
    <row r="81" spans="3:10" x14ac:dyDescent="0.35">
      <c r="C81" s="16" t="str">
        <f>VLOOKUP(D81,slowniki!N:O,2,FALSE)</f>
        <v>Dyżury - ratownicy medyczni</v>
      </c>
      <c r="D81" s="16" t="str">
        <f>'Obroty 4'!E280</f>
        <v>404-01-05-12</v>
      </c>
      <c r="E81" s="17">
        <f>'Obroty 4'!F280</f>
        <v>0</v>
      </c>
      <c r="F81" s="17">
        <f>'Obroty 4'!G280</f>
        <v>0</v>
      </c>
      <c r="G81" s="17">
        <f>'Obroty 4'!H280</f>
        <v>0</v>
      </c>
      <c r="H81" s="17">
        <f>'Obroty 4'!I280</f>
        <v>0</v>
      </c>
      <c r="I81" s="17">
        <f>'Obroty 4'!J280</f>
        <v>0</v>
      </c>
      <c r="J81" s="17">
        <f>'Obroty 4'!K280</f>
        <v>0</v>
      </c>
    </row>
    <row r="82" spans="3:10" x14ac:dyDescent="0.35">
      <c r="C82" s="16" t="str">
        <f>VLOOKUP(D82,slowniki!N:O,2,FALSE)</f>
        <v>Dyżury - pozostały personel medyczny</v>
      </c>
      <c r="D82" s="16" t="str">
        <f>'Obroty 4'!E281</f>
        <v>404-01-05-13</v>
      </c>
      <c r="E82" s="17">
        <f>'Obroty 4'!F281</f>
        <v>0</v>
      </c>
      <c r="F82" s="17">
        <f>'Obroty 4'!G281</f>
        <v>0</v>
      </c>
      <c r="G82" s="17">
        <f>'Obroty 4'!H281</f>
        <v>0</v>
      </c>
      <c r="H82" s="17">
        <f>'Obroty 4'!I281</f>
        <v>0</v>
      </c>
      <c r="I82" s="17">
        <f>'Obroty 4'!J281</f>
        <v>0</v>
      </c>
      <c r="J82" s="17">
        <f>'Obroty 4'!K281</f>
        <v>0</v>
      </c>
    </row>
    <row r="83" spans="3:10" x14ac:dyDescent="0.35">
      <c r="C83" s="16" t="str">
        <f>VLOOKUP(D83,slowniki!N:O,2,FALSE)</f>
        <v>Dyżury - pozostały personel niemedyczny (salowe, rejestratorki, sekretarki medyczne, opiekunowie medyczni, sanitariusze itd.)</v>
      </c>
      <c r="D83" s="16" t="str">
        <f>'Obroty 4'!E282</f>
        <v>404-01-05-14</v>
      </c>
      <c r="E83" s="17">
        <f>'Obroty 4'!F282</f>
        <v>0</v>
      </c>
      <c r="F83" s="17">
        <f>'Obroty 4'!G282</f>
        <v>0</v>
      </c>
      <c r="G83" s="17">
        <f>'Obroty 4'!H282</f>
        <v>0</v>
      </c>
      <c r="H83" s="17">
        <f>'Obroty 4'!I282</f>
        <v>0</v>
      </c>
      <c r="I83" s="17">
        <f>'Obroty 4'!J282</f>
        <v>0</v>
      </c>
      <c r="J83" s="17">
        <f>'Obroty 4'!K282</f>
        <v>0</v>
      </c>
    </row>
    <row r="84" spans="3:10" x14ac:dyDescent="0.35">
      <c r="C84" s="16" t="str">
        <f>VLOOKUP(D84,slowniki!N:O,2,FALSE)</f>
        <v>Dyżury - pozostały personel niemedyczny, administracyjny, zarząd</v>
      </c>
      <c r="D84" s="16" t="str">
        <f>'Obroty 4'!E283</f>
        <v>404-01-05-15</v>
      </c>
      <c r="E84" s="17">
        <f>'Obroty 4'!F283</f>
        <v>0</v>
      </c>
      <c r="F84" s="17">
        <f>'Obroty 4'!G283</f>
        <v>0</v>
      </c>
      <c r="G84" s="17">
        <f>'Obroty 4'!H283</f>
        <v>0</v>
      </c>
      <c r="H84" s="17">
        <f>'Obroty 4'!I283</f>
        <v>0</v>
      </c>
      <c r="I84" s="17">
        <f>'Obroty 4'!J283</f>
        <v>0</v>
      </c>
      <c r="J84" s="17">
        <f>'Obroty 4'!K283</f>
        <v>0</v>
      </c>
    </row>
    <row r="85" spans="3:10" x14ac:dyDescent="0.35">
      <c r="C85" s="16" t="str">
        <f>VLOOKUP(D85,slowniki!N:O,2,FALSE)</f>
        <v>Dyżury - stażyści</v>
      </c>
      <c r="D85" s="16" t="str">
        <f>'Obroty 4'!E284</f>
        <v>404-01-05-16</v>
      </c>
      <c r="E85" s="17">
        <f>'Obroty 4'!F284</f>
        <v>0</v>
      </c>
      <c r="F85" s="17">
        <f>'Obroty 4'!G284</f>
        <v>0</v>
      </c>
      <c r="G85" s="17">
        <f>'Obroty 4'!H284</f>
        <v>0</v>
      </c>
      <c r="H85" s="17">
        <f>'Obroty 4'!I284</f>
        <v>0</v>
      </c>
      <c r="I85" s="17">
        <f>'Obroty 4'!J284</f>
        <v>0</v>
      </c>
      <c r="J85" s="17">
        <f>'Obroty 4'!K284</f>
        <v>0</v>
      </c>
    </row>
    <row r="86" spans="3:10" x14ac:dyDescent="0.35">
      <c r="C86" s="16" t="str">
        <f>VLOOKUP(D86,slowniki!N:O,2,FALSE)</f>
        <v>Dyżury pod telefonem - lekarze</v>
      </c>
      <c r="D86" s="16" t="str">
        <f>'Obroty 4'!E285</f>
        <v>404-01-06-01</v>
      </c>
      <c r="E86" s="17">
        <f>'Obroty 4'!F285</f>
        <v>0</v>
      </c>
      <c r="F86" s="17">
        <f>'Obroty 4'!G285</f>
        <v>0</v>
      </c>
      <c r="G86" s="17">
        <f>'Obroty 4'!H285</f>
        <v>0</v>
      </c>
      <c r="H86" s="17">
        <f>'Obroty 4'!I285</f>
        <v>0</v>
      </c>
      <c r="I86" s="17">
        <f>'Obroty 4'!J285</f>
        <v>0</v>
      </c>
      <c r="J86" s="17">
        <f>'Obroty 4'!K285</f>
        <v>0</v>
      </c>
    </row>
    <row r="87" spans="3:10" x14ac:dyDescent="0.35">
      <c r="C87" s="16" t="str">
        <f>VLOOKUP(D87,slowniki!N:O,2,FALSE)</f>
        <v>Dyżury pod telefonem - lekarze rezydenci</v>
      </c>
      <c r="D87" s="16" t="str">
        <f>'Obroty 4'!E286</f>
        <v>404-01-06-02</v>
      </c>
      <c r="E87" s="17">
        <f>'Obroty 4'!F286</f>
        <v>0</v>
      </c>
      <c r="F87" s="17">
        <f>'Obroty 4'!G286</f>
        <v>0</v>
      </c>
      <c r="G87" s="17">
        <f>'Obroty 4'!H286</f>
        <v>0</v>
      </c>
      <c r="H87" s="17">
        <f>'Obroty 4'!I286</f>
        <v>0</v>
      </c>
      <c r="I87" s="17">
        <f>'Obroty 4'!J286</f>
        <v>0</v>
      </c>
      <c r="J87" s="17">
        <f>'Obroty 4'!K286</f>
        <v>0</v>
      </c>
    </row>
    <row r="88" spans="3:10" x14ac:dyDescent="0.35">
      <c r="C88" s="16" t="str">
        <f>VLOOKUP(D88,slowniki!N:O,2,FALSE)</f>
        <v>Dyżury pod telefonem - pielęgniarki i położne</v>
      </c>
      <c r="D88" s="16" t="str">
        <f>'Obroty 4'!E287</f>
        <v>404-01-06-03</v>
      </c>
      <c r="E88" s="17">
        <f>'Obroty 4'!F287</f>
        <v>0</v>
      </c>
      <c r="F88" s="17">
        <f>'Obroty 4'!G287</f>
        <v>0</v>
      </c>
      <c r="G88" s="17">
        <f>'Obroty 4'!H287</f>
        <v>0</v>
      </c>
      <c r="H88" s="17">
        <f>'Obroty 4'!I287</f>
        <v>0</v>
      </c>
      <c r="I88" s="17">
        <f>'Obroty 4'!J287</f>
        <v>0</v>
      </c>
      <c r="J88" s="17">
        <f>'Obroty 4'!K287</f>
        <v>0</v>
      </c>
    </row>
    <row r="89" spans="3:10" x14ac:dyDescent="0.35">
      <c r="C89" s="16" t="str">
        <f>VLOOKUP(D89,slowniki!N:O,2,FALSE)</f>
        <v>Dyżury pod telefonem - perfuzjoniści</v>
      </c>
      <c r="D89" s="16" t="str">
        <f>'Obroty 4'!E288</f>
        <v>404-01-06-04</v>
      </c>
      <c r="E89" s="17">
        <f>'Obroty 4'!F288</f>
        <v>0</v>
      </c>
      <c r="F89" s="17">
        <f>'Obroty 4'!G288</f>
        <v>0</v>
      </c>
      <c r="G89" s="17">
        <f>'Obroty 4'!H288</f>
        <v>0</v>
      </c>
      <c r="H89" s="17">
        <f>'Obroty 4'!I288</f>
        <v>0</v>
      </c>
      <c r="I89" s="17">
        <f>'Obroty 4'!J288</f>
        <v>0</v>
      </c>
      <c r="J89" s="17">
        <f>'Obroty 4'!K288</f>
        <v>0</v>
      </c>
    </row>
    <row r="90" spans="3:10" x14ac:dyDescent="0.35">
      <c r="C90" s="16" t="str">
        <f>VLOOKUP(D90,slowniki!N:O,2,FALSE)</f>
        <v>Dyżury pod telefonem - psycholodzy, psychoterapeuci, terapeuci uzależnień</v>
      </c>
      <c r="D90" s="16" t="str">
        <f>'Obroty 4'!E289</f>
        <v>404-01-06-05</v>
      </c>
      <c r="E90" s="17">
        <f>'Obroty 4'!F289</f>
        <v>0</v>
      </c>
      <c r="F90" s="17">
        <f>'Obroty 4'!G289</f>
        <v>0</v>
      </c>
      <c r="G90" s="17">
        <f>'Obroty 4'!H289</f>
        <v>0</v>
      </c>
      <c r="H90" s="17">
        <f>'Obroty 4'!I289</f>
        <v>0</v>
      </c>
      <c r="I90" s="17">
        <f>'Obroty 4'!J289</f>
        <v>0</v>
      </c>
      <c r="J90" s="17">
        <f>'Obroty 4'!K289</f>
        <v>0</v>
      </c>
    </row>
    <row r="91" spans="3:10" x14ac:dyDescent="0.35">
      <c r="C91" s="16" t="str">
        <f>VLOOKUP(D91,slowniki!N:O,2,FALSE)</f>
        <v>Dyżury pod telefonem - dietetycy</v>
      </c>
      <c r="D91" s="16" t="str">
        <f>'Obroty 4'!E290</f>
        <v>404-01-06-06</v>
      </c>
      <c r="E91" s="17">
        <f>'Obroty 4'!F290</f>
        <v>0</v>
      </c>
      <c r="F91" s="17">
        <f>'Obroty 4'!G290</f>
        <v>0</v>
      </c>
      <c r="G91" s="17">
        <f>'Obroty 4'!H290</f>
        <v>0</v>
      </c>
      <c r="H91" s="17">
        <f>'Obroty 4'!I290</f>
        <v>0</v>
      </c>
      <c r="I91" s="17">
        <f>'Obroty 4'!J290</f>
        <v>0</v>
      </c>
      <c r="J91" s="17">
        <f>'Obroty 4'!K290</f>
        <v>0</v>
      </c>
    </row>
    <row r="92" spans="3:10" x14ac:dyDescent="0.35">
      <c r="C92" s="16" t="str">
        <f>VLOOKUP(D92,slowniki!N:O,2,FALSE)</f>
        <v>Dyżury pod telefonem - logopedzi</v>
      </c>
      <c r="D92" s="16" t="str">
        <f>'Obroty 4'!E291</f>
        <v>404-01-06-07</v>
      </c>
      <c r="E92" s="17">
        <f>'Obroty 4'!F291</f>
        <v>0</v>
      </c>
      <c r="F92" s="17">
        <f>'Obroty 4'!G291</f>
        <v>0</v>
      </c>
      <c r="G92" s="17">
        <f>'Obroty 4'!H291</f>
        <v>0</v>
      </c>
      <c r="H92" s="17">
        <f>'Obroty 4'!I291</f>
        <v>0</v>
      </c>
      <c r="I92" s="17">
        <f>'Obroty 4'!J291</f>
        <v>0</v>
      </c>
      <c r="J92" s="17">
        <f>'Obroty 4'!K291</f>
        <v>0</v>
      </c>
    </row>
    <row r="93" spans="3:10" x14ac:dyDescent="0.35">
      <c r="C93" s="16" t="str">
        <f>VLOOKUP(D93,slowniki!N:O,2,FALSE)</f>
        <v>Dyżury pod telefonem - fizjoterapeuci, rehabilitanci, technicy rehabilitacji, masażyści, mgr rehabilitacji</v>
      </c>
      <c r="D93" s="16" t="str">
        <f>'Obroty 4'!E292</f>
        <v>404-01-06-08</v>
      </c>
      <c r="E93" s="17">
        <f>'Obroty 4'!F292</f>
        <v>0</v>
      </c>
      <c r="F93" s="17">
        <f>'Obroty 4'!G292</f>
        <v>0</v>
      </c>
      <c r="G93" s="17">
        <f>'Obroty 4'!H292</f>
        <v>0</v>
      </c>
      <c r="H93" s="17">
        <f>'Obroty 4'!I292</f>
        <v>0</v>
      </c>
      <c r="I93" s="17">
        <f>'Obroty 4'!J292</f>
        <v>0</v>
      </c>
      <c r="J93" s="17">
        <f>'Obroty 4'!K292</f>
        <v>0</v>
      </c>
    </row>
    <row r="94" spans="3:10" x14ac:dyDescent="0.35">
      <c r="C94" s="16" t="str">
        <f>VLOOKUP(D94,slowniki!N:O,2,FALSE)</f>
        <v>Dyżury pod telefonem - fizycy medyczni</v>
      </c>
      <c r="D94" s="16" t="str">
        <f>'Obroty 4'!E293</f>
        <v>404-01-06-09</v>
      </c>
      <c r="E94" s="17">
        <f>'Obroty 4'!F293</f>
        <v>0</v>
      </c>
      <c r="F94" s="17">
        <f>'Obroty 4'!G293</f>
        <v>0</v>
      </c>
      <c r="G94" s="17">
        <f>'Obroty 4'!H293</f>
        <v>0</v>
      </c>
      <c r="H94" s="17">
        <f>'Obroty 4'!I293</f>
        <v>0</v>
      </c>
      <c r="I94" s="17">
        <f>'Obroty 4'!J293</f>
        <v>0</v>
      </c>
      <c r="J94" s="17">
        <f>'Obroty 4'!K293</f>
        <v>0</v>
      </c>
    </row>
    <row r="95" spans="3:10" x14ac:dyDescent="0.35">
      <c r="C95" s="16" t="str">
        <f>VLOOKUP(D95,slowniki!N:O,2,FALSE)</f>
        <v>Dyżury pod telefonem - technicy (radiologii, elektroradiologii itd.)</v>
      </c>
      <c r="D95" s="16" t="str">
        <f>'Obroty 4'!E294</f>
        <v>404-01-06-10</v>
      </c>
      <c r="E95" s="17">
        <f>'Obroty 4'!F294</f>
        <v>0</v>
      </c>
      <c r="F95" s="17">
        <f>'Obroty 4'!G294</f>
        <v>0</v>
      </c>
      <c r="G95" s="17">
        <f>'Obroty 4'!H294</f>
        <v>0</v>
      </c>
      <c r="H95" s="17">
        <f>'Obroty 4'!I294</f>
        <v>0</v>
      </c>
      <c r="I95" s="17">
        <f>'Obroty 4'!J294</f>
        <v>0</v>
      </c>
      <c r="J95" s="17">
        <f>'Obroty 4'!K294</f>
        <v>0</v>
      </c>
    </row>
    <row r="96" spans="3:10" x14ac:dyDescent="0.35">
      <c r="C96" s="16" t="str">
        <f>VLOOKUP(D96,slowniki!N:O,2,FALSE)</f>
        <v>Dyżury pod telefonem - terapeuci zajęciowi</v>
      </c>
      <c r="D96" s="16" t="str">
        <f>'Obroty 4'!E295</f>
        <v>404-01-06-11</v>
      </c>
      <c r="E96" s="17">
        <f>'Obroty 4'!F295</f>
        <v>0</v>
      </c>
      <c r="F96" s="17">
        <f>'Obroty 4'!G295</f>
        <v>0</v>
      </c>
      <c r="G96" s="17">
        <f>'Obroty 4'!H295</f>
        <v>0</v>
      </c>
      <c r="H96" s="17">
        <f>'Obroty 4'!I295</f>
        <v>0</v>
      </c>
      <c r="I96" s="17">
        <f>'Obroty 4'!J295</f>
        <v>0</v>
      </c>
      <c r="J96" s="17">
        <f>'Obroty 4'!K295</f>
        <v>0</v>
      </c>
    </row>
    <row r="97" spans="3:10" x14ac:dyDescent="0.35">
      <c r="C97" s="16" t="str">
        <f>VLOOKUP(D97,slowniki!N:O,2,FALSE)</f>
        <v>Dyżury pod telefonem - ratownicy medyczni</v>
      </c>
      <c r="D97" s="16" t="str">
        <f>'Obroty 4'!E296</f>
        <v>404-01-06-12</v>
      </c>
      <c r="E97" s="17">
        <f>'Obroty 4'!F296</f>
        <v>0</v>
      </c>
      <c r="F97" s="17">
        <f>'Obroty 4'!G296</f>
        <v>0</v>
      </c>
      <c r="G97" s="17">
        <f>'Obroty 4'!H296</f>
        <v>0</v>
      </c>
      <c r="H97" s="17">
        <f>'Obroty 4'!I296</f>
        <v>0</v>
      </c>
      <c r="I97" s="17">
        <f>'Obroty 4'!J296</f>
        <v>0</v>
      </c>
      <c r="J97" s="17">
        <f>'Obroty 4'!K296</f>
        <v>0</v>
      </c>
    </row>
    <row r="98" spans="3:10" x14ac:dyDescent="0.35">
      <c r="C98" s="16" t="str">
        <f>VLOOKUP(D98,slowniki!N:O,2,FALSE)</f>
        <v>Dyżury pod telefonem - pozostały personel medyczny</v>
      </c>
      <c r="D98" s="16" t="str">
        <f>'Obroty 4'!E297</f>
        <v>404-01-06-13</v>
      </c>
      <c r="E98" s="17">
        <f>'Obroty 4'!F297</f>
        <v>0</v>
      </c>
      <c r="F98" s="17">
        <f>'Obroty 4'!G297</f>
        <v>0</v>
      </c>
      <c r="G98" s="17">
        <f>'Obroty 4'!H297</f>
        <v>0</v>
      </c>
      <c r="H98" s="17">
        <f>'Obroty 4'!I297</f>
        <v>0</v>
      </c>
      <c r="I98" s="17">
        <f>'Obroty 4'!J297</f>
        <v>0</v>
      </c>
      <c r="J98" s="17">
        <f>'Obroty 4'!K297</f>
        <v>0</v>
      </c>
    </row>
    <row r="99" spans="3:10" x14ac:dyDescent="0.35">
      <c r="C99" s="16" t="str">
        <f>VLOOKUP(D99,slowniki!N:O,2,FALSE)</f>
        <v>Dyżury pod telefonem - pozostały personel niemedyczny (salowe, rejestratorki, sekretarki medyczne, opiekunowie medyczni, sanitariusze itd.)</v>
      </c>
      <c r="D99" s="16" t="str">
        <f>'Obroty 4'!E298</f>
        <v>404-01-06-14</v>
      </c>
      <c r="E99" s="17">
        <f>'Obroty 4'!F298</f>
        <v>0</v>
      </c>
      <c r="F99" s="17">
        <f>'Obroty 4'!G298</f>
        <v>0</v>
      </c>
      <c r="G99" s="17">
        <f>'Obroty 4'!H298</f>
        <v>0</v>
      </c>
      <c r="H99" s="17">
        <f>'Obroty 4'!I298</f>
        <v>0</v>
      </c>
      <c r="I99" s="17">
        <f>'Obroty 4'!J298</f>
        <v>0</v>
      </c>
      <c r="J99" s="17">
        <f>'Obroty 4'!K298</f>
        <v>0</v>
      </c>
    </row>
    <row r="100" spans="3:10" x14ac:dyDescent="0.35">
      <c r="C100" s="16" t="str">
        <f>VLOOKUP(D100,slowniki!N:O,2,FALSE)</f>
        <v>Dyżury pod telefonem - pozostały personel niemedyczny, administracyjny, zarząd</v>
      </c>
      <c r="D100" s="16" t="str">
        <f>'Obroty 4'!E299</f>
        <v>404-01-06-15</v>
      </c>
      <c r="E100" s="17">
        <f>'Obroty 4'!F299</f>
        <v>0</v>
      </c>
      <c r="F100" s="17">
        <f>'Obroty 4'!G299</f>
        <v>0</v>
      </c>
      <c r="G100" s="17">
        <f>'Obroty 4'!H299</f>
        <v>0</v>
      </c>
      <c r="H100" s="17">
        <f>'Obroty 4'!I299</f>
        <v>0</v>
      </c>
      <c r="I100" s="17">
        <f>'Obroty 4'!J299</f>
        <v>0</v>
      </c>
      <c r="J100" s="17">
        <f>'Obroty 4'!K299</f>
        <v>0</v>
      </c>
    </row>
    <row r="101" spans="3:10" x14ac:dyDescent="0.35">
      <c r="C101" s="16" t="str">
        <f>VLOOKUP(D101,slowniki!N:O,2,FALSE)</f>
        <v>Dyżury pod telefonem - stażyści</v>
      </c>
      <c r="D101" s="16" t="str">
        <f>'Obroty 4'!E300</f>
        <v>404-01-06-16</v>
      </c>
      <c r="E101" s="17">
        <f>'Obroty 4'!F300</f>
        <v>0</v>
      </c>
      <c r="F101" s="17">
        <f>'Obroty 4'!G300</f>
        <v>0</v>
      </c>
      <c r="G101" s="17">
        <f>'Obroty 4'!H300</f>
        <v>0</v>
      </c>
      <c r="H101" s="17">
        <f>'Obroty 4'!I300</f>
        <v>0</v>
      </c>
      <c r="I101" s="17">
        <f>'Obroty 4'!J300</f>
        <v>0</v>
      </c>
      <c r="J101" s="17">
        <f>'Obroty 4'!K300</f>
        <v>0</v>
      </c>
    </row>
    <row r="102" spans="3:10" x14ac:dyDescent="0.35">
      <c r="C102" s="16" t="str">
        <f>VLOOKUP(D102,slowniki!N:O,2,FALSE)</f>
        <v>Dodatki wyrównawcze i pozostałe - lekarze</v>
      </c>
      <c r="D102" s="16" t="str">
        <f>'Obroty 4'!E301</f>
        <v>404-01-07-01</v>
      </c>
      <c r="E102" s="17">
        <f>'Obroty 4'!F301</f>
        <v>0</v>
      </c>
      <c r="F102" s="17">
        <f>'Obroty 4'!G301</f>
        <v>0</v>
      </c>
      <c r="G102" s="17">
        <f>'Obroty 4'!H301</f>
        <v>0</v>
      </c>
      <c r="H102" s="17">
        <f>'Obroty 4'!I301</f>
        <v>0</v>
      </c>
      <c r="I102" s="17">
        <f>'Obroty 4'!J301</f>
        <v>0</v>
      </c>
      <c r="J102" s="17">
        <f>'Obroty 4'!K301</f>
        <v>0</v>
      </c>
    </row>
    <row r="103" spans="3:10" x14ac:dyDescent="0.35">
      <c r="C103" s="16" t="str">
        <f>VLOOKUP(D103,slowniki!N:O,2,FALSE)</f>
        <v>Dodatki wyrównawcze i pozostałe - lekarze rezydenci</v>
      </c>
      <c r="D103" s="16" t="str">
        <f>'Obroty 4'!E302</f>
        <v>404-01-07-02</v>
      </c>
      <c r="E103" s="17">
        <f>'Obroty 4'!F302</f>
        <v>0</v>
      </c>
      <c r="F103" s="17">
        <f>'Obroty 4'!G302</f>
        <v>0</v>
      </c>
      <c r="G103" s="17">
        <f>'Obroty 4'!H302</f>
        <v>0</v>
      </c>
      <c r="H103" s="17">
        <f>'Obroty 4'!I302</f>
        <v>0</v>
      </c>
      <c r="I103" s="17">
        <f>'Obroty 4'!J302</f>
        <v>0</v>
      </c>
      <c r="J103" s="17">
        <f>'Obroty 4'!K302</f>
        <v>0</v>
      </c>
    </row>
    <row r="104" spans="3:10" x14ac:dyDescent="0.35">
      <c r="C104" s="16" t="str">
        <f>VLOOKUP(D104,slowniki!N:O,2,FALSE)</f>
        <v>Dodatki wyrównawcze i pozostałe - pielęgniarki i położne</v>
      </c>
      <c r="D104" s="16" t="str">
        <f>'Obroty 4'!E303</f>
        <v>404-01-07-03</v>
      </c>
      <c r="E104" s="17">
        <f>'Obroty 4'!F303</f>
        <v>0</v>
      </c>
      <c r="F104" s="17">
        <f>'Obroty 4'!G303</f>
        <v>0</v>
      </c>
      <c r="G104" s="17">
        <f>'Obroty 4'!H303</f>
        <v>0</v>
      </c>
      <c r="H104" s="17">
        <f>'Obroty 4'!I303</f>
        <v>0</v>
      </c>
      <c r="I104" s="17">
        <f>'Obroty 4'!J303</f>
        <v>0</v>
      </c>
      <c r="J104" s="17">
        <f>'Obroty 4'!K303</f>
        <v>0</v>
      </c>
    </row>
    <row r="105" spans="3:10" x14ac:dyDescent="0.35">
      <c r="C105" s="16" t="str">
        <f>VLOOKUP(D105,slowniki!N:O,2,FALSE)</f>
        <v>Dodatki wyrównawcze i pozostałe - perfuzjoniści</v>
      </c>
      <c r="D105" s="16" t="str">
        <f>'Obroty 4'!E304</f>
        <v>404-01-07-04</v>
      </c>
      <c r="E105" s="17">
        <f>'Obroty 4'!F304</f>
        <v>0</v>
      </c>
      <c r="F105" s="17">
        <f>'Obroty 4'!G304</f>
        <v>0</v>
      </c>
      <c r="G105" s="17">
        <f>'Obroty 4'!H304</f>
        <v>0</v>
      </c>
      <c r="H105" s="17">
        <f>'Obroty 4'!I304</f>
        <v>0</v>
      </c>
      <c r="I105" s="17">
        <f>'Obroty 4'!J304</f>
        <v>0</v>
      </c>
      <c r="J105" s="17">
        <f>'Obroty 4'!K304</f>
        <v>0</v>
      </c>
    </row>
    <row r="106" spans="3:10" x14ac:dyDescent="0.35">
      <c r="C106" s="16" t="str">
        <f>VLOOKUP(D106,slowniki!N:O,2,FALSE)</f>
        <v>Dodatki wyrównawcze i pozostałe - psycholodzy, psychoterapeuci, terapeuci uzależnień</v>
      </c>
      <c r="D106" s="16" t="str">
        <f>'Obroty 4'!E305</f>
        <v>404-01-07-05</v>
      </c>
      <c r="E106" s="17">
        <f>'Obroty 4'!F305</f>
        <v>0</v>
      </c>
      <c r="F106" s="17">
        <f>'Obroty 4'!G305</f>
        <v>0</v>
      </c>
      <c r="G106" s="17">
        <f>'Obroty 4'!H305</f>
        <v>0</v>
      </c>
      <c r="H106" s="17">
        <f>'Obroty 4'!I305</f>
        <v>0</v>
      </c>
      <c r="I106" s="17">
        <f>'Obroty 4'!J305</f>
        <v>0</v>
      </c>
      <c r="J106" s="17">
        <f>'Obroty 4'!K305</f>
        <v>0</v>
      </c>
    </row>
    <row r="107" spans="3:10" x14ac:dyDescent="0.35">
      <c r="C107" s="16" t="str">
        <f>VLOOKUP(D107,slowniki!N:O,2,FALSE)</f>
        <v>Dodatki wyrównawcze i pozostałe - dietetycy</v>
      </c>
      <c r="D107" s="16" t="str">
        <f>'Obroty 4'!E306</f>
        <v>404-01-07-06</v>
      </c>
      <c r="E107" s="17">
        <f>'Obroty 4'!F306</f>
        <v>0</v>
      </c>
      <c r="F107" s="17">
        <f>'Obroty 4'!G306</f>
        <v>0</v>
      </c>
      <c r="G107" s="17">
        <f>'Obroty 4'!H306</f>
        <v>0</v>
      </c>
      <c r="H107" s="17">
        <f>'Obroty 4'!I306</f>
        <v>0</v>
      </c>
      <c r="I107" s="17">
        <f>'Obroty 4'!J306</f>
        <v>0</v>
      </c>
      <c r="J107" s="17">
        <f>'Obroty 4'!K306</f>
        <v>0</v>
      </c>
    </row>
    <row r="108" spans="3:10" x14ac:dyDescent="0.35">
      <c r="C108" s="16" t="str">
        <f>VLOOKUP(D108,slowniki!N:O,2,FALSE)</f>
        <v>Dodatki wyrównawcze i pozostałe - logopedzi</v>
      </c>
      <c r="D108" s="16" t="str">
        <f>'Obroty 4'!E307</f>
        <v>404-01-07-07</v>
      </c>
      <c r="E108" s="17">
        <f>'Obroty 4'!F307</f>
        <v>0</v>
      </c>
      <c r="F108" s="17">
        <f>'Obroty 4'!G307</f>
        <v>0</v>
      </c>
      <c r="G108" s="17">
        <f>'Obroty 4'!H307</f>
        <v>0</v>
      </c>
      <c r="H108" s="17">
        <f>'Obroty 4'!I307</f>
        <v>0</v>
      </c>
      <c r="I108" s="17">
        <f>'Obroty 4'!J307</f>
        <v>0</v>
      </c>
      <c r="J108" s="17">
        <f>'Obroty 4'!K307</f>
        <v>0</v>
      </c>
    </row>
    <row r="109" spans="3:10" x14ac:dyDescent="0.35">
      <c r="C109" s="16" t="str">
        <f>VLOOKUP(D109,slowniki!N:O,2,FALSE)</f>
        <v>Dodatki wyrównawcze i pozostałe - fizjoterapeuci, rehabilitanci, technicy rehabilitacji, masażyści, mgr rehabilitacji</v>
      </c>
      <c r="D109" s="16" t="str">
        <f>'Obroty 4'!E308</f>
        <v>404-01-07-08</v>
      </c>
      <c r="E109" s="17">
        <f>'Obroty 4'!F308</f>
        <v>0</v>
      </c>
      <c r="F109" s="17">
        <f>'Obroty 4'!G308</f>
        <v>0</v>
      </c>
      <c r="G109" s="17">
        <f>'Obroty 4'!H308</f>
        <v>0</v>
      </c>
      <c r="H109" s="17">
        <f>'Obroty 4'!I308</f>
        <v>0</v>
      </c>
      <c r="I109" s="17">
        <f>'Obroty 4'!J308</f>
        <v>0</v>
      </c>
      <c r="J109" s="17">
        <f>'Obroty 4'!K308</f>
        <v>0</v>
      </c>
    </row>
    <row r="110" spans="3:10" x14ac:dyDescent="0.35">
      <c r="C110" s="16" t="str">
        <f>VLOOKUP(D110,slowniki!N:O,2,FALSE)</f>
        <v>Dodatki wyrównawcze i pozostałe - fizycy medyczni</v>
      </c>
      <c r="D110" s="16" t="str">
        <f>'Obroty 4'!E309</f>
        <v>404-01-07-09</v>
      </c>
      <c r="E110" s="17">
        <f>'Obroty 4'!F309</f>
        <v>0</v>
      </c>
      <c r="F110" s="17">
        <f>'Obroty 4'!G309</f>
        <v>0</v>
      </c>
      <c r="G110" s="17">
        <f>'Obroty 4'!H309</f>
        <v>0</v>
      </c>
      <c r="H110" s="17">
        <f>'Obroty 4'!I309</f>
        <v>0</v>
      </c>
      <c r="I110" s="17">
        <f>'Obroty 4'!J309</f>
        <v>0</v>
      </c>
      <c r="J110" s="17">
        <f>'Obroty 4'!K309</f>
        <v>0</v>
      </c>
    </row>
    <row r="111" spans="3:10" x14ac:dyDescent="0.35">
      <c r="C111" s="16" t="str">
        <f>VLOOKUP(D111,slowniki!N:O,2,FALSE)</f>
        <v>Dodatki wyrównawcze i pozostałe - technicy (radiologii, elektroradiologii itd.)</v>
      </c>
      <c r="D111" s="16" t="str">
        <f>'Obroty 4'!E310</f>
        <v>404-01-07-10</v>
      </c>
      <c r="E111" s="17">
        <f>'Obroty 4'!F310</f>
        <v>0</v>
      </c>
      <c r="F111" s="17">
        <f>'Obroty 4'!G310</f>
        <v>0</v>
      </c>
      <c r="G111" s="17">
        <f>'Obroty 4'!H310</f>
        <v>0</v>
      </c>
      <c r="H111" s="17">
        <f>'Obroty 4'!I310</f>
        <v>0</v>
      </c>
      <c r="I111" s="17">
        <f>'Obroty 4'!J310</f>
        <v>0</v>
      </c>
      <c r="J111" s="17">
        <f>'Obroty 4'!K310</f>
        <v>0</v>
      </c>
    </row>
    <row r="112" spans="3:10" x14ac:dyDescent="0.35">
      <c r="C112" s="16" t="str">
        <f>VLOOKUP(D112,slowniki!N:O,2,FALSE)</f>
        <v>Dodatki wyrównawcze i pozostałe - terapeuci zajęciowi</v>
      </c>
      <c r="D112" s="16" t="str">
        <f>'Obroty 4'!E311</f>
        <v>404-01-07-11</v>
      </c>
      <c r="E112" s="17">
        <f>'Obroty 4'!F311</f>
        <v>0</v>
      </c>
      <c r="F112" s="17">
        <f>'Obroty 4'!G311</f>
        <v>0</v>
      </c>
      <c r="G112" s="17">
        <f>'Obroty 4'!H311</f>
        <v>0</v>
      </c>
      <c r="H112" s="17">
        <f>'Obroty 4'!I311</f>
        <v>0</v>
      </c>
      <c r="I112" s="17">
        <f>'Obroty 4'!J311</f>
        <v>0</v>
      </c>
      <c r="J112" s="17">
        <f>'Obroty 4'!K311</f>
        <v>0</v>
      </c>
    </row>
    <row r="113" spans="3:10" x14ac:dyDescent="0.35">
      <c r="C113" s="16" t="str">
        <f>VLOOKUP(D113,slowniki!N:O,2,FALSE)</f>
        <v>Dodatki wyrównawcze i pozostałe - ratownicy medyczni</v>
      </c>
      <c r="D113" s="16" t="str">
        <f>'Obroty 4'!E312</f>
        <v>404-01-07-12</v>
      </c>
      <c r="E113" s="17">
        <f>'Obroty 4'!F312</f>
        <v>0</v>
      </c>
      <c r="F113" s="17">
        <f>'Obroty 4'!G312</f>
        <v>0</v>
      </c>
      <c r="G113" s="17">
        <f>'Obroty 4'!H312</f>
        <v>0</v>
      </c>
      <c r="H113" s="17">
        <f>'Obroty 4'!I312</f>
        <v>0</v>
      </c>
      <c r="I113" s="17">
        <f>'Obroty 4'!J312</f>
        <v>0</v>
      </c>
      <c r="J113" s="17">
        <f>'Obroty 4'!K312</f>
        <v>0</v>
      </c>
    </row>
    <row r="114" spans="3:10" x14ac:dyDescent="0.35">
      <c r="C114" s="16" t="str">
        <f>VLOOKUP(D114,slowniki!N:O,2,FALSE)</f>
        <v>Dodatki wyrównawcze i pozostałe - pozostały personel medyczny</v>
      </c>
      <c r="D114" s="16" t="str">
        <f>'Obroty 4'!E313</f>
        <v>404-01-07-13</v>
      </c>
      <c r="E114" s="17">
        <f>'Obroty 4'!F313</f>
        <v>0</v>
      </c>
      <c r="F114" s="17">
        <f>'Obroty 4'!G313</f>
        <v>0</v>
      </c>
      <c r="G114" s="17">
        <f>'Obroty 4'!H313</f>
        <v>0</v>
      </c>
      <c r="H114" s="17">
        <f>'Obroty 4'!I313</f>
        <v>0</v>
      </c>
      <c r="I114" s="17">
        <f>'Obroty 4'!J313</f>
        <v>0</v>
      </c>
      <c r="J114" s="17">
        <f>'Obroty 4'!K313</f>
        <v>0</v>
      </c>
    </row>
    <row r="115" spans="3:10" x14ac:dyDescent="0.35">
      <c r="C115" s="16" t="str">
        <f>VLOOKUP(D115,slowniki!N:O,2,FALSE)</f>
        <v>Dodatki wyrównawcze i pozostałe - pozostały personel niemedyczny (salowe, rejestratorki, sekretarki medyczne, opiekunowie medyczni, sanitariusze itd.)</v>
      </c>
      <c r="D115" s="16" t="str">
        <f>'Obroty 4'!E314</f>
        <v>404-01-07-14</v>
      </c>
      <c r="E115" s="17">
        <f>'Obroty 4'!F314</f>
        <v>0</v>
      </c>
      <c r="F115" s="17">
        <f>'Obroty 4'!G314</f>
        <v>0</v>
      </c>
      <c r="G115" s="17">
        <f>'Obroty 4'!H314</f>
        <v>0</v>
      </c>
      <c r="H115" s="17">
        <f>'Obroty 4'!I314</f>
        <v>0</v>
      </c>
      <c r="I115" s="17">
        <f>'Obroty 4'!J314</f>
        <v>0</v>
      </c>
      <c r="J115" s="17">
        <f>'Obroty 4'!K314</f>
        <v>0</v>
      </c>
    </row>
    <row r="116" spans="3:10" x14ac:dyDescent="0.35">
      <c r="C116" s="16" t="str">
        <f>VLOOKUP(D116,slowniki!N:O,2,FALSE)</f>
        <v>Dodatki wyrównawcze i pozostałe - pozostały personel niemedyczny, administracyjny, zarząd</v>
      </c>
      <c r="D116" s="16" t="str">
        <f>'Obroty 4'!E315</f>
        <v>404-01-07-15</v>
      </c>
      <c r="E116" s="17">
        <f>'Obroty 4'!F315</f>
        <v>0</v>
      </c>
      <c r="F116" s="17">
        <f>'Obroty 4'!G315</f>
        <v>0</v>
      </c>
      <c r="G116" s="17">
        <f>'Obroty 4'!H315</f>
        <v>0</v>
      </c>
      <c r="H116" s="17">
        <f>'Obroty 4'!I315</f>
        <v>0</v>
      </c>
      <c r="I116" s="17">
        <f>'Obroty 4'!J315</f>
        <v>0</v>
      </c>
      <c r="J116" s="17">
        <f>'Obroty 4'!K315</f>
        <v>0</v>
      </c>
    </row>
    <row r="117" spans="3:10" x14ac:dyDescent="0.35">
      <c r="C117" s="16" t="str">
        <f>VLOOKUP(D117,slowniki!N:O,2,FALSE)</f>
        <v>Dodatki wyrównawcze i pozostałe - stażyści</v>
      </c>
      <c r="D117" s="16" t="str">
        <f>'Obroty 4'!E316</f>
        <v>404-01-07-16</v>
      </c>
      <c r="E117" s="17">
        <f>'Obroty 4'!F316</f>
        <v>0</v>
      </c>
      <c r="F117" s="17">
        <f>'Obroty 4'!G316</f>
        <v>0</v>
      </c>
      <c r="G117" s="17">
        <f>'Obroty 4'!H316</f>
        <v>0</v>
      </c>
      <c r="H117" s="17">
        <f>'Obroty 4'!I316</f>
        <v>0</v>
      </c>
      <c r="I117" s="17">
        <f>'Obroty 4'!J316</f>
        <v>0</v>
      </c>
      <c r="J117" s="17">
        <f>'Obroty 4'!K316</f>
        <v>0</v>
      </c>
    </row>
    <row r="118" spans="3:10" x14ac:dyDescent="0.35">
      <c r="C118" s="16" t="str">
        <f>VLOOKUP(D118,slowniki!N:O,2,FALSE)</f>
        <v>Nagrody pieniężne - lekarze</v>
      </c>
      <c r="D118" s="16" t="str">
        <f>'Obroty 4'!E317</f>
        <v>404-01-08-01</v>
      </c>
      <c r="E118" s="17">
        <f>'Obroty 4'!F317</f>
        <v>0</v>
      </c>
      <c r="F118" s="17">
        <f>'Obroty 4'!G317</f>
        <v>0</v>
      </c>
      <c r="G118" s="17">
        <f>'Obroty 4'!H317</f>
        <v>0</v>
      </c>
      <c r="H118" s="17">
        <f>'Obroty 4'!I317</f>
        <v>0</v>
      </c>
      <c r="I118" s="17">
        <f>'Obroty 4'!J317</f>
        <v>0</v>
      </c>
      <c r="J118" s="17">
        <f>'Obroty 4'!K317</f>
        <v>0</v>
      </c>
    </row>
    <row r="119" spans="3:10" x14ac:dyDescent="0.35">
      <c r="C119" s="16" t="str">
        <f>VLOOKUP(D119,slowniki!N:O,2,FALSE)</f>
        <v>Nagrody pieniężne - lekarze rezydenci</v>
      </c>
      <c r="D119" s="16" t="str">
        <f>'Obroty 4'!E318</f>
        <v>404-01-08-02</v>
      </c>
      <c r="E119" s="17">
        <f>'Obroty 4'!F318</f>
        <v>0</v>
      </c>
      <c r="F119" s="17">
        <f>'Obroty 4'!G318</f>
        <v>0</v>
      </c>
      <c r="G119" s="17">
        <f>'Obroty 4'!H318</f>
        <v>0</v>
      </c>
      <c r="H119" s="17">
        <f>'Obroty 4'!I318</f>
        <v>0</v>
      </c>
      <c r="I119" s="17">
        <f>'Obroty 4'!J318</f>
        <v>0</v>
      </c>
      <c r="J119" s="17">
        <f>'Obroty 4'!K318</f>
        <v>0</v>
      </c>
    </row>
    <row r="120" spans="3:10" x14ac:dyDescent="0.35">
      <c r="C120" s="16" t="str">
        <f>VLOOKUP(D120,slowniki!N:O,2,FALSE)</f>
        <v>Nagrody pieniężne - pielęgniarki i położne</v>
      </c>
      <c r="D120" s="16" t="str">
        <f>'Obroty 4'!E319</f>
        <v>404-01-08-03</v>
      </c>
      <c r="E120" s="17">
        <f>'Obroty 4'!F319</f>
        <v>0</v>
      </c>
      <c r="F120" s="17">
        <f>'Obroty 4'!G319</f>
        <v>0</v>
      </c>
      <c r="G120" s="17">
        <f>'Obroty 4'!H319</f>
        <v>0</v>
      </c>
      <c r="H120" s="17">
        <f>'Obroty 4'!I319</f>
        <v>0</v>
      </c>
      <c r="I120" s="17">
        <f>'Obroty 4'!J319</f>
        <v>0</v>
      </c>
      <c r="J120" s="17">
        <f>'Obroty 4'!K319</f>
        <v>0</v>
      </c>
    </row>
    <row r="121" spans="3:10" x14ac:dyDescent="0.35">
      <c r="C121" s="16" t="str">
        <f>VLOOKUP(D121,slowniki!N:O,2,FALSE)</f>
        <v>Nagrody pieniężne - perfuzjoniści</v>
      </c>
      <c r="D121" s="16" t="str">
        <f>'Obroty 4'!E320</f>
        <v>404-01-08-04</v>
      </c>
      <c r="E121" s="17">
        <f>'Obroty 4'!F320</f>
        <v>0</v>
      </c>
      <c r="F121" s="17">
        <f>'Obroty 4'!G320</f>
        <v>0</v>
      </c>
      <c r="G121" s="17">
        <f>'Obroty 4'!H320</f>
        <v>0</v>
      </c>
      <c r="H121" s="17">
        <f>'Obroty 4'!I320</f>
        <v>0</v>
      </c>
      <c r="I121" s="17">
        <f>'Obroty 4'!J320</f>
        <v>0</v>
      </c>
      <c r="J121" s="17">
        <f>'Obroty 4'!K320</f>
        <v>0</v>
      </c>
    </row>
    <row r="122" spans="3:10" x14ac:dyDescent="0.35">
      <c r="C122" s="16" t="str">
        <f>VLOOKUP(D122,slowniki!N:O,2,FALSE)</f>
        <v>Nagrody pieniężne - psycholodzy, psychoterapeuci, terapeuci uzależnień</v>
      </c>
      <c r="D122" s="16" t="str">
        <f>'Obroty 4'!E321</f>
        <v>404-01-08-05</v>
      </c>
      <c r="E122" s="17">
        <f>'Obroty 4'!F321</f>
        <v>0</v>
      </c>
      <c r="F122" s="17">
        <f>'Obroty 4'!G321</f>
        <v>0</v>
      </c>
      <c r="G122" s="17">
        <f>'Obroty 4'!H321</f>
        <v>0</v>
      </c>
      <c r="H122" s="17">
        <f>'Obroty 4'!I321</f>
        <v>0</v>
      </c>
      <c r="I122" s="17">
        <f>'Obroty 4'!J321</f>
        <v>0</v>
      </c>
      <c r="J122" s="17">
        <f>'Obroty 4'!K321</f>
        <v>0</v>
      </c>
    </row>
    <row r="123" spans="3:10" x14ac:dyDescent="0.35">
      <c r="C123" s="16" t="str">
        <f>VLOOKUP(D123,slowniki!N:O,2,FALSE)</f>
        <v>Nagrody pieniężne - dietetycy</v>
      </c>
      <c r="D123" s="16" t="str">
        <f>'Obroty 4'!E322</f>
        <v>404-01-08-06</v>
      </c>
      <c r="E123" s="17">
        <f>'Obroty 4'!F322</f>
        <v>0</v>
      </c>
      <c r="F123" s="17">
        <f>'Obroty 4'!G322</f>
        <v>0</v>
      </c>
      <c r="G123" s="17">
        <f>'Obroty 4'!H322</f>
        <v>0</v>
      </c>
      <c r="H123" s="17">
        <f>'Obroty 4'!I322</f>
        <v>0</v>
      </c>
      <c r="I123" s="17">
        <f>'Obroty 4'!J322</f>
        <v>0</v>
      </c>
      <c r="J123" s="17">
        <f>'Obroty 4'!K322</f>
        <v>0</v>
      </c>
    </row>
    <row r="124" spans="3:10" x14ac:dyDescent="0.35">
      <c r="C124" s="16" t="str">
        <f>VLOOKUP(D124,slowniki!N:O,2,FALSE)</f>
        <v>Nagrody pieniężne - logopedzi</v>
      </c>
      <c r="D124" s="16" t="str">
        <f>'Obroty 4'!E323</f>
        <v>404-01-08-07</v>
      </c>
      <c r="E124" s="17">
        <f>'Obroty 4'!F323</f>
        <v>0</v>
      </c>
      <c r="F124" s="17">
        <f>'Obroty 4'!G323</f>
        <v>0</v>
      </c>
      <c r="G124" s="17">
        <f>'Obroty 4'!H323</f>
        <v>0</v>
      </c>
      <c r="H124" s="17">
        <f>'Obroty 4'!I323</f>
        <v>0</v>
      </c>
      <c r="I124" s="17">
        <f>'Obroty 4'!J323</f>
        <v>0</v>
      </c>
      <c r="J124" s="17">
        <f>'Obroty 4'!K323</f>
        <v>0</v>
      </c>
    </row>
    <row r="125" spans="3:10" x14ac:dyDescent="0.35">
      <c r="C125" s="16" t="str">
        <f>VLOOKUP(D125,slowniki!N:O,2,FALSE)</f>
        <v>Nagrody pieniężne - fizjoterapeuci, rehabilitanci, technicy rehabilitacji, masażyści, mgr rehabilitacji</v>
      </c>
      <c r="D125" s="16" t="str">
        <f>'Obroty 4'!E324</f>
        <v>404-01-08-08</v>
      </c>
      <c r="E125" s="17">
        <f>'Obroty 4'!F324</f>
        <v>0</v>
      </c>
      <c r="F125" s="17">
        <f>'Obroty 4'!G324</f>
        <v>0</v>
      </c>
      <c r="G125" s="17">
        <f>'Obroty 4'!H324</f>
        <v>0</v>
      </c>
      <c r="H125" s="17">
        <f>'Obroty 4'!I324</f>
        <v>0</v>
      </c>
      <c r="I125" s="17">
        <f>'Obroty 4'!J324</f>
        <v>0</v>
      </c>
      <c r="J125" s="17">
        <f>'Obroty 4'!K324</f>
        <v>0</v>
      </c>
    </row>
    <row r="126" spans="3:10" x14ac:dyDescent="0.35">
      <c r="C126" s="16" t="str">
        <f>VLOOKUP(D126,slowniki!N:O,2,FALSE)</f>
        <v>Nagrody pieniężne - fizycy medyczni</v>
      </c>
      <c r="D126" s="16" t="str">
        <f>'Obroty 4'!E325</f>
        <v>404-01-08-09</v>
      </c>
      <c r="E126" s="17">
        <f>'Obroty 4'!F325</f>
        <v>0</v>
      </c>
      <c r="F126" s="17">
        <f>'Obroty 4'!G325</f>
        <v>0</v>
      </c>
      <c r="G126" s="17">
        <f>'Obroty 4'!H325</f>
        <v>0</v>
      </c>
      <c r="H126" s="17">
        <f>'Obroty 4'!I325</f>
        <v>0</v>
      </c>
      <c r="I126" s="17">
        <f>'Obroty 4'!J325</f>
        <v>0</v>
      </c>
      <c r="J126" s="17">
        <f>'Obroty 4'!K325</f>
        <v>0</v>
      </c>
    </row>
    <row r="127" spans="3:10" x14ac:dyDescent="0.35">
      <c r="C127" s="16" t="str">
        <f>VLOOKUP(D127,slowniki!N:O,2,FALSE)</f>
        <v>Nagrody pieniężne - technicy (radiologii, elektroradiologii itd.)</v>
      </c>
      <c r="D127" s="16" t="str">
        <f>'Obroty 4'!E326</f>
        <v>404-01-08-10</v>
      </c>
      <c r="E127" s="17">
        <f>'Obroty 4'!F326</f>
        <v>0</v>
      </c>
      <c r="F127" s="17">
        <f>'Obroty 4'!G326</f>
        <v>0</v>
      </c>
      <c r="G127" s="17">
        <f>'Obroty 4'!H326</f>
        <v>0</v>
      </c>
      <c r="H127" s="17">
        <f>'Obroty 4'!I326</f>
        <v>0</v>
      </c>
      <c r="I127" s="17">
        <f>'Obroty 4'!J326</f>
        <v>0</v>
      </c>
      <c r="J127" s="17">
        <f>'Obroty 4'!K326</f>
        <v>0</v>
      </c>
    </row>
    <row r="128" spans="3:10" x14ac:dyDescent="0.35">
      <c r="C128" s="16" t="str">
        <f>VLOOKUP(D128,slowniki!N:O,2,FALSE)</f>
        <v>Nagrody pieniężne - terapeuci zajęciowi</v>
      </c>
      <c r="D128" s="16" t="str">
        <f>'Obroty 4'!E327</f>
        <v>404-01-08-11</v>
      </c>
      <c r="E128" s="17">
        <f>'Obroty 4'!F327</f>
        <v>0</v>
      </c>
      <c r="F128" s="17">
        <f>'Obroty 4'!G327</f>
        <v>0</v>
      </c>
      <c r="G128" s="17">
        <f>'Obroty 4'!H327</f>
        <v>0</v>
      </c>
      <c r="H128" s="17">
        <f>'Obroty 4'!I327</f>
        <v>0</v>
      </c>
      <c r="I128" s="17">
        <f>'Obroty 4'!J327</f>
        <v>0</v>
      </c>
      <c r="J128" s="17">
        <f>'Obroty 4'!K327</f>
        <v>0</v>
      </c>
    </row>
    <row r="129" spans="3:10" x14ac:dyDescent="0.35">
      <c r="C129" s="16" t="str">
        <f>VLOOKUP(D129,slowniki!N:O,2,FALSE)</f>
        <v>Nagrody pieniężne - ratownicy medyczni</v>
      </c>
      <c r="D129" s="16" t="str">
        <f>'Obroty 4'!E328</f>
        <v>404-01-08-12</v>
      </c>
      <c r="E129" s="17">
        <f>'Obroty 4'!F328</f>
        <v>0</v>
      </c>
      <c r="F129" s="17">
        <f>'Obroty 4'!G328</f>
        <v>0</v>
      </c>
      <c r="G129" s="17">
        <f>'Obroty 4'!H328</f>
        <v>0</v>
      </c>
      <c r="H129" s="17">
        <f>'Obroty 4'!I328</f>
        <v>0</v>
      </c>
      <c r="I129" s="17">
        <f>'Obroty 4'!J328</f>
        <v>0</v>
      </c>
      <c r="J129" s="17">
        <f>'Obroty 4'!K328</f>
        <v>0</v>
      </c>
    </row>
    <row r="130" spans="3:10" x14ac:dyDescent="0.35">
      <c r="C130" s="16" t="str">
        <f>VLOOKUP(D130,slowniki!N:O,2,FALSE)</f>
        <v>Nagrody pieniężne - pozostały personel medyczny</v>
      </c>
      <c r="D130" s="16" t="str">
        <f>'Obroty 4'!E329</f>
        <v>404-01-08-13</v>
      </c>
      <c r="E130" s="17">
        <f>'Obroty 4'!F329</f>
        <v>0</v>
      </c>
      <c r="F130" s="17">
        <f>'Obroty 4'!G329</f>
        <v>0</v>
      </c>
      <c r="G130" s="17">
        <f>'Obroty 4'!H329</f>
        <v>0</v>
      </c>
      <c r="H130" s="17">
        <f>'Obroty 4'!I329</f>
        <v>0</v>
      </c>
      <c r="I130" s="17">
        <f>'Obroty 4'!J329</f>
        <v>0</v>
      </c>
      <c r="J130" s="17">
        <f>'Obroty 4'!K329</f>
        <v>0</v>
      </c>
    </row>
    <row r="131" spans="3:10" x14ac:dyDescent="0.35">
      <c r="C131" s="16" t="str">
        <f>VLOOKUP(D131,slowniki!N:O,2,FALSE)</f>
        <v>Nagrody pieniężne - pozostały personel niemedyczny (salowe, rejestratorki, sekretarki medyczne, opiekunowie medyczni, sanitariusze itd.)</v>
      </c>
      <c r="D131" s="16" t="str">
        <f>'Obroty 4'!E330</f>
        <v>404-01-08-14</v>
      </c>
      <c r="E131" s="17">
        <f>'Obroty 4'!F330</f>
        <v>0</v>
      </c>
      <c r="F131" s="17">
        <f>'Obroty 4'!G330</f>
        <v>0</v>
      </c>
      <c r="G131" s="17">
        <f>'Obroty 4'!H330</f>
        <v>0</v>
      </c>
      <c r="H131" s="17">
        <f>'Obroty 4'!I330</f>
        <v>0</v>
      </c>
      <c r="I131" s="17">
        <f>'Obroty 4'!J330</f>
        <v>0</v>
      </c>
      <c r="J131" s="17">
        <f>'Obroty 4'!K330</f>
        <v>0</v>
      </c>
    </row>
    <row r="132" spans="3:10" x14ac:dyDescent="0.35">
      <c r="C132" s="16" t="str">
        <f>VLOOKUP(D132,slowniki!N:O,2,FALSE)</f>
        <v>Nagrody pieniężne - pozostały personel niemedyczny, administracyjny, zarząd</v>
      </c>
      <c r="D132" s="16" t="str">
        <f>'Obroty 4'!E331</f>
        <v>404-01-08-15</v>
      </c>
      <c r="E132" s="17">
        <f>'Obroty 4'!F331</f>
        <v>0</v>
      </c>
      <c r="F132" s="17">
        <f>'Obroty 4'!G331</f>
        <v>0</v>
      </c>
      <c r="G132" s="17">
        <f>'Obroty 4'!H331</f>
        <v>0</v>
      </c>
      <c r="H132" s="17">
        <f>'Obroty 4'!I331</f>
        <v>0</v>
      </c>
      <c r="I132" s="17">
        <f>'Obroty 4'!J331</f>
        <v>0</v>
      </c>
      <c r="J132" s="17">
        <f>'Obroty 4'!K331</f>
        <v>0</v>
      </c>
    </row>
    <row r="133" spans="3:10" x14ac:dyDescent="0.35">
      <c r="C133" s="16" t="str">
        <f>VLOOKUP(D133,slowniki!N:O,2,FALSE)</f>
        <v>Nagrody pieniężne - stażyści</v>
      </c>
      <c r="D133" s="16" t="str">
        <f>'Obroty 4'!E332</f>
        <v>404-01-08-16</v>
      </c>
      <c r="E133" s="17">
        <f>'Obroty 4'!F332</f>
        <v>0</v>
      </c>
      <c r="F133" s="17">
        <f>'Obroty 4'!G332</f>
        <v>0</v>
      </c>
      <c r="G133" s="17">
        <f>'Obroty 4'!H332</f>
        <v>0</v>
      </c>
      <c r="H133" s="17">
        <f>'Obroty 4'!I332</f>
        <v>0</v>
      </c>
      <c r="I133" s="17">
        <f>'Obroty 4'!J332</f>
        <v>0</v>
      </c>
      <c r="J133" s="17">
        <f>'Obroty 4'!K332</f>
        <v>0</v>
      </c>
    </row>
    <row r="134" spans="3:10" x14ac:dyDescent="0.35">
      <c r="C134" s="16" t="str">
        <f>VLOOKUP(D134,slowniki!N:O,2,FALSE)</f>
        <v>Premia roczna - lekarze</v>
      </c>
      <c r="D134" s="16" t="str">
        <f>'Obroty 4'!E333</f>
        <v>404-01-09-01</v>
      </c>
      <c r="E134" s="17">
        <f>'Obroty 4'!F333</f>
        <v>0</v>
      </c>
      <c r="F134" s="17">
        <f>'Obroty 4'!G333</f>
        <v>0</v>
      </c>
      <c r="G134" s="17">
        <f>'Obroty 4'!H333</f>
        <v>0</v>
      </c>
      <c r="H134" s="17">
        <f>'Obroty 4'!I333</f>
        <v>0</v>
      </c>
      <c r="I134" s="17">
        <f>'Obroty 4'!J333</f>
        <v>0</v>
      </c>
      <c r="J134" s="17">
        <f>'Obroty 4'!K333</f>
        <v>0</v>
      </c>
    </row>
    <row r="135" spans="3:10" x14ac:dyDescent="0.35">
      <c r="C135" s="16" t="str">
        <f>VLOOKUP(D135,slowniki!N:O,2,FALSE)</f>
        <v>Premia roczna - lekarze rezydenci</v>
      </c>
      <c r="D135" s="16" t="str">
        <f>'Obroty 4'!E334</f>
        <v>404-01-09-02</v>
      </c>
      <c r="E135" s="17">
        <f>'Obroty 4'!F334</f>
        <v>0</v>
      </c>
      <c r="F135" s="17">
        <f>'Obroty 4'!G334</f>
        <v>0</v>
      </c>
      <c r="G135" s="17">
        <f>'Obroty 4'!H334</f>
        <v>0</v>
      </c>
      <c r="H135" s="17">
        <f>'Obroty 4'!I334</f>
        <v>0</v>
      </c>
      <c r="I135" s="17">
        <f>'Obroty 4'!J334</f>
        <v>0</v>
      </c>
      <c r="J135" s="17">
        <f>'Obroty 4'!K334</f>
        <v>0</v>
      </c>
    </row>
    <row r="136" spans="3:10" x14ac:dyDescent="0.35">
      <c r="C136" s="16" t="str">
        <f>VLOOKUP(D136,slowniki!N:O,2,FALSE)</f>
        <v>Premia roczna - pielęgniarki i położne</v>
      </c>
      <c r="D136" s="16" t="str">
        <f>'Obroty 4'!E335</f>
        <v>404-01-09-03</v>
      </c>
      <c r="E136" s="17">
        <f>'Obroty 4'!F335</f>
        <v>0</v>
      </c>
      <c r="F136" s="17">
        <f>'Obroty 4'!G335</f>
        <v>0</v>
      </c>
      <c r="G136" s="17">
        <f>'Obroty 4'!H335</f>
        <v>0</v>
      </c>
      <c r="H136" s="17">
        <f>'Obroty 4'!I335</f>
        <v>0</v>
      </c>
      <c r="I136" s="17">
        <f>'Obroty 4'!J335</f>
        <v>0</v>
      </c>
      <c r="J136" s="17">
        <f>'Obroty 4'!K335</f>
        <v>0</v>
      </c>
    </row>
    <row r="137" spans="3:10" x14ac:dyDescent="0.35">
      <c r="C137" s="16" t="str">
        <f>VLOOKUP(D137,slowniki!N:O,2,FALSE)</f>
        <v>Premia roczna - perfuzjoniści</v>
      </c>
      <c r="D137" s="16" t="str">
        <f>'Obroty 4'!E336</f>
        <v>404-01-09-04</v>
      </c>
      <c r="E137" s="17">
        <f>'Obroty 4'!F336</f>
        <v>0</v>
      </c>
      <c r="F137" s="17">
        <f>'Obroty 4'!G336</f>
        <v>0</v>
      </c>
      <c r="G137" s="17">
        <f>'Obroty 4'!H336</f>
        <v>0</v>
      </c>
      <c r="H137" s="17">
        <f>'Obroty 4'!I336</f>
        <v>0</v>
      </c>
      <c r="I137" s="17">
        <f>'Obroty 4'!J336</f>
        <v>0</v>
      </c>
      <c r="J137" s="17">
        <f>'Obroty 4'!K336</f>
        <v>0</v>
      </c>
    </row>
    <row r="138" spans="3:10" x14ac:dyDescent="0.35">
      <c r="C138" s="16" t="str">
        <f>VLOOKUP(D138,slowniki!N:O,2,FALSE)</f>
        <v>Premia roczna - psycholodzy, psychoterapeuci, terapeuci uzależnień</v>
      </c>
      <c r="D138" s="16" t="str">
        <f>'Obroty 4'!E337</f>
        <v>404-01-09-05</v>
      </c>
      <c r="E138" s="17">
        <f>'Obroty 4'!F337</f>
        <v>0</v>
      </c>
      <c r="F138" s="17">
        <f>'Obroty 4'!G337</f>
        <v>0</v>
      </c>
      <c r="G138" s="17">
        <f>'Obroty 4'!H337</f>
        <v>0</v>
      </c>
      <c r="H138" s="17">
        <f>'Obroty 4'!I337</f>
        <v>0</v>
      </c>
      <c r="I138" s="17">
        <f>'Obroty 4'!J337</f>
        <v>0</v>
      </c>
      <c r="J138" s="17">
        <f>'Obroty 4'!K337</f>
        <v>0</v>
      </c>
    </row>
    <row r="139" spans="3:10" x14ac:dyDescent="0.35">
      <c r="C139" s="16" t="str">
        <f>VLOOKUP(D139,slowniki!N:O,2,FALSE)</f>
        <v>Premia roczna - dietetycy</v>
      </c>
      <c r="D139" s="16" t="str">
        <f>'Obroty 4'!E338</f>
        <v>404-01-09-06</v>
      </c>
      <c r="E139" s="17">
        <f>'Obroty 4'!F338</f>
        <v>0</v>
      </c>
      <c r="F139" s="17">
        <f>'Obroty 4'!G338</f>
        <v>0</v>
      </c>
      <c r="G139" s="17">
        <f>'Obroty 4'!H338</f>
        <v>0</v>
      </c>
      <c r="H139" s="17">
        <f>'Obroty 4'!I338</f>
        <v>0</v>
      </c>
      <c r="I139" s="17">
        <f>'Obroty 4'!J338</f>
        <v>0</v>
      </c>
      <c r="J139" s="17">
        <f>'Obroty 4'!K338</f>
        <v>0</v>
      </c>
    </row>
    <row r="140" spans="3:10" x14ac:dyDescent="0.35">
      <c r="C140" s="16" t="str">
        <f>VLOOKUP(D140,slowniki!N:O,2,FALSE)</f>
        <v>Premia roczna - logopedzi</v>
      </c>
      <c r="D140" s="16" t="str">
        <f>'Obroty 4'!E339</f>
        <v>404-01-09-07</v>
      </c>
      <c r="E140" s="17">
        <f>'Obroty 4'!F339</f>
        <v>0</v>
      </c>
      <c r="F140" s="17">
        <f>'Obroty 4'!G339</f>
        <v>0</v>
      </c>
      <c r="G140" s="17">
        <f>'Obroty 4'!H339</f>
        <v>0</v>
      </c>
      <c r="H140" s="17">
        <f>'Obroty 4'!I339</f>
        <v>0</v>
      </c>
      <c r="I140" s="17">
        <f>'Obroty 4'!J339</f>
        <v>0</v>
      </c>
      <c r="J140" s="17">
        <f>'Obroty 4'!K339</f>
        <v>0</v>
      </c>
    </row>
    <row r="141" spans="3:10" x14ac:dyDescent="0.35">
      <c r="C141" s="16" t="str">
        <f>VLOOKUP(D141,slowniki!N:O,2,FALSE)</f>
        <v>Premia roczna - fizjoterapeuci, rehabilitanci, technicy rehabilitacji, masażyści, mgr rehabilitacji</v>
      </c>
      <c r="D141" s="16" t="str">
        <f>'Obroty 4'!E340</f>
        <v>404-01-09-08</v>
      </c>
      <c r="E141" s="17">
        <f>'Obroty 4'!F340</f>
        <v>0</v>
      </c>
      <c r="F141" s="17">
        <f>'Obroty 4'!G340</f>
        <v>0</v>
      </c>
      <c r="G141" s="17">
        <f>'Obroty 4'!H340</f>
        <v>0</v>
      </c>
      <c r="H141" s="17">
        <f>'Obroty 4'!I340</f>
        <v>0</v>
      </c>
      <c r="I141" s="17">
        <f>'Obroty 4'!J340</f>
        <v>0</v>
      </c>
      <c r="J141" s="17">
        <f>'Obroty 4'!K340</f>
        <v>0</v>
      </c>
    </row>
    <row r="142" spans="3:10" x14ac:dyDescent="0.35">
      <c r="C142" s="16" t="str">
        <f>VLOOKUP(D142,slowniki!N:O,2,FALSE)</f>
        <v>Premia roczna - fizycy medyczni</v>
      </c>
      <c r="D142" s="16" t="str">
        <f>'Obroty 4'!E341</f>
        <v>404-01-09-09</v>
      </c>
      <c r="E142" s="17">
        <f>'Obroty 4'!F341</f>
        <v>0</v>
      </c>
      <c r="F142" s="17">
        <f>'Obroty 4'!G341</f>
        <v>0</v>
      </c>
      <c r="G142" s="17">
        <f>'Obroty 4'!H341</f>
        <v>0</v>
      </c>
      <c r="H142" s="17">
        <f>'Obroty 4'!I341</f>
        <v>0</v>
      </c>
      <c r="I142" s="17">
        <f>'Obroty 4'!J341</f>
        <v>0</v>
      </c>
      <c r="J142" s="17">
        <f>'Obroty 4'!K341</f>
        <v>0</v>
      </c>
    </row>
    <row r="143" spans="3:10" x14ac:dyDescent="0.35">
      <c r="C143" s="16" t="str">
        <f>VLOOKUP(D143,slowniki!N:O,2,FALSE)</f>
        <v>Premia roczna - technicy (radiologii, elektroradiologii itd.)</v>
      </c>
      <c r="D143" s="16" t="str">
        <f>'Obroty 4'!E342</f>
        <v>404-01-09-10</v>
      </c>
      <c r="E143" s="17">
        <f>'Obroty 4'!F342</f>
        <v>0</v>
      </c>
      <c r="F143" s="17">
        <f>'Obroty 4'!G342</f>
        <v>0</v>
      </c>
      <c r="G143" s="17">
        <f>'Obroty 4'!H342</f>
        <v>0</v>
      </c>
      <c r="H143" s="17">
        <f>'Obroty 4'!I342</f>
        <v>0</v>
      </c>
      <c r="I143" s="17">
        <f>'Obroty 4'!J342</f>
        <v>0</v>
      </c>
      <c r="J143" s="17">
        <f>'Obroty 4'!K342</f>
        <v>0</v>
      </c>
    </row>
    <row r="144" spans="3:10" x14ac:dyDescent="0.35">
      <c r="C144" s="16" t="str">
        <f>VLOOKUP(D144,slowniki!N:O,2,FALSE)</f>
        <v>Premia roczna - terapeuci zajęciowi</v>
      </c>
      <c r="D144" s="16" t="str">
        <f>'Obroty 4'!E343</f>
        <v>404-01-09-11</v>
      </c>
      <c r="E144" s="17">
        <f>'Obroty 4'!F343</f>
        <v>0</v>
      </c>
      <c r="F144" s="17">
        <f>'Obroty 4'!G343</f>
        <v>0</v>
      </c>
      <c r="G144" s="17">
        <f>'Obroty 4'!H343</f>
        <v>0</v>
      </c>
      <c r="H144" s="17">
        <f>'Obroty 4'!I343</f>
        <v>0</v>
      </c>
      <c r="I144" s="17">
        <f>'Obroty 4'!J343</f>
        <v>0</v>
      </c>
      <c r="J144" s="17">
        <f>'Obroty 4'!K343</f>
        <v>0</v>
      </c>
    </row>
    <row r="145" spans="3:10" x14ac:dyDescent="0.35">
      <c r="C145" s="16" t="str">
        <f>VLOOKUP(D145,slowniki!N:O,2,FALSE)</f>
        <v>Premia roczna - ratownicy medyczni</v>
      </c>
      <c r="D145" s="16" t="str">
        <f>'Obroty 4'!E344</f>
        <v>404-01-09-12</v>
      </c>
      <c r="E145" s="17">
        <f>'Obroty 4'!F344</f>
        <v>0</v>
      </c>
      <c r="F145" s="17">
        <f>'Obroty 4'!G344</f>
        <v>0</v>
      </c>
      <c r="G145" s="17">
        <f>'Obroty 4'!H344</f>
        <v>0</v>
      </c>
      <c r="H145" s="17">
        <f>'Obroty 4'!I344</f>
        <v>0</v>
      </c>
      <c r="I145" s="17">
        <f>'Obroty 4'!J344</f>
        <v>0</v>
      </c>
      <c r="J145" s="17">
        <f>'Obroty 4'!K344</f>
        <v>0</v>
      </c>
    </row>
    <row r="146" spans="3:10" x14ac:dyDescent="0.35">
      <c r="C146" s="16" t="str">
        <f>VLOOKUP(D146,slowniki!N:O,2,FALSE)</f>
        <v>Premia roczna - pozostały personel medyczny</v>
      </c>
      <c r="D146" s="16" t="str">
        <f>'Obroty 4'!E345</f>
        <v>404-01-09-13</v>
      </c>
      <c r="E146" s="17">
        <f>'Obroty 4'!F345</f>
        <v>0</v>
      </c>
      <c r="F146" s="17">
        <f>'Obroty 4'!G345</f>
        <v>0</v>
      </c>
      <c r="G146" s="17">
        <f>'Obroty 4'!H345</f>
        <v>0</v>
      </c>
      <c r="H146" s="17">
        <f>'Obroty 4'!I345</f>
        <v>0</v>
      </c>
      <c r="I146" s="17">
        <f>'Obroty 4'!J345</f>
        <v>0</v>
      </c>
      <c r="J146" s="17">
        <f>'Obroty 4'!K345</f>
        <v>0</v>
      </c>
    </row>
    <row r="147" spans="3:10" x14ac:dyDescent="0.35">
      <c r="C147" s="16" t="str">
        <f>VLOOKUP(D147,slowniki!N:O,2,FALSE)</f>
        <v>Premia roczna - pozostały personel niemedyczny (salowe, rejestratorki, sekretarki medyczne, opiekunowie medyczni, sanitariusze itd.)</v>
      </c>
      <c r="D147" s="16" t="str">
        <f>'Obroty 4'!E346</f>
        <v>404-01-09-14</v>
      </c>
      <c r="E147" s="17">
        <f>'Obroty 4'!F346</f>
        <v>0</v>
      </c>
      <c r="F147" s="17">
        <f>'Obroty 4'!G346</f>
        <v>0</v>
      </c>
      <c r="G147" s="17">
        <f>'Obroty 4'!H346</f>
        <v>0</v>
      </c>
      <c r="H147" s="17">
        <f>'Obroty 4'!I346</f>
        <v>0</v>
      </c>
      <c r="I147" s="17">
        <f>'Obroty 4'!J346</f>
        <v>0</v>
      </c>
      <c r="J147" s="17">
        <f>'Obroty 4'!K346</f>
        <v>0</v>
      </c>
    </row>
    <row r="148" spans="3:10" x14ac:dyDescent="0.35">
      <c r="C148" s="16" t="str">
        <f>VLOOKUP(D148,slowniki!N:O,2,FALSE)</f>
        <v>Premia roczna - pozostały personel niemedyczny, administracyjny, zarząd</v>
      </c>
      <c r="D148" s="16" t="str">
        <f>'Obroty 4'!E347</f>
        <v>404-01-09-15</v>
      </c>
      <c r="E148" s="17">
        <f>'Obroty 4'!F347</f>
        <v>0</v>
      </c>
      <c r="F148" s="17">
        <f>'Obroty 4'!G347</f>
        <v>0</v>
      </c>
      <c r="G148" s="17">
        <f>'Obroty 4'!H347</f>
        <v>0</v>
      </c>
      <c r="H148" s="17">
        <f>'Obroty 4'!I347</f>
        <v>0</v>
      </c>
      <c r="I148" s="17">
        <f>'Obroty 4'!J347</f>
        <v>0</v>
      </c>
      <c r="J148" s="17">
        <f>'Obroty 4'!K347</f>
        <v>0</v>
      </c>
    </row>
    <row r="149" spans="3:10" x14ac:dyDescent="0.35">
      <c r="C149" s="16" t="str">
        <f>VLOOKUP(D149,slowniki!N:O,2,FALSE)</f>
        <v>Premia roczna - stażyści</v>
      </c>
      <c r="D149" s="16" t="str">
        <f>'Obroty 4'!E348</f>
        <v>404-01-09-16</v>
      </c>
      <c r="E149" s="17">
        <f>'Obroty 4'!F348</f>
        <v>0</v>
      </c>
      <c r="F149" s="17">
        <f>'Obroty 4'!G348</f>
        <v>0</v>
      </c>
      <c r="G149" s="17">
        <f>'Obroty 4'!H348</f>
        <v>0</v>
      </c>
      <c r="H149" s="17">
        <f>'Obroty 4'!I348</f>
        <v>0</v>
      </c>
      <c r="I149" s="17">
        <f>'Obroty 4'!J348</f>
        <v>0</v>
      </c>
      <c r="J149" s="17">
        <f>'Obroty 4'!K348</f>
        <v>0</v>
      </c>
    </row>
    <row r="150" spans="3:10" x14ac:dyDescent="0.35">
      <c r="C150" s="16" t="str">
        <f>VLOOKUP(D150,slowniki!N:O,2,FALSE)</f>
        <v>Premie pozostałe - lekarze</v>
      </c>
      <c r="D150" s="16" t="str">
        <f>'Obroty 4'!E349</f>
        <v>404-01-10-01</v>
      </c>
      <c r="E150" s="17">
        <f>'Obroty 4'!F349</f>
        <v>0</v>
      </c>
      <c r="F150" s="17">
        <f>'Obroty 4'!G349</f>
        <v>0</v>
      </c>
      <c r="G150" s="17">
        <f>'Obroty 4'!H349</f>
        <v>0</v>
      </c>
      <c r="H150" s="17">
        <f>'Obroty 4'!I349</f>
        <v>0</v>
      </c>
      <c r="I150" s="17">
        <f>'Obroty 4'!J349</f>
        <v>0</v>
      </c>
      <c r="J150" s="17">
        <f>'Obroty 4'!K349</f>
        <v>0</v>
      </c>
    </row>
    <row r="151" spans="3:10" x14ac:dyDescent="0.35">
      <c r="C151" s="16" t="str">
        <f>VLOOKUP(D151,slowniki!N:O,2,FALSE)</f>
        <v>Premie pozostałe - lekarze rezydenci</v>
      </c>
      <c r="D151" s="16" t="str">
        <f>'Obroty 4'!E350</f>
        <v>404-01-10-02</v>
      </c>
      <c r="E151" s="17">
        <f>'Obroty 4'!F350</f>
        <v>0</v>
      </c>
      <c r="F151" s="17">
        <f>'Obroty 4'!G350</f>
        <v>0</v>
      </c>
      <c r="G151" s="17">
        <f>'Obroty 4'!H350</f>
        <v>0</v>
      </c>
      <c r="H151" s="17">
        <f>'Obroty 4'!I350</f>
        <v>0</v>
      </c>
      <c r="I151" s="17">
        <f>'Obroty 4'!J350</f>
        <v>0</v>
      </c>
      <c r="J151" s="17">
        <f>'Obroty 4'!K350</f>
        <v>0</v>
      </c>
    </row>
    <row r="152" spans="3:10" x14ac:dyDescent="0.35">
      <c r="C152" s="16" t="str">
        <f>VLOOKUP(D152,slowniki!N:O,2,FALSE)</f>
        <v>Premie pozostałe - pielęgniarki i położne</v>
      </c>
      <c r="D152" s="16" t="str">
        <f>'Obroty 4'!E351</f>
        <v>404-01-10-03</v>
      </c>
      <c r="E152" s="17">
        <f>'Obroty 4'!F351</f>
        <v>0</v>
      </c>
      <c r="F152" s="17">
        <f>'Obroty 4'!G351</f>
        <v>0</v>
      </c>
      <c r="G152" s="17">
        <f>'Obroty 4'!H351</f>
        <v>0</v>
      </c>
      <c r="H152" s="17">
        <f>'Obroty 4'!I351</f>
        <v>0</v>
      </c>
      <c r="I152" s="17">
        <f>'Obroty 4'!J351</f>
        <v>0</v>
      </c>
      <c r="J152" s="17">
        <f>'Obroty 4'!K351</f>
        <v>0</v>
      </c>
    </row>
    <row r="153" spans="3:10" x14ac:dyDescent="0.35">
      <c r="C153" s="16" t="str">
        <f>VLOOKUP(D153,slowniki!N:O,2,FALSE)</f>
        <v>Premie pozostałe - perfuzjoniści</v>
      </c>
      <c r="D153" s="16" t="str">
        <f>'Obroty 4'!E352</f>
        <v>404-01-10-04</v>
      </c>
      <c r="E153" s="17">
        <f>'Obroty 4'!F352</f>
        <v>0</v>
      </c>
      <c r="F153" s="17">
        <f>'Obroty 4'!G352</f>
        <v>0</v>
      </c>
      <c r="G153" s="17">
        <f>'Obroty 4'!H352</f>
        <v>0</v>
      </c>
      <c r="H153" s="17">
        <f>'Obroty 4'!I352</f>
        <v>0</v>
      </c>
      <c r="I153" s="17">
        <f>'Obroty 4'!J352</f>
        <v>0</v>
      </c>
      <c r="J153" s="17">
        <f>'Obroty 4'!K352</f>
        <v>0</v>
      </c>
    </row>
    <row r="154" spans="3:10" x14ac:dyDescent="0.35">
      <c r="C154" s="16" t="str">
        <f>VLOOKUP(D154,slowniki!N:O,2,FALSE)</f>
        <v>Premie pozostałe - psycholodzy, psychoterapeuci, terapeuci uzależnień</v>
      </c>
      <c r="D154" s="16" t="str">
        <f>'Obroty 4'!E353</f>
        <v>404-01-10-05</v>
      </c>
      <c r="E154" s="17">
        <f>'Obroty 4'!F353</f>
        <v>0</v>
      </c>
      <c r="F154" s="17">
        <f>'Obroty 4'!G353</f>
        <v>0</v>
      </c>
      <c r="G154" s="17">
        <f>'Obroty 4'!H353</f>
        <v>0</v>
      </c>
      <c r="H154" s="17">
        <f>'Obroty 4'!I353</f>
        <v>0</v>
      </c>
      <c r="I154" s="17">
        <f>'Obroty 4'!J353</f>
        <v>0</v>
      </c>
      <c r="J154" s="17">
        <f>'Obroty 4'!K353</f>
        <v>0</v>
      </c>
    </row>
    <row r="155" spans="3:10" x14ac:dyDescent="0.35">
      <c r="C155" s="16" t="str">
        <f>VLOOKUP(D155,slowniki!N:O,2,FALSE)</f>
        <v>Premie pozostałe - dietetycy</v>
      </c>
      <c r="D155" s="16" t="str">
        <f>'Obroty 4'!E354</f>
        <v>404-01-10-06</v>
      </c>
      <c r="E155" s="17">
        <f>'Obroty 4'!F354</f>
        <v>0</v>
      </c>
      <c r="F155" s="17">
        <f>'Obroty 4'!G354</f>
        <v>0</v>
      </c>
      <c r="G155" s="17">
        <f>'Obroty 4'!H354</f>
        <v>0</v>
      </c>
      <c r="H155" s="17">
        <f>'Obroty 4'!I354</f>
        <v>0</v>
      </c>
      <c r="I155" s="17">
        <f>'Obroty 4'!J354</f>
        <v>0</v>
      </c>
      <c r="J155" s="17">
        <f>'Obroty 4'!K354</f>
        <v>0</v>
      </c>
    </row>
    <row r="156" spans="3:10" x14ac:dyDescent="0.35">
      <c r="C156" s="16" t="str">
        <f>VLOOKUP(D156,slowniki!N:O,2,FALSE)</f>
        <v>Premie pozostałe - logopedzi</v>
      </c>
      <c r="D156" s="16" t="str">
        <f>'Obroty 4'!E355</f>
        <v>404-01-10-07</v>
      </c>
      <c r="E156" s="17">
        <f>'Obroty 4'!F355</f>
        <v>0</v>
      </c>
      <c r="F156" s="17">
        <f>'Obroty 4'!G355</f>
        <v>0</v>
      </c>
      <c r="G156" s="17">
        <f>'Obroty 4'!H355</f>
        <v>0</v>
      </c>
      <c r="H156" s="17">
        <f>'Obroty 4'!I355</f>
        <v>0</v>
      </c>
      <c r="I156" s="17">
        <f>'Obroty 4'!J355</f>
        <v>0</v>
      </c>
      <c r="J156" s="17">
        <f>'Obroty 4'!K355</f>
        <v>0</v>
      </c>
    </row>
    <row r="157" spans="3:10" x14ac:dyDescent="0.35">
      <c r="C157" s="16" t="str">
        <f>VLOOKUP(D157,slowniki!N:O,2,FALSE)</f>
        <v>Premie pozostałe - fizjoterapeuci, rehabilitanci, technicy rehabilitacji, masażyści, mgr rehabilitacji</v>
      </c>
      <c r="D157" s="16" t="str">
        <f>'Obroty 4'!E356</f>
        <v>404-01-10-08</v>
      </c>
      <c r="E157" s="17">
        <f>'Obroty 4'!F356</f>
        <v>0</v>
      </c>
      <c r="F157" s="17">
        <f>'Obroty 4'!G356</f>
        <v>0</v>
      </c>
      <c r="G157" s="17">
        <f>'Obroty 4'!H356</f>
        <v>0</v>
      </c>
      <c r="H157" s="17">
        <f>'Obroty 4'!I356</f>
        <v>0</v>
      </c>
      <c r="I157" s="17">
        <f>'Obroty 4'!J356</f>
        <v>0</v>
      </c>
      <c r="J157" s="17">
        <f>'Obroty 4'!K356</f>
        <v>0</v>
      </c>
    </row>
    <row r="158" spans="3:10" x14ac:dyDescent="0.35">
      <c r="C158" s="16" t="str">
        <f>VLOOKUP(D158,slowniki!N:O,2,FALSE)</f>
        <v>Premie pozostałe - fizycy medyczni</v>
      </c>
      <c r="D158" s="16" t="str">
        <f>'Obroty 4'!E357</f>
        <v>404-01-10-09</v>
      </c>
      <c r="E158" s="17">
        <f>'Obroty 4'!F357</f>
        <v>0</v>
      </c>
      <c r="F158" s="17">
        <f>'Obroty 4'!G357</f>
        <v>0</v>
      </c>
      <c r="G158" s="17">
        <f>'Obroty 4'!H357</f>
        <v>0</v>
      </c>
      <c r="H158" s="17">
        <f>'Obroty 4'!I357</f>
        <v>0</v>
      </c>
      <c r="I158" s="17">
        <f>'Obroty 4'!J357</f>
        <v>0</v>
      </c>
      <c r="J158" s="17">
        <f>'Obroty 4'!K357</f>
        <v>0</v>
      </c>
    </row>
    <row r="159" spans="3:10" x14ac:dyDescent="0.35">
      <c r="C159" s="16" t="str">
        <f>VLOOKUP(D159,slowniki!N:O,2,FALSE)</f>
        <v>Premie pozostałe - technicy (radiologii, elektroradiologii itd.)</v>
      </c>
      <c r="D159" s="16" t="str">
        <f>'Obroty 4'!E358</f>
        <v>404-01-10-10</v>
      </c>
      <c r="E159" s="17">
        <f>'Obroty 4'!F358</f>
        <v>0</v>
      </c>
      <c r="F159" s="17">
        <f>'Obroty 4'!G358</f>
        <v>0</v>
      </c>
      <c r="G159" s="17">
        <f>'Obroty 4'!H358</f>
        <v>0</v>
      </c>
      <c r="H159" s="17">
        <f>'Obroty 4'!I358</f>
        <v>0</v>
      </c>
      <c r="I159" s="17">
        <f>'Obroty 4'!J358</f>
        <v>0</v>
      </c>
      <c r="J159" s="17">
        <f>'Obroty 4'!K358</f>
        <v>0</v>
      </c>
    </row>
    <row r="160" spans="3:10" x14ac:dyDescent="0.35">
      <c r="C160" s="16" t="str">
        <f>VLOOKUP(D160,slowniki!N:O,2,FALSE)</f>
        <v>Premie pozostałe - terapeuci zajęciowi</v>
      </c>
      <c r="D160" s="16" t="str">
        <f>'Obroty 4'!E359</f>
        <v>404-01-10-11</v>
      </c>
      <c r="E160" s="17">
        <f>'Obroty 4'!F359</f>
        <v>0</v>
      </c>
      <c r="F160" s="17">
        <f>'Obroty 4'!G359</f>
        <v>0</v>
      </c>
      <c r="G160" s="17">
        <f>'Obroty 4'!H359</f>
        <v>0</v>
      </c>
      <c r="H160" s="17">
        <f>'Obroty 4'!I359</f>
        <v>0</v>
      </c>
      <c r="I160" s="17">
        <f>'Obroty 4'!J359</f>
        <v>0</v>
      </c>
      <c r="J160" s="17">
        <f>'Obroty 4'!K359</f>
        <v>0</v>
      </c>
    </row>
    <row r="161" spans="3:10" x14ac:dyDescent="0.35">
      <c r="C161" s="16" t="str">
        <f>VLOOKUP(D161,slowniki!N:O,2,FALSE)</f>
        <v>Premie pozostałe - ratownicy medyczni</v>
      </c>
      <c r="D161" s="16" t="str">
        <f>'Obroty 4'!E360</f>
        <v>404-01-10-12</v>
      </c>
      <c r="E161" s="17">
        <f>'Obroty 4'!F360</f>
        <v>0</v>
      </c>
      <c r="F161" s="17">
        <f>'Obroty 4'!G360</f>
        <v>0</v>
      </c>
      <c r="G161" s="17">
        <f>'Obroty 4'!H360</f>
        <v>0</v>
      </c>
      <c r="H161" s="17">
        <f>'Obroty 4'!I360</f>
        <v>0</v>
      </c>
      <c r="I161" s="17">
        <f>'Obroty 4'!J360</f>
        <v>0</v>
      </c>
      <c r="J161" s="17">
        <f>'Obroty 4'!K360</f>
        <v>0</v>
      </c>
    </row>
    <row r="162" spans="3:10" x14ac:dyDescent="0.35">
      <c r="C162" s="16" t="str">
        <f>VLOOKUP(D162,slowniki!N:O,2,FALSE)</f>
        <v>Premie pozostałe - pozostały personel medyczny</v>
      </c>
      <c r="D162" s="16" t="str">
        <f>'Obroty 4'!E361</f>
        <v>404-01-10-13</v>
      </c>
      <c r="E162" s="17">
        <f>'Obroty 4'!F361</f>
        <v>0</v>
      </c>
      <c r="F162" s="17">
        <f>'Obroty 4'!G361</f>
        <v>0</v>
      </c>
      <c r="G162" s="17">
        <f>'Obroty 4'!H361</f>
        <v>0</v>
      </c>
      <c r="H162" s="17">
        <f>'Obroty 4'!I361</f>
        <v>0</v>
      </c>
      <c r="I162" s="17">
        <f>'Obroty 4'!J361</f>
        <v>0</v>
      </c>
      <c r="J162" s="17">
        <f>'Obroty 4'!K361</f>
        <v>0</v>
      </c>
    </row>
    <row r="163" spans="3:10" x14ac:dyDescent="0.35">
      <c r="C163" s="16" t="str">
        <f>VLOOKUP(D163,slowniki!N:O,2,FALSE)</f>
        <v>Premie pozostałe - pozostały personel niemedyczny (salowe, rejestratorki, sekretarki medyczne, opiekunowie medyczni, sanitariusze itd.)</v>
      </c>
      <c r="D163" s="16" t="str">
        <f>'Obroty 4'!E362</f>
        <v>404-01-10-14</v>
      </c>
      <c r="E163" s="17">
        <f>'Obroty 4'!F362</f>
        <v>0</v>
      </c>
      <c r="F163" s="17">
        <f>'Obroty 4'!G362</f>
        <v>0</v>
      </c>
      <c r="G163" s="17">
        <f>'Obroty 4'!H362</f>
        <v>0</v>
      </c>
      <c r="H163" s="17">
        <f>'Obroty 4'!I362</f>
        <v>0</v>
      </c>
      <c r="I163" s="17">
        <f>'Obroty 4'!J362</f>
        <v>0</v>
      </c>
      <c r="J163" s="17">
        <f>'Obroty 4'!K362</f>
        <v>0</v>
      </c>
    </row>
    <row r="164" spans="3:10" x14ac:dyDescent="0.35">
      <c r="C164" s="16" t="str">
        <f>VLOOKUP(D164,slowniki!N:O,2,FALSE)</f>
        <v>Premie pozostałe - pozostały personel niemedyczny, administracyjny, zarząd</v>
      </c>
      <c r="D164" s="16" t="str">
        <f>'Obroty 4'!E363</f>
        <v>404-01-10-15</v>
      </c>
      <c r="E164" s="17">
        <f>'Obroty 4'!F363</f>
        <v>0</v>
      </c>
      <c r="F164" s="17">
        <f>'Obroty 4'!G363</f>
        <v>0</v>
      </c>
      <c r="G164" s="17">
        <f>'Obroty 4'!H363</f>
        <v>0</v>
      </c>
      <c r="H164" s="17">
        <f>'Obroty 4'!I363</f>
        <v>0</v>
      </c>
      <c r="I164" s="17">
        <f>'Obroty 4'!J363</f>
        <v>0</v>
      </c>
      <c r="J164" s="17">
        <f>'Obroty 4'!K363</f>
        <v>0</v>
      </c>
    </row>
    <row r="165" spans="3:10" x14ac:dyDescent="0.35">
      <c r="C165" s="16" t="str">
        <f>VLOOKUP(D165,slowniki!N:O,2,FALSE)</f>
        <v>Premie pozostałe - stażyści</v>
      </c>
      <c r="D165" s="16" t="str">
        <f>'Obroty 4'!E364</f>
        <v>404-01-10-16</v>
      </c>
      <c r="E165" s="17">
        <f>'Obroty 4'!F364</f>
        <v>0</v>
      </c>
      <c r="F165" s="17">
        <f>'Obroty 4'!G364</f>
        <v>0</v>
      </c>
      <c r="G165" s="17">
        <f>'Obroty 4'!H364</f>
        <v>0</v>
      </c>
      <c r="H165" s="17">
        <f>'Obroty 4'!I364</f>
        <v>0</v>
      </c>
      <c r="I165" s="17">
        <f>'Obroty 4'!J364</f>
        <v>0</v>
      </c>
      <c r="J165" s="17">
        <f>'Obroty 4'!K364</f>
        <v>0</v>
      </c>
    </row>
    <row r="166" spans="3:10" x14ac:dyDescent="0.35">
      <c r="C166" s="16" t="str">
        <f>VLOOKUP(D166,slowniki!N:O,2,FALSE)</f>
        <v>Wynagrodzenie za nadgodziny - lekarze</v>
      </c>
      <c r="D166" s="16" t="str">
        <f>'Obroty 4'!E365</f>
        <v>404-01-11-01</v>
      </c>
      <c r="E166" s="17">
        <f>'Obroty 4'!F365</f>
        <v>0</v>
      </c>
      <c r="F166" s="17">
        <f>'Obroty 4'!G365</f>
        <v>0</v>
      </c>
      <c r="G166" s="17">
        <f>'Obroty 4'!H365</f>
        <v>0</v>
      </c>
      <c r="H166" s="17">
        <f>'Obroty 4'!I365</f>
        <v>0</v>
      </c>
      <c r="I166" s="17">
        <f>'Obroty 4'!J365</f>
        <v>0</v>
      </c>
      <c r="J166" s="17">
        <f>'Obroty 4'!K365</f>
        <v>0</v>
      </c>
    </row>
    <row r="167" spans="3:10" x14ac:dyDescent="0.35">
      <c r="C167" s="16" t="str">
        <f>VLOOKUP(D167,slowniki!N:O,2,FALSE)</f>
        <v>Wynagrodzenie za nadgodziny - lekarze rezydenci</v>
      </c>
      <c r="D167" s="16" t="str">
        <f>'Obroty 4'!E366</f>
        <v>404-01-11-02</v>
      </c>
      <c r="E167" s="17">
        <f>'Obroty 4'!F366</f>
        <v>0</v>
      </c>
      <c r="F167" s="17">
        <f>'Obroty 4'!G366</f>
        <v>0</v>
      </c>
      <c r="G167" s="17">
        <f>'Obroty 4'!H366</f>
        <v>0</v>
      </c>
      <c r="H167" s="17">
        <f>'Obroty 4'!I366</f>
        <v>0</v>
      </c>
      <c r="I167" s="17">
        <f>'Obroty 4'!J366</f>
        <v>0</v>
      </c>
      <c r="J167" s="17">
        <f>'Obroty 4'!K366</f>
        <v>0</v>
      </c>
    </row>
    <row r="168" spans="3:10" x14ac:dyDescent="0.35">
      <c r="C168" s="16" t="str">
        <f>VLOOKUP(D168,slowniki!N:O,2,FALSE)</f>
        <v>Wynagrodzenie za nadgodziny - pielęgniarki i położne</v>
      </c>
      <c r="D168" s="16" t="str">
        <f>'Obroty 4'!E367</f>
        <v>404-01-11-03</v>
      </c>
      <c r="E168" s="17">
        <f>'Obroty 4'!F367</f>
        <v>0</v>
      </c>
      <c r="F168" s="17">
        <f>'Obroty 4'!G367</f>
        <v>0</v>
      </c>
      <c r="G168" s="17">
        <f>'Obroty 4'!H367</f>
        <v>0</v>
      </c>
      <c r="H168" s="17">
        <f>'Obroty 4'!I367</f>
        <v>0</v>
      </c>
      <c r="I168" s="17">
        <f>'Obroty 4'!J367</f>
        <v>0</v>
      </c>
      <c r="J168" s="17">
        <f>'Obroty 4'!K367</f>
        <v>0</v>
      </c>
    </row>
    <row r="169" spans="3:10" x14ac:dyDescent="0.35">
      <c r="C169" s="16" t="str">
        <f>VLOOKUP(D169,slowniki!N:O,2,FALSE)</f>
        <v>Wynagrodzenie za nadgodziny - perfuzjoniści</v>
      </c>
      <c r="D169" s="16" t="str">
        <f>'Obroty 4'!E368</f>
        <v>404-01-11-04</v>
      </c>
      <c r="E169" s="17">
        <f>'Obroty 4'!F368</f>
        <v>0</v>
      </c>
      <c r="F169" s="17">
        <f>'Obroty 4'!G368</f>
        <v>0</v>
      </c>
      <c r="G169" s="17">
        <f>'Obroty 4'!H368</f>
        <v>0</v>
      </c>
      <c r="H169" s="17">
        <f>'Obroty 4'!I368</f>
        <v>0</v>
      </c>
      <c r="I169" s="17">
        <f>'Obroty 4'!J368</f>
        <v>0</v>
      </c>
      <c r="J169" s="17">
        <f>'Obroty 4'!K368</f>
        <v>0</v>
      </c>
    </row>
    <row r="170" spans="3:10" x14ac:dyDescent="0.35">
      <c r="C170" s="16" t="str">
        <f>VLOOKUP(D170,slowniki!N:O,2,FALSE)</f>
        <v>Wynagrodzenie za nadgodziny - psycholodzy, psychoterapeuci, terapeuci uzależnień</v>
      </c>
      <c r="D170" s="16" t="str">
        <f>'Obroty 4'!E369</f>
        <v>404-01-11-05</v>
      </c>
      <c r="E170" s="17">
        <f>'Obroty 4'!F369</f>
        <v>0</v>
      </c>
      <c r="F170" s="17">
        <f>'Obroty 4'!G369</f>
        <v>0</v>
      </c>
      <c r="G170" s="17">
        <f>'Obroty 4'!H369</f>
        <v>0</v>
      </c>
      <c r="H170" s="17">
        <f>'Obroty 4'!I369</f>
        <v>0</v>
      </c>
      <c r="I170" s="17">
        <f>'Obroty 4'!J369</f>
        <v>0</v>
      </c>
      <c r="J170" s="17">
        <f>'Obroty 4'!K369</f>
        <v>0</v>
      </c>
    </row>
    <row r="171" spans="3:10" x14ac:dyDescent="0.35">
      <c r="C171" s="16" t="str">
        <f>VLOOKUP(D171,slowniki!N:O,2,FALSE)</f>
        <v>Wynagrodzenie za nadgodziny - dietetycy</v>
      </c>
      <c r="D171" s="16" t="str">
        <f>'Obroty 4'!E370</f>
        <v>404-01-11-06</v>
      </c>
      <c r="E171" s="17">
        <f>'Obroty 4'!F370</f>
        <v>0</v>
      </c>
      <c r="F171" s="17">
        <f>'Obroty 4'!G370</f>
        <v>0</v>
      </c>
      <c r="G171" s="17">
        <f>'Obroty 4'!H370</f>
        <v>0</v>
      </c>
      <c r="H171" s="17">
        <f>'Obroty 4'!I370</f>
        <v>0</v>
      </c>
      <c r="I171" s="17">
        <f>'Obroty 4'!J370</f>
        <v>0</v>
      </c>
      <c r="J171" s="17">
        <f>'Obroty 4'!K370</f>
        <v>0</v>
      </c>
    </row>
    <row r="172" spans="3:10" x14ac:dyDescent="0.35">
      <c r="C172" s="16" t="str">
        <f>VLOOKUP(D172,slowniki!N:O,2,FALSE)</f>
        <v>Wynagrodzenie za nadgodziny - logopedzi</v>
      </c>
      <c r="D172" s="16" t="str">
        <f>'Obroty 4'!E371</f>
        <v>404-01-11-07</v>
      </c>
      <c r="E172" s="17">
        <f>'Obroty 4'!F371</f>
        <v>0</v>
      </c>
      <c r="F172" s="17">
        <f>'Obroty 4'!G371</f>
        <v>0</v>
      </c>
      <c r="G172" s="17">
        <f>'Obroty 4'!H371</f>
        <v>0</v>
      </c>
      <c r="H172" s="17">
        <f>'Obroty 4'!I371</f>
        <v>0</v>
      </c>
      <c r="I172" s="17">
        <f>'Obroty 4'!J371</f>
        <v>0</v>
      </c>
      <c r="J172" s="17">
        <f>'Obroty 4'!K371</f>
        <v>0</v>
      </c>
    </row>
    <row r="173" spans="3:10" x14ac:dyDescent="0.35">
      <c r="C173" s="16" t="str">
        <f>VLOOKUP(D173,slowniki!N:O,2,FALSE)</f>
        <v>Wynagrodzenie za nadgodziny - fizjoterapeuci, rehabilitanci, technicy rehabilitacji, masażyści, mgr rehabilitacji</v>
      </c>
      <c r="D173" s="16" t="str">
        <f>'Obroty 4'!E372</f>
        <v>404-01-11-08</v>
      </c>
      <c r="E173" s="17">
        <f>'Obroty 4'!F372</f>
        <v>0</v>
      </c>
      <c r="F173" s="17">
        <f>'Obroty 4'!G372</f>
        <v>0</v>
      </c>
      <c r="G173" s="17">
        <f>'Obroty 4'!H372</f>
        <v>0</v>
      </c>
      <c r="H173" s="17">
        <f>'Obroty 4'!I372</f>
        <v>0</v>
      </c>
      <c r="I173" s="17">
        <f>'Obroty 4'!J372</f>
        <v>0</v>
      </c>
      <c r="J173" s="17">
        <f>'Obroty 4'!K372</f>
        <v>0</v>
      </c>
    </row>
    <row r="174" spans="3:10" x14ac:dyDescent="0.35">
      <c r="C174" s="16" t="str">
        <f>VLOOKUP(D174,slowniki!N:O,2,FALSE)</f>
        <v>Wynagrodzenie za nadgodziny - fizycy medyczni</v>
      </c>
      <c r="D174" s="16" t="str">
        <f>'Obroty 4'!E373</f>
        <v>404-01-11-09</v>
      </c>
      <c r="E174" s="17">
        <f>'Obroty 4'!F373</f>
        <v>0</v>
      </c>
      <c r="F174" s="17">
        <f>'Obroty 4'!G373</f>
        <v>0</v>
      </c>
      <c r="G174" s="17">
        <f>'Obroty 4'!H373</f>
        <v>0</v>
      </c>
      <c r="H174" s="17">
        <f>'Obroty 4'!I373</f>
        <v>0</v>
      </c>
      <c r="I174" s="17">
        <f>'Obroty 4'!J373</f>
        <v>0</v>
      </c>
      <c r="J174" s="17">
        <f>'Obroty 4'!K373</f>
        <v>0</v>
      </c>
    </row>
    <row r="175" spans="3:10" x14ac:dyDescent="0.35">
      <c r="C175" s="16" t="str">
        <f>VLOOKUP(D175,slowniki!N:O,2,FALSE)</f>
        <v>Wynagrodzenie za nadgodziny - technicy (radiologii, elektroradiologii itd.)</v>
      </c>
      <c r="D175" s="16" t="str">
        <f>'Obroty 4'!E374</f>
        <v>404-01-11-10</v>
      </c>
      <c r="E175" s="17">
        <f>'Obroty 4'!F374</f>
        <v>0</v>
      </c>
      <c r="F175" s="17">
        <f>'Obroty 4'!G374</f>
        <v>0</v>
      </c>
      <c r="G175" s="17">
        <f>'Obroty 4'!H374</f>
        <v>0</v>
      </c>
      <c r="H175" s="17">
        <f>'Obroty 4'!I374</f>
        <v>0</v>
      </c>
      <c r="I175" s="17">
        <f>'Obroty 4'!J374</f>
        <v>0</v>
      </c>
      <c r="J175" s="17">
        <f>'Obroty 4'!K374</f>
        <v>0</v>
      </c>
    </row>
    <row r="176" spans="3:10" x14ac:dyDescent="0.35">
      <c r="C176" s="16" t="str">
        <f>VLOOKUP(D176,slowniki!N:O,2,FALSE)</f>
        <v>Wynagrodzenie za nadgodziny - terapeuci zajęciowi</v>
      </c>
      <c r="D176" s="16" t="str">
        <f>'Obroty 4'!E375</f>
        <v>404-01-11-11</v>
      </c>
      <c r="E176" s="17">
        <f>'Obroty 4'!F375</f>
        <v>0</v>
      </c>
      <c r="F176" s="17">
        <f>'Obroty 4'!G375</f>
        <v>0</v>
      </c>
      <c r="G176" s="17">
        <f>'Obroty 4'!H375</f>
        <v>0</v>
      </c>
      <c r="H176" s="17">
        <f>'Obroty 4'!I375</f>
        <v>0</v>
      </c>
      <c r="I176" s="17">
        <f>'Obroty 4'!J375</f>
        <v>0</v>
      </c>
      <c r="J176" s="17">
        <f>'Obroty 4'!K375</f>
        <v>0</v>
      </c>
    </row>
    <row r="177" spans="3:10" x14ac:dyDescent="0.35">
      <c r="C177" s="16" t="str">
        <f>VLOOKUP(D177,slowniki!N:O,2,FALSE)</f>
        <v>Wynagrodzenie za nadgodziny - ratownicy medyczni</v>
      </c>
      <c r="D177" s="16" t="str">
        <f>'Obroty 4'!E376</f>
        <v>404-01-11-12</v>
      </c>
      <c r="E177" s="17">
        <f>'Obroty 4'!F376</f>
        <v>0</v>
      </c>
      <c r="F177" s="17">
        <f>'Obroty 4'!G376</f>
        <v>0</v>
      </c>
      <c r="G177" s="17">
        <f>'Obroty 4'!H376</f>
        <v>0</v>
      </c>
      <c r="H177" s="17">
        <f>'Obroty 4'!I376</f>
        <v>0</v>
      </c>
      <c r="I177" s="17">
        <f>'Obroty 4'!J376</f>
        <v>0</v>
      </c>
      <c r="J177" s="17">
        <f>'Obroty 4'!K376</f>
        <v>0</v>
      </c>
    </row>
    <row r="178" spans="3:10" x14ac:dyDescent="0.35">
      <c r="C178" s="16" t="str">
        <f>VLOOKUP(D178,slowniki!N:O,2,FALSE)</f>
        <v>Wynagrodzenie za nadgodziny - pozostały personel medyczny</v>
      </c>
      <c r="D178" s="16" t="str">
        <f>'Obroty 4'!E377</f>
        <v>404-01-11-13</v>
      </c>
      <c r="E178" s="17">
        <f>'Obroty 4'!F377</f>
        <v>0</v>
      </c>
      <c r="F178" s="17">
        <f>'Obroty 4'!G377</f>
        <v>0</v>
      </c>
      <c r="G178" s="17">
        <f>'Obroty 4'!H377</f>
        <v>0</v>
      </c>
      <c r="H178" s="17">
        <f>'Obroty 4'!I377</f>
        <v>0</v>
      </c>
      <c r="I178" s="17">
        <f>'Obroty 4'!J377</f>
        <v>0</v>
      </c>
      <c r="J178" s="17">
        <f>'Obroty 4'!K377</f>
        <v>0</v>
      </c>
    </row>
    <row r="179" spans="3:10" x14ac:dyDescent="0.35">
      <c r="C179" s="16" t="str">
        <f>VLOOKUP(D179,slowniki!N:O,2,FALSE)</f>
        <v>Wynagrodzenie za nadgodziny - pozostały personel niemedyczny (salowe, rejestratorki, sekretarki medyczne, opiekunowie medyczni, sanitariusze itd.)</v>
      </c>
      <c r="D179" s="16" t="str">
        <f>'Obroty 4'!E378</f>
        <v>404-01-11-14</v>
      </c>
      <c r="E179" s="17">
        <f>'Obroty 4'!F378</f>
        <v>0</v>
      </c>
      <c r="F179" s="17">
        <f>'Obroty 4'!G378</f>
        <v>0</v>
      </c>
      <c r="G179" s="17">
        <f>'Obroty 4'!H378</f>
        <v>0</v>
      </c>
      <c r="H179" s="17">
        <f>'Obroty 4'!I378</f>
        <v>0</v>
      </c>
      <c r="I179" s="17">
        <f>'Obroty 4'!J378</f>
        <v>0</v>
      </c>
      <c r="J179" s="17">
        <f>'Obroty 4'!K378</f>
        <v>0</v>
      </c>
    </row>
    <row r="180" spans="3:10" x14ac:dyDescent="0.35">
      <c r="C180" s="16" t="str">
        <f>VLOOKUP(D180,slowniki!N:O,2,FALSE)</f>
        <v>Wynagrodzenie za nadgodziny - pozostały personel niemedyczny, administracyjny, zarząd</v>
      </c>
      <c r="D180" s="16" t="str">
        <f>'Obroty 4'!E379</f>
        <v>404-01-11-15</v>
      </c>
      <c r="E180" s="17">
        <f>'Obroty 4'!F379</f>
        <v>0</v>
      </c>
      <c r="F180" s="17">
        <f>'Obroty 4'!G379</f>
        <v>0</v>
      </c>
      <c r="G180" s="17">
        <f>'Obroty 4'!H379</f>
        <v>0</v>
      </c>
      <c r="H180" s="17">
        <f>'Obroty 4'!I379</f>
        <v>0</v>
      </c>
      <c r="I180" s="17">
        <f>'Obroty 4'!J379</f>
        <v>0</v>
      </c>
      <c r="J180" s="17">
        <f>'Obroty 4'!K379</f>
        <v>0</v>
      </c>
    </row>
    <row r="181" spans="3:10" x14ac:dyDescent="0.35">
      <c r="C181" s="16" t="str">
        <f>VLOOKUP(D181,slowniki!N:O,2,FALSE)</f>
        <v>Wynagrodzenie za nadgodziny - stażyści</v>
      </c>
      <c r="D181" s="16" t="str">
        <f>'Obroty 4'!E380</f>
        <v>404-01-11-16</v>
      </c>
      <c r="E181" s="17">
        <f>'Obroty 4'!F380</f>
        <v>0</v>
      </c>
      <c r="F181" s="17">
        <f>'Obroty 4'!G380</f>
        <v>0</v>
      </c>
      <c r="G181" s="17">
        <f>'Obroty 4'!H380</f>
        <v>0</v>
      </c>
      <c r="H181" s="17">
        <f>'Obroty 4'!I380</f>
        <v>0</v>
      </c>
      <c r="I181" s="17">
        <f>'Obroty 4'!J380</f>
        <v>0</v>
      </c>
      <c r="J181" s="17">
        <f>'Obroty 4'!K380</f>
        <v>0</v>
      </c>
    </row>
    <row r="182" spans="3:10" x14ac:dyDescent="0.35">
      <c r="C182" s="16" t="str">
        <f>VLOOKUP(D182,slowniki!N:O,2,FALSE)</f>
        <v>Wynagrodzenie za czas  niezdolności do pracy - lekarze</v>
      </c>
      <c r="D182" s="16" t="str">
        <f>'Obroty 4'!E381</f>
        <v>404-01-12-01</v>
      </c>
      <c r="E182" s="17">
        <f>'Obroty 4'!F381</f>
        <v>0</v>
      </c>
      <c r="F182" s="17">
        <f>'Obroty 4'!G381</f>
        <v>0</v>
      </c>
      <c r="G182" s="17">
        <f>'Obroty 4'!H381</f>
        <v>0</v>
      </c>
      <c r="H182" s="17">
        <f>'Obroty 4'!I381</f>
        <v>0</v>
      </c>
      <c r="I182" s="17">
        <f>'Obroty 4'!J381</f>
        <v>0</v>
      </c>
      <c r="J182" s="17">
        <f>'Obroty 4'!K381</f>
        <v>0</v>
      </c>
    </row>
    <row r="183" spans="3:10" x14ac:dyDescent="0.35">
      <c r="C183" s="16" t="str">
        <f>VLOOKUP(D183,slowniki!N:O,2,FALSE)</f>
        <v>Wynagrodzenie za czas  niezdolności do pracy - lekarze rezydenci</v>
      </c>
      <c r="D183" s="16" t="str">
        <f>'Obroty 4'!E382</f>
        <v>404-01-12-02</v>
      </c>
      <c r="E183" s="17">
        <f>'Obroty 4'!F382</f>
        <v>0</v>
      </c>
      <c r="F183" s="17">
        <f>'Obroty 4'!G382</f>
        <v>0</v>
      </c>
      <c r="G183" s="17">
        <f>'Obroty 4'!H382</f>
        <v>0</v>
      </c>
      <c r="H183" s="17">
        <f>'Obroty 4'!I382</f>
        <v>0</v>
      </c>
      <c r="I183" s="17">
        <f>'Obroty 4'!J382</f>
        <v>0</v>
      </c>
      <c r="J183" s="17">
        <f>'Obroty 4'!K382</f>
        <v>0</v>
      </c>
    </row>
    <row r="184" spans="3:10" x14ac:dyDescent="0.35">
      <c r="C184" s="16" t="str">
        <f>VLOOKUP(D184,slowniki!N:O,2,FALSE)</f>
        <v>Wynagrodzenie za czas  niezdolności do pracy - pielęgniarki i położne</v>
      </c>
      <c r="D184" s="16" t="str">
        <f>'Obroty 4'!E383</f>
        <v>404-01-12-03</v>
      </c>
      <c r="E184" s="17">
        <f>'Obroty 4'!F383</f>
        <v>0</v>
      </c>
      <c r="F184" s="17">
        <f>'Obroty 4'!G383</f>
        <v>0</v>
      </c>
      <c r="G184" s="17">
        <f>'Obroty 4'!H383</f>
        <v>0</v>
      </c>
      <c r="H184" s="17">
        <f>'Obroty 4'!I383</f>
        <v>0</v>
      </c>
      <c r="I184" s="17">
        <f>'Obroty 4'!J383</f>
        <v>0</v>
      </c>
      <c r="J184" s="17">
        <f>'Obroty 4'!K383</f>
        <v>0</v>
      </c>
    </row>
    <row r="185" spans="3:10" x14ac:dyDescent="0.35">
      <c r="C185" s="16" t="str">
        <f>VLOOKUP(D185,slowniki!N:O,2,FALSE)</f>
        <v>Wynagrodzenie za czas  niezdolności do pracy - perfuzjoniści</v>
      </c>
      <c r="D185" s="16" t="str">
        <f>'Obroty 4'!E384</f>
        <v>404-01-12-04</v>
      </c>
      <c r="E185" s="17">
        <f>'Obroty 4'!F384</f>
        <v>0</v>
      </c>
      <c r="F185" s="17">
        <f>'Obroty 4'!G384</f>
        <v>0</v>
      </c>
      <c r="G185" s="17">
        <f>'Obroty 4'!H384</f>
        <v>0</v>
      </c>
      <c r="H185" s="17">
        <f>'Obroty 4'!I384</f>
        <v>0</v>
      </c>
      <c r="I185" s="17">
        <f>'Obroty 4'!J384</f>
        <v>0</v>
      </c>
      <c r="J185" s="17">
        <f>'Obroty 4'!K384</f>
        <v>0</v>
      </c>
    </row>
    <row r="186" spans="3:10" x14ac:dyDescent="0.35">
      <c r="C186" s="16" t="str">
        <f>VLOOKUP(D186,slowniki!N:O,2,FALSE)</f>
        <v>Wynagrodzenie za czas  niezdolności do pracy - psycholodzy, psychoterapeuci, terapeuci uzależnień</v>
      </c>
      <c r="D186" s="16" t="str">
        <f>'Obroty 4'!E385</f>
        <v>404-01-12-05</v>
      </c>
      <c r="E186" s="17">
        <f>'Obroty 4'!F385</f>
        <v>0</v>
      </c>
      <c r="F186" s="17">
        <f>'Obroty 4'!G385</f>
        <v>0</v>
      </c>
      <c r="G186" s="17">
        <f>'Obroty 4'!H385</f>
        <v>0</v>
      </c>
      <c r="H186" s="17">
        <f>'Obroty 4'!I385</f>
        <v>0</v>
      </c>
      <c r="I186" s="17">
        <f>'Obroty 4'!J385</f>
        <v>0</v>
      </c>
      <c r="J186" s="17">
        <f>'Obroty 4'!K385</f>
        <v>0</v>
      </c>
    </row>
    <row r="187" spans="3:10" x14ac:dyDescent="0.35">
      <c r="C187" s="16" t="str">
        <f>VLOOKUP(D187,slowniki!N:O,2,FALSE)</f>
        <v>Wynagrodzenie za czas  niezdolności do pracy - dietetycy</v>
      </c>
      <c r="D187" s="16" t="str">
        <f>'Obroty 4'!E386</f>
        <v>404-01-12-06</v>
      </c>
      <c r="E187" s="17">
        <f>'Obroty 4'!F386</f>
        <v>0</v>
      </c>
      <c r="F187" s="17">
        <f>'Obroty 4'!G386</f>
        <v>0</v>
      </c>
      <c r="G187" s="17">
        <f>'Obroty 4'!H386</f>
        <v>0</v>
      </c>
      <c r="H187" s="17">
        <f>'Obroty 4'!I386</f>
        <v>0</v>
      </c>
      <c r="I187" s="17">
        <f>'Obroty 4'!J386</f>
        <v>0</v>
      </c>
      <c r="J187" s="17">
        <f>'Obroty 4'!K386</f>
        <v>0</v>
      </c>
    </row>
    <row r="188" spans="3:10" x14ac:dyDescent="0.35">
      <c r="C188" s="16" t="str">
        <f>VLOOKUP(D188,slowniki!N:O,2,FALSE)</f>
        <v>Wynagrodzenie za czas  niezdolności do pracy - logopedzi</v>
      </c>
      <c r="D188" s="16" t="str">
        <f>'Obroty 4'!E387</f>
        <v>404-01-12-07</v>
      </c>
      <c r="E188" s="17">
        <f>'Obroty 4'!F387</f>
        <v>0</v>
      </c>
      <c r="F188" s="17">
        <f>'Obroty 4'!G387</f>
        <v>0</v>
      </c>
      <c r="G188" s="17">
        <f>'Obroty 4'!H387</f>
        <v>0</v>
      </c>
      <c r="H188" s="17">
        <f>'Obroty 4'!I387</f>
        <v>0</v>
      </c>
      <c r="I188" s="17">
        <f>'Obroty 4'!J387</f>
        <v>0</v>
      </c>
      <c r="J188" s="17">
        <f>'Obroty 4'!K387</f>
        <v>0</v>
      </c>
    </row>
    <row r="189" spans="3:10" x14ac:dyDescent="0.35">
      <c r="C189" s="16" t="str">
        <f>VLOOKUP(D189,slowniki!N:O,2,FALSE)</f>
        <v>Wynagrodzenie za czas  niezdolności do pracy - fizjoterapeuci, rehabilitanci, technicy rehabilitacji, masażyści, mgr rehabilitacji</v>
      </c>
      <c r="D189" s="16" t="str">
        <f>'Obroty 4'!E388</f>
        <v>404-01-12-08</v>
      </c>
      <c r="E189" s="17">
        <f>'Obroty 4'!F388</f>
        <v>0</v>
      </c>
      <c r="F189" s="17">
        <f>'Obroty 4'!G388</f>
        <v>0</v>
      </c>
      <c r="G189" s="17">
        <f>'Obroty 4'!H388</f>
        <v>0</v>
      </c>
      <c r="H189" s="17">
        <f>'Obroty 4'!I388</f>
        <v>0</v>
      </c>
      <c r="I189" s="17">
        <f>'Obroty 4'!J388</f>
        <v>0</v>
      </c>
      <c r="J189" s="17">
        <f>'Obroty 4'!K388</f>
        <v>0</v>
      </c>
    </row>
    <row r="190" spans="3:10" x14ac:dyDescent="0.35">
      <c r="C190" s="16" t="str">
        <f>VLOOKUP(D190,slowniki!N:O,2,FALSE)</f>
        <v>Wynagrodzenie za czas  niezdolności do pracy - fizycy medyczni</v>
      </c>
      <c r="D190" s="16" t="str">
        <f>'Obroty 4'!E389</f>
        <v>404-01-12-09</v>
      </c>
      <c r="E190" s="17">
        <f>'Obroty 4'!F389</f>
        <v>0</v>
      </c>
      <c r="F190" s="17">
        <f>'Obroty 4'!G389</f>
        <v>0</v>
      </c>
      <c r="G190" s="17">
        <f>'Obroty 4'!H389</f>
        <v>0</v>
      </c>
      <c r="H190" s="17">
        <f>'Obroty 4'!I389</f>
        <v>0</v>
      </c>
      <c r="I190" s="17">
        <f>'Obroty 4'!J389</f>
        <v>0</v>
      </c>
      <c r="J190" s="17">
        <f>'Obroty 4'!K389</f>
        <v>0</v>
      </c>
    </row>
    <row r="191" spans="3:10" x14ac:dyDescent="0.35">
      <c r="C191" s="16" t="str">
        <f>VLOOKUP(D191,slowniki!N:O,2,FALSE)</f>
        <v>Wynagrodzenie za czas  niezdolności do pracy - technicy (radiologii, elektroradiologii itd.)</v>
      </c>
      <c r="D191" s="16" t="str">
        <f>'Obroty 4'!E390</f>
        <v>404-01-12-10</v>
      </c>
      <c r="E191" s="17">
        <f>'Obroty 4'!F390</f>
        <v>0</v>
      </c>
      <c r="F191" s="17">
        <f>'Obroty 4'!G390</f>
        <v>0</v>
      </c>
      <c r="G191" s="17">
        <f>'Obroty 4'!H390</f>
        <v>0</v>
      </c>
      <c r="H191" s="17">
        <f>'Obroty 4'!I390</f>
        <v>0</v>
      </c>
      <c r="I191" s="17">
        <f>'Obroty 4'!J390</f>
        <v>0</v>
      </c>
      <c r="J191" s="17">
        <f>'Obroty 4'!K390</f>
        <v>0</v>
      </c>
    </row>
    <row r="192" spans="3:10" x14ac:dyDescent="0.35">
      <c r="C192" s="16" t="str">
        <f>VLOOKUP(D192,slowniki!N:O,2,FALSE)</f>
        <v>Wynagrodzenie za czas  niezdolności do pracy - terapeuci zajęciowi</v>
      </c>
      <c r="D192" s="16" t="str">
        <f>'Obroty 4'!E391</f>
        <v>404-01-12-11</v>
      </c>
      <c r="E192" s="17">
        <f>'Obroty 4'!F391</f>
        <v>0</v>
      </c>
      <c r="F192" s="17">
        <f>'Obroty 4'!G391</f>
        <v>0</v>
      </c>
      <c r="G192" s="17">
        <f>'Obroty 4'!H391</f>
        <v>0</v>
      </c>
      <c r="H192" s="17">
        <f>'Obroty 4'!I391</f>
        <v>0</v>
      </c>
      <c r="I192" s="17">
        <f>'Obroty 4'!J391</f>
        <v>0</v>
      </c>
      <c r="J192" s="17">
        <f>'Obroty 4'!K391</f>
        <v>0</v>
      </c>
    </row>
    <row r="193" spans="3:10" x14ac:dyDescent="0.35">
      <c r="C193" s="16" t="str">
        <f>VLOOKUP(D193,slowniki!N:O,2,FALSE)</f>
        <v>Wynagrodzenie za czas  niezdolności do pracy - ratownicy medyczni</v>
      </c>
      <c r="D193" s="16" t="str">
        <f>'Obroty 4'!E392</f>
        <v>404-01-12-12</v>
      </c>
      <c r="E193" s="17">
        <f>'Obroty 4'!F392</f>
        <v>0</v>
      </c>
      <c r="F193" s="17">
        <f>'Obroty 4'!G392</f>
        <v>0</v>
      </c>
      <c r="G193" s="17">
        <f>'Obroty 4'!H392</f>
        <v>0</v>
      </c>
      <c r="H193" s="17">
        <f>'Obroty 4'!I392</f>
        <v>0</v>
      </c>
      <c r="I193" s="17">
        <f>'Obroty 4'!J392</f>
        <v>0</v>
      </c>
      <c r="J193" s="17">
        <f>'Obroty 4'!K392</f>
        <v>0</v>
      </c>
    </row>
    <row r="194" spans="3:10" x14ac:dyDescent="0.35">
      <c r="C194" s="16" t="str">
        <f>VLOOKUP(D194,slowniki!N:O,2,FALSE)</f>
        <v>Wynagrodzenie za czas  niezdolności do pracy - pozostały personel medyczny</v>
      </c>
      <c r="D194" s="16" t="str">
        <f>'Obroty 4'!E393</f>
        <v>404-01-12-13</v>
      </c>
      <c r="E194" s="17">
        <f>'Obroty 4'!F393</f>
        <v>0</v>
      </c>
      <c r="F194" s="17">
        <f>'Obroty 4'!G393</f>
        <v>0</v>
      </c>
      <c r="G194" s="17">
        <f>'Obroty 4'!H393</f>
        <v>0</v>
      </c>
      <c r="H194" s="17">
        <f>'Obroty 4'!I393</f>
        <v>0</v>
      </c>
      <c r="I194" s="17">
        <f>'Obroty 4'!J393</f>
        <v>0</v>
      </c>
      <c r="J194" s="17">
        <f>'Obroty 4'!K393</f>
        <v>0</v>
      </c>
    </row>
    <row r="195" spans="3:10" x14ac:dyDescent="0.35">
      <c r="C195" s="16" t="str">
        <f>VLOOKUP(D195,slowniki!N:O,2,FALSE)</f>
        <v>Wynagrodzenie za czas  niezdolności do pracy - pozostały personel niemedyczny (salowe, rejestratorki, sekretarki medyczne, opiekunowie medyczni, sanitariusze itd.)</v>
      </c>
      <c r="D195" s="16" t="str">
        <f>'Obroty 4'!E394</f>
        <v>404-01-12-14</v>
      </c>
      <c r="E195" s="17">
        <f>'Obroty 4'!F394</f>
        <v>0</v>
      </c>
      <c r="F195" s="17">
        <f>'Obroty 4'!G394</f>
        <v>0</v>
      </c>
      <c r="G195" s="17">
        <f>'Obroty 4'!H394</f>
        <v>0</v>
      </c>
      <c r="H195" s="17">
        <f>'Obroty 4'!I394</f>
        <v>0</v>
      </c>
      <c r="I195" s="17">
        <f>'Obroty 4'!J394</f>
        <v>0</v>
      </c>
      <c r="J195" s="17">
        <f>'Obroty 4'!K394</f>
        <v>0</v>
      </c>
    </row>
    <row r="196" spans="3:10" x14ac:dyDescent="0.35">
      <c r="C196" s="16" t="str">
        <f>VLOOKUP(D196,slowniki!N:O,2,FALSE)</f>
        <v>Wynagrodzenie za czas  niezdolności do pracy - pozostały personel niemedyczny, administracyjny, zarząd</v>
      </c>
      <c r="D196" s="16" t="str">
        <f>'Obroty 4'!E395</f>
        <v>404-01-12-15</v>
      </c>
      <c r="E196" s="17">
        <f>'Obroty 4'!F395</f>
        <v>0</v>
      </c>
      <c r="F196" s="17">
        <f>'Obroty 4'!G395</f>
        <v>0</v>
      </c>
      <c r="G196" s="17">
        <f>'Obroty 4'!H395</f>
        <v>0</v>
      </c>
      <c r="H196" s="17">
        <f>'Obroty 4'!I395</f>
        <v>0</v>
      </c>
      <c r="I196" s="17">
        <f>'Obroty 4'!J395</f>
        <v>0</v>
      </c>
      <c r="J196" s="17">
        <f>'Obroty 4'!K395</f>
        <v>0</v>
      </c>
    </row>
    <row r="197" spans="3:10" x14ac:dyDescent="0.35">
      <c r="C197" s="16" t="str">
        <f>VLOOKUP(D197,slowniki!N:O,2,FALSE)</f>
        <v>Wynagrodzenie za czas  niezdolności do pracy - stażyści</v>
      </c>
      <c r="D197" s="16" t="str">
        <f>'Obroty 4'!E396</f>
        <v>404-01-12-16</v>
      </c>
      <c r="E197" s="17">
        <f>'Obroty 4'!F396</f>
        <v>0</v>
      </c>
      <c r="F197" s="17">
        <f>'Obroty 4'!G396</f>
        <v>0</v>
      </c>
      <c r="G197" s="17">
        <f>'Obroty 4'!H396</f>
        <v>0</v>
      </c>
      <c r="H197" s="17">
        <f>'Obroty 4'!I396</f>
        <v>0</v>
      </c>
      <c r="I197" s="17">
        <f>'Obroty 4'!J396</f>
        <v>0</v>
      </c>
      <c r="J197" s="17">
        <f>'Obroty 4'!K396</f>
        <v>0</v>
      </c>
    </row>
    <row r="198" spans="3:10" x14ac:dyDescent="0.35">
      <c r="C198" s="16" t="str">
        <f>VLOOKUP(D198,slowniki!N:O,2,FALSE)</f>
        <v>Nagroda jubileuszowa - lekarze</v>
      </c>
      <c r="D198" s="16" t="str">
        <f>'Obroty 4'!E397</f>
        <v>404-01-13-01</v>
      </c>
      <c r="E198" s="17">
        <f>'Obroty 4'!F397</f>
        <v>0</v>
      </c>
      <c r="F198" s="17">
        <f>'Obroty 4'!G397</f>
        <v>0</v>
      </c>
      <c r="G198" s="17">
        <f>'Obroty 4'!H397</f>
        <v>0</v>
      </c>
      <c r="H198" s="17">
        <f>'Obroty 4'!I397</f>
        <v>0</v>
      </c>
      <c r="I198" s="17">
        <f>'Obroty 4'!J397</f>
        <v>0</v>
      </c>
      <c r="J198" s="17">
        <f>'Obroty 4'!K397</f>
        <v>0</v>
      </c>
    </row>
    <row r="199" spans="3:10" x14ac:dyDescent="0.35">
      <c r="C199" s="16" t="str">
        <f>VLOOKUP(D199,slowniki!N:O,2,FALSE)</f>
        <v>Nagroda jubileuszowa - lekarze rezydenci</v>
      </c>
      <c r="D199" s="16" t="str">
        <f>'Obroty 4'!E398</f>
        <v>404-01-13-02</v>
      </c>
      <c r="E199" s="17">
        <f>'Obroty 4'!F398</f>
        <v>0</v>
      </c>
      <c r="F199" s="17">
        <f>'Obroty 4'!G398</f>
        <v>0</v>
      </c>
      <c r="G199" s="17">
        <f>'Obroty 4'!H398</f>
        <v>0</v>
      </c>
      <c r="H199" s="17">
        <f>'Obroty 4'!I398</f>
        <v>0</v>
      </c>
      <c r="I199" s="17">
        <f>'Obroty 4'!J398</f>
        <v>0</v>
      </c>
      <c r="J199" s="17">
        <f>'Obroty 4'!K398</f>
        <v>0</v>
      </c>
    </row>
    <row r="200" spans="3:10" x14ac:dyDescent="0.35">
      <c r="C200" s="16" t="str">
        <f>VLOOKUP(D200,slowniki!N:O,2,FALSE)</f>
        <v>Nagroda jubileuszowa - pielęgniarki i położne</v>
      </c>
      <c r="D200" s="16" t="str">
        <f>'Obroty 4'!E399</f>
        <v>404-01-13-03</v>
      </c>
      <c r="E200" s="17">
        <f>'Obroty 4'!F399</f>
        <v>0</v>
      </c>
      <c r="F200" s="17">
        <f>'Obroty 4'!G399</f>
        <v>0</v>
      </c>
      <c r="G200" s="17">
        <f>'Obroty 4'!H399</f>
        <v>0</v>
      </c>
      <c r="H200" s="17">
        <f>'Obroty 4'!I399</f>
        <v>0</v>
      </c>
      <c r="I200" s="17">
        <f>'Obroty 4'!J399</f>
        <v>0</v>
      </c>
      <c r="J200" s="17">
        <f>'Obroty 4'!K399</f>
        <v>0</v>
      </c>
    </row>
    <row r="201" spans="3:10" x14ac:dyDescent="0.35">
      <c r="C201" s="16" t="str">
        <f>VLOOKUP(D201,slowniki!N:O,2,FALSE)</f>
        <v>Nagroda jubileuszowa - perfuzjoniści</v>
      </c>
      <c r="D201" s="16" t="str">
        <f>'Obroty 4'!E400</f>
        <v>404-01-13-04</v>
      </c>
      <c r="E201" s="17">
        <f>'Obroty 4'!F400</f>
        <v>0</v>
      </c>
      <c r="F201" s="17">
        <f>'Obroty 4'!G400</f>
        <v>0</v>
      </c>
      <c r="G201" s="17">
        <f>'Obroty 4'!H400</f>
        <v>0</v>
      </c>
      <c r="H201" s="17">
        <f>'Obroty 4'!I400</f>
        <v>0</v>
      </c>
      <c r="I201" s="17">
        <f>'Obroty 4'!J400</f>
        <v>0</v>
      </c>
      <c r="J201" s="17">
        <f>'Obroty 4'!K400</f>
        <v>0</v>
      </c>
    </row>
    <row r="202" spans="3:10" x14ac:dyDescent="0.35">
      <c r="C202" s="16" t="str">
        <f>VLOOKUP(D202,slowniki!N:O,2,FALSE)</f>
        <v>Nagroda jubileuszowa - psycholodzy, psychoterapeuci, terapeuci uzależnień</v>
      </c>
      <c r="D202" s="16" t="str">
        <f>'Obroty 4'!E401</f>
        <v>404-01-13-05</v>
      </c>
      <c r="E202" s="17">
        <f>'Obroty 4'!F401</f>
        <v>0</v>
      </c>
      <c r="F202" s="17">
        <f>'Obroty 4'!G401</f>
        <v>0</v>
      </c>
      <c r="G202" s="17">
        <f>'Obroty 4'!H401</f>
        <v>0</v>
      </c>
      <c r="H202" s="17">
        <f>'Obroty 4'!I401</f>
        <v>0</v>
      </c>
      <c r="I202" s="17">
        <f>'Obroty 4'!J401</f>
        <v>0</v>
      </c>
      <c r="J202" s="17">
        <f>'Obroty 4'!K401</f>
        <v>0</v>
      </c>
    </row>
    <row r="203" spans="3:10" x14ac:dyDescent="0.35">
      <c r="C203" s="16" t="str">
        <f>VLOOKUP(D203,slowniki!N:O,2,FALSE)</f>
        <v>Nagroda jubileuszowa - dietetycy</v>
      </c>
      <c r="D203" s="16" t="str">
        <f>'Obroty 4'!E402</f>
        <v>404-01-13-06</v>
      </c>
      <c r="E203" s="17">
        <f>'Obroty 4'!F402</f>
        <v>0</v>
      </c>
      <c r="F203" s="17">
        <f>'Obroty 4'!G402</f>
        <v>0</v>
      </c>
      <c r="G203" s="17">
        <f>'Obroty 4'!H402</f>
        <v>0</v>
      </c>
      <c r="H203" s="17">
        <f>'Obroty 4'!I402</f>
        <v>0</v>
      </c>
      <c r="I203" s="17">
        <f>'Obroty 4'!J402</f>
        <v>0</v>
      </c>
      <c r="J203" s="17">
        <f>'Obroty 4'!K402</f>
        <v>0</v>
      </c>
    </row>
    <row r="204" spans="3:10" x14ac:dyDescent="0.35">
      <c r="C204" s="16" t="str">
        <f>VLOOKUP(D204,slowniki!N:O,2,FALSE)</f>
        <v>Nagroda jubileuszowa - logopedzi</v>
      </c>
      <c r="D204" s="16" t="str">
        <f>'Obroty 4'!E403</f>
        <v>404-01-13-07</v>
      </c>
      <c r="E204" s="17">
        <f>'Obroty 4'!F403</f>
        <v>0</v>
      </c>
      <c r="F204" s="17">
        <f>'Obroty 4'!G403</f>
        <v>0</v>
      </c>
      <c r="G204" s="17">
        <f>'Obroty 4'!H403</f>
        <v>0</v>
      </c>
      <c r="H204" s="17">
        <f>'Obroty 4'!I403</f>
        <v>0</v>
      </c>
      <c r="I204" s="17">
        <f>'Obroty 4'!J403</f>
        <v>0</v>
      </c>
      <c r="J204" s="17">
        <f>'Obroty 4'!K403</f>
        <v>0</v>
      </c>
    </row>
    <row r="205" spans="3:10" x14ac:dyDescent="0.35">
      <c r="C205" s="16" t="str">
        <f>VLOOKUP(D205,slowniki!N:O,2,FALSE)</f>
        <v>Nagroda jubileuszowa - fizjoterapeuci, rehabilitanci, technicy rehabilitacji, masażyści, mgr rehabilitacji</v>
      </c>
      <c r="D205" s="16" t="str">
        <f>'Obroty 4'!E404</f>
        <v>404-01-13-08</v>
      </c>
      <c r="E205" s="17">
        <f>'Obroty 4'!F404</f>
        <v>0</v>
      </c>
      <c r="F205" s="17">
        <f>'Obroty 4'!G404</f>
        <v>0</v>
      </c>
      <c r="G205" s="17">
        <f>'Obroty 4'!H404</f>
        <v>0</v>
      </c>
      <c r="H205" s="17">
        <f>'Obroty 4'!I404</f>
        <v>0</v>
      </c>
      <c r="I205" s="17">
        <f>'Obroty 4'!J404</f>
        <v>0</v>
      </c>
      <c r="J205" s="17">
        <f>'Obroty 4'!K404</f>
        <v>0</v>
      </c>
    </row>
    <row r="206" spans="3:10" x14ac:dyDescent="0.35">
      <c r="C206" s="16" t="str">
        <f>VLOOKUP(D206,slowniki!N:O,2,FALSE)</f>
        <v>Nagroda jubileuszowa - fizycy medyczni</v>
      </c>
      <c r="D206" s="16" t="str">
        <f>'Obroty 4'!E405</f>
        <v>404-01-13-09</v>
      </c>
      <c r="E206" s="17">
        <f>'Obroty 4'!F405</f>
        <v>0</v>
      </c>
      <c r="F206" s="17">
        <f>'Obroty 4'!G405</f>
        <v>0</v>
      </c>
      <c r="G206" s="17">
        <f>'Obroty 4'!H405</f>
        <v>0</v>
      </c>
      <c r="H206" s="17">
        <f>'Obroty 4'!I405</f>
        <v>0</v>
      </c>
      <c r="I206" s="17">
        <f>'Obroty 4'!J405</f>
        <v>0</v>
      </c>
      <c r="J206" s="17">
        <f>'Obroty 4'!K405</f>
        <v>0</v>
      </c>
    </row>
    <row r="207" spans="3:10" x14ac:dyDescent="0.35">
      <c r="C207" s="16" t="str">
        <f>VLOOKUP(D207,slowniki!N:O,2,FALSE)</f>
        <v>Nagroda jubileuszowa - technicy (radiologii, elektroradiologii itd.)</v>
      </c>
      <c r="D207" s="16" t="str">
        <f>'Obroty 4'!E406</f>
        <v>404-01-13-10</v>
      </c>
      <c r="E207" s="17">
        <f>'Obroty 4'!F406</f>
        <v>0</v>
      </c>
      <c r="F207" s="17">
        <f>'Obroty 4'!G406</f>
        <v>0</v>
      </c>
      <c r="G207" s="17">
        <f>'Obroty 4'!H406</f>
        <v>0</v>
      </c>
      <c r="H207" s="17">
        <f>'Obroty 4'!I406</f>
        <v>0</v>
      </c>
      <c r="I207" s="17">
        <f>'Obroty 4'!J406</f>
        <v>0</v>
      </c>
      <c r="J207" s="17">
        <f>'Obroty 4'!K406</f>
        <v>0</v>
      </c>
    </row>
    <row r="208" spans="3:10" x14ac:dyDescent="0.35">
      <c r="C208" s="16" t="str">
        <f>VLOOKUP(D208,slowniki!N:O,2,FALSE)</f>
        <v>Nagroda jubileuszowa - terapeuci zajęciowi</v>
      </c>
      <c r="D208" s="16" t="str">
        <f>'Obroty 4'!E407</f>
        <v>404-01-13-11</v>
      </c>
      <c r="E208" s="17">
        <f>'Obroty 4'!F407</f>
        <v>0</v>
      </c>
      <c r="F208" s="17">
        <f>'Obroty 4'!G407</f>
        <v>0</v>
      </c>
      <c r="G208" s="17">
        <f>'Obroty 4'!H407</f>
        <v>0</v>
      </c>
      <c r="H208" s="17">
        <f>'Obroty 4'!I407</f>
        <v>0</v>
      </c>
      <c r="I208" s="17">
        <f>'Obroty 4'!J407</f>
        <v>0</v>
      </c>
      <c r="J208" s="17">
        <f>'Obroty 4'!K407</f>
        <v>0</v>
      </c>
    </row>
    <row r="209" spans="3:10" x14ac:dyDescent="0.35">
      <c r="C209" s="16" t="str">
        <f>VLOOKUP(D209,slowniki!N:O,2,FALSE)</f>
        <v>Nagroda jubileuszowa - ratownicy medyczni</v>
      </c>
      <c r="D209" s="16" t="str">
        <f>'Obroty 4'!E408</f>
        <v>404-01-13-12</v>
      </c>
      <c r="E209" s="17">
        <f>'Obroty 4'!F408</f>
        <v>0</v>
      </c>
      <c r="F209" s="17">
        <f>'Obroty 4'!G408</f>
        <v>0</v>
      </c>
      <c r="G209" s="17">
        <f>'Obroty 4'!H408</f>
        <v>0</v>
      </c>
      <c r="H209" s="17">
        <f>'Obroty 4'!I408</f>
        <v>0</v>
      </c>
      <c r="I209" s="17">
        <f>'Obroty 4'!J408</f>
        <v>0</v>
      </c>
      <c r="J209" s="17">
        <f>'Obroty 4'!K408</f>
        <v>0</v>
      </c>
    </row>
    <row r="210" spans="3:10" x14ac:dyDescent="0.35">
      <c r="C210" s="16" t="str">
        <f>VLOOKUP(D210,slowniki!N:O,2,FALSE)</f>
        <v>Nagroda jubileuszowa - pozostały personel medyczny</v>
      </c>
      <c r="D210" s="16" t="str">
        <f>'Obroty 4'!E409</f>
        <v>404-01-13-13</v>
      </c>
      <c r="E210" s="17">
        <f>'Obroty 4'!F409</f>
        <v>0</v>
      </c>
      <c r="F210" s="17">
        <f>'Obroty 4'!G409</f>
        <v>0</v>
      </c>
      <c r="G210" s="17">
        <f>'Obroty 4'!H409</f>
        <v>0</v>
      </c>
      <c r="H210" s="17">
        <f>'Obroty 4'!I409</f>
        <v>0</v>
      </c>
      <c r="I210" s="17">
        <f>'Obroty 4'!J409</f>
        <v>0</v>
      </c>
      <c r="J210" s="17">
        <f>'Obroty 4'!K409</f>
        <v>0</v>
      </c>
    </row>
    <row r="211" spans="3:10" x14ac:dyDescent="0.35">
      <c r="C211" s="16" t="str">
        <f>VLOOKUP(D211,slowniki!N:O,2,FALSE)</f>
        <v>Nagroda jubileuszowa - pozostały personel niemedyczny (salowe, rejestratorki, sekretarki medyczne, opiekunowie medyczni, sanitariusze itd.)</v>
      </c>
      <c r="D211" s="16" t="str">
        <f>'Obroty 4'!E410</f>
        <v>404-01-13-14</v>
      </c>
      <c r="E211" s="17">
        <f>'Obroty 4'!F410</f>
        <v>0</v>
      </c>
      <c r="F211" s="17">
        <f>'Obroty 4'!G410</f>
        <v>0</v>
      </c>
      <c r="G211" s="17">
        <f>'Obroty 4'!H410</f>
        <v>0</v>
      </c>
      <c r="H211" s="17">
        <f>'Obroty 4'!I410</f>
        <v>0</v>
      </c>
      <c r="I211" s="17">
        <f>'Obroty 4'!J410</f>
        <v>0</v>
      </c>
      <c r="J211" s="17">
        <f>'Obroty 4'!K410</f>
        <v>0</v>
      </c>
    </row>
    <row r="212" spans="3:10" x14ac:dyDescent="0.35">
      <c r="C212" s="16" t="str">
        <f>VLOOKUP(D212,slowniki!N:O,2,FALSE)</f>
        <v>Nagroda jubileuszowa - pozostały personel niemedyczny, administracyjny, zarząd</v>
      </c>
      <c r="D212" s="16" t="str">
        <f>'Obroty 4'!E411</f>
        <v>404-01-13-15</v>
      </c>
      <c r="E212" s="17">
        <f>'Obroty 4'!F411</f>
        <v>0</v>
      </c>
      <c r="F212" s="17">
        <f>'Obroty 4'!G411</f>
        <v>0</v>
      </c>
      <c r="G212" s="17">
        <f>'Obroty 4'!H411</f>
        <v>0</v>
      </c>
      <c r="H212" s="17">
        <f>'Obroty 4'!I411</f>
        <v>0</v>
      </c>
      <c r="I212" s="17">
        <f>'Obroty 4'!J411</f>
        <v>0</v>
      </c>
      <c r="J212" s="17">
        <f>'Obroty 4'!K411</f>
        <v>0</v>
      </c>
    </row>
    <row r="213" spans="3:10" x14ac:dyDescent="0.35">
      <c r="C213" s="16" t="str">
        <f>VLOOKUP(D213,slowniki!N:O,2,FALSE)</f>
        <v>Nagroda jubileuszowa - stażyści</v>
      </c>
      <c r="D213" s="16" t="str">
        <f>'Obroty 4'!E412</f>
        <v>404-01-13-16</v>
      </c>
      <c r="E213" s="17">
        <f>'Obroty 4'!F412</f>
        <v>0</v>
      </c>
      <c r="F213" s="17">
        <f>'Obroty 4'!G412</f>
        <v>0</v>
      </c>
      <c r="G213" s="17">
        <f>'Obroty 4'!H412</f>
        <v>0</v>
      </c>
      <c r="H213" s="17">
        <f>'Obroty 4'!I412</f>
        <v>0</v>
      </c>
      <c r="I213" s="17">
        <f>'Obroty 4'!J412</f>
        <v>0</v>
      </c>
      <c r="J213" s="17">
        <f>'Obroty 4'!K412</f>
        <v>0</v>
      </c>
    </row>
    <row r="214" spans="3:10" x14ac:dyDescent="0.35">
      <c r="C214" s="16" t="str">
        <f>VLOOKUP(D214,slowniki!N:O,2,FALSE)</f>
        <v>Odprawa emerytalna lub rentowa - lekarze</v>
      </c>
      <c r="D214" s="16" t="str">
        <f>'Obroty 4'!E413</f>
        <v>404-01-14-01</v>
      </c>
      <c r="E214" s="17">
        <f>'Obroty 4'!F413</f>
        <v>0</v>
      </c>
      <c r="F214" s="17">
        <f>'Obroty 4'!G413</f>
        <v>0</v>
      </c>
      <c r="G214" s="17">
        <f>'Obroty 4'!H413</f>
        <v>0</v>
      </c>
      <c r="H214" s="17">
        <f>'Obroty 4'!I413</f>
        <v>0</v>
      </c>
      <c r="I214" s="17">
        <f>'Obroty 4'!J413</f>
        <v>0</v>
      </c>
      <c r="J214" s="17">
        <f>'Obroty 4'!K413</f>
        <v>0</v>
      </c>
    </row>
    <row r="215" spans="3:10" x14ac:dyDescent="0.35">
      <c r="C215" s="16" t="str">
        <f>VLOOKUP(D215,slowniki!N:O,2,FALSE)</f>
        <v>Odprawa emerytalna lub rentowa - lekarze rezydenci</v>
      </c>
      <c r="D215" s="16" t="str">
        <f>'Obroty 4'!E414</f>
        <v>404-01-14-02</v>
      </c>
      <c r="E215" s="17">
        <f>'Obroty 4'!F414</f>
        <v>0</v>
      </c>
      <c r="F215" s="17">
        <f>'Obroty 4'!G414</f>
        <v>0</v>
      </c>
      <c r="G215" s="17">
        <f>'Obroty 4'!H414</f>
        <v>0</v>
      </c>
      <c r="H215" s="17">
        <f>'Obroty 4'!I414</f>
        <v>0</v>
      </c>
      <c r="I215" s="17">
        <f>'Obroty 4'!J414</f>
        <v>0</v>
      </c>
      <c r="J215" s="17">
        <f>'Obroty 4'!K414</f>
        <v>0</v>
      </c>
    </row>
    <row r="216" spans="3:10" x14ac:dyDescent="0.35">
      <c r="C216" s="16" t="str">
        <f>VLOOKUP(D216,slowniki!N:O,2,FALSE)</f>
        <v>Odprawa emerytalna lub rentowa - pielęgniarki i położne</v>
      </c>
      <c r="D216" s="16" t="str">
        <f>'Obroty 4'!E415</f>
        <v>404-01-14-03</v>
      </c>
      <c r="E216" s="17">
        <f>'Obroty 4'!F415</f>
        <v>0</v>
      </c>
      <c r="F216" s="17">
        <f>'Obroty 4'!G415</f>
        <v>0</v>
      </c>
      <c r="G216" s="17">
        <f>'Obroty 4'!H415</f>
        <v>0</v>
      </c>
      <c r="H216" s="17">
        <f>'Obroty 4'!I415</f>
        <v>0</v>
      </c>
      <c r="I216" s="17">
        <f>'Obroty 4'!J415</f>
        <v>0</v>
      </c>
      <c r="J216" s="17">
        <f>'Obroty 4'!K415</f>
        <v>0</v>
      </c>
    </row>
    <row r="217" spans="3:10" x14ac:dyDescent="0.35">
      <c r="C217" s="16" t="str">
        <f>VLOOKUP(D217,slowniki!N:O,2,FALSE)</f>
        <v>Odprawa emerytalna lub rentowa - perfuzjoniści</v>
      </c>
      <c r="D217" s="16" t="str">
        <f>'Obroty 4'!E416</f>
        <v>404-01-14-04</v>
      </c>
      <c r="E217" s="17">
        <f>'Obroty 4'!F416</f>
        <v>0</v>
      </c>
      <c r="F217" s="17">
        <f>'Obroty 4'!G416</f>
        <v>0</v>
      </c>
      <c r="G217" s="17">
        <f>'Obroty 4'!H416</f>
        <v>0</v>
      </c>
      <c r="H217" s="17">
        <f>'Obroty 4'!I416</f>
        <v>0</v>
      </c>
      <c r="I217" s="17">
        <f>'Obroty 4'!J416</f>
        <v>0</v>
      </c>
      <c r="J217" s="17">
        <f>'Obroty 4'!K416</f>
        <v>0</v>
      </c>
    </row>
    <row r="218" spans="3:10" x14ac:dyDescent="0.35">
      <c r="C218" s="16" t="str">
        <f>VLOOKUP(D218,slowniki!N:O,2,FALSE)</f>
        <v>Odprawa emerytalna lub rentowa - psycholodzy, psychoterapeuci, terapeuci uzależnień</v>
      </c>
      <c r="D218" s="16" t="str">
        <f>'Obroty 4'!E417</f>
        <v>404-01-14-05</v>
      </c>
      <c r="E218" s="17">
        <f>'Obroty 4'!F417</f>
        <v>0</v>
      </c>
      <c r="F218" s="17">
        <f>'Obroty 4'!G417</f>
        <v>0</v>
      </c>
      <c r="G218" s="17">
        <f>'Obroty 4'!H417</f>
        <v>0</v>
      </c>
      <c r="H218" s="17">
        <f>'Obroty 4'!I417</f>
        <v>0</v>
      </c>
      <c r="I218" s="17">
        <f>'Obroty 4'!J417</f>
        <v>0</v>
      </c>
      <c r="J218" s="17">
        <f>'Obroty 4'!K417</f>
        <v>0</v>
      </c>
    </row>
    <row r="219" spans="3:10" x14ac:dyDescent="0.35">
      <c r="C219" s="16" t="str">
        <f>VLOOKUP(D219,slowniki!N:O,2,FALSE)</f>
        <v>Odprawa emerytalna lub rentowa - dietetycy</v>
      </c>
      <c r="D219" s="16" t="str">
        <f>'Obroty 4'!E418</f>
        <v>404-01-14-06</v>
      </c>
      <c r="E219" s="17">
        <f>'Obroty 4'!F418</f>
        <v>0</v>
      </c>
      <c r="F219" s="17">
        <f>'Obroty 4'!G418</f>
        <v>0</v>
      </c>
      <c r="G219" s="17">
        <f>'Obroty 4'!H418</f>
        <v>0</v>
      </c>
      <c r="H219" s="17">
        <f>'Obroty 4'!I418</f>
        <v>0</v>
      </c>
      <c r="I219" s="17">
        <f>'Obroty 4'!J418</f>
        <v>0</v>
      </c>
      <c r="J219" s="17">
        <f>'Obroty 4'!K418</f>
        <v>0</v>
      </c>
    </row>
    <row r="220" spans="3:10" x14ac:dyDescent="0.35">
      <c r="C220" s="16" t="str">
        <f>VLOOKUP(D220,slowniki!N:O,2,FALSE)</f>
        <v>Odprawa emerytalna lub rentowa - logopedzi</v>
      </c>
      <c r="D220" s="16" t="str">
        <f>'Obroty 4'!E419</f>
        <v>404-01-14-07</v>
      </c>
      <c r="E220" s="17">
        <f>'Obroty 4'!F419</f>
        <v>0</v>
      </c>
      <c r="F220" s="17">
        <f>'Obroty 4'!G419</f>
        <v>0</v>
      </c>
      <c r="G220" s="17">
        <f>'Obroty 4'!H419</f>
        <v>0</v>
      </c>
      <c r="H220" s="17">
        <f>'Obroty 4'!I419</f>
        <v>0</v>
      </c>
      <c r="I220" s="17">
        <f>'Obroty 4'!J419</f>
        <v>0</v>
      </c>
      <c r="J220" s="17">
        <f>'Obroty 4'!K419</f>
        <v>0</v>
      </c>
    </row>
    <row r="221" spans="3:10" x14ac:dyDescent="0.35">
      <c r="C221" s="16" t="str">
        <f>VLOOKUP(D221,slowniki!N:O,2,FALSE)</f>
        <v>Odprawa emerytalna lub rentowa - fizjoterapeuci, rehabilitanci, technicy rehabilitacji, masażyści, mgr rehabilitacji</v>
      </c>
      <c r="D221" s="16" t="str">
        <f>'Obroty 4'!E420</f>
        <v>404-01-14-08</v>
      </c>
      <c r="E221" s="17">
        <f>'Obroty 4'!F420</f>
        <v>0</v>
      </c>
      <c r="F221" s="17">
        <f>'Obroty 4'!G420</f>
        <v>0</v>
      </c>
      <c r="G221" s="17">
        <f>'Obroty 4'!H420</f>
        <v>0</v>
      </c>
      <c r="H221" s="17">
        <f>'Obroty 4'!I420</f>
        <v>0</v>
      </c>
      <c r="I221" s="17">
        <f>'Obroty 4'!J420</f>
        <v>0</v>
      </c>
      <c r="J221" s="17">
        <f>'Obroty 4'!K420</f>
        <v>0</v>
      </c>
    </row>
    <row r="222" spans="3:10" x14ac:dyDescent="0.35">
      <c r="C222" s="16" t="str">
        <f>VLOOKUP(D222,slowniki!N:O,2,FALSE)</f>
        <v>Odprawa emerytalna lub rentowa - fizycy medyczni</v>
      </c>
      <c r="D222" s="16" t="str">
        <f>'Obroty 4'!E421</f>
        <v>404-01-14-09</v>
      </c>
      <c r="E222" s="17">
        <f>'Obroty 4'!F421</f>
        <v>0</v>
      </c>
      <c r="F222" s="17">
        <f>'Obroty 4'!G421</f>
        <v>0</v>
      </c>
      <c r="G222" s="17">
        <f>'Obroty 4'!H421</f>
        <v>0</v>
      </c>
      <c r="H222" s="17">
        <f>'Obroty 4'!I421</f>
        <v>0</v>
      </c>
      <c r="I222" s="17">
        <f>'Obroty 4'!J421</f>
        <v>0</v>
      </c>
      <c r="J222" s="17">
        <f>'Obroty 4'!K421</f>
        <v>0</v>
      </c>
    </row>
    <row r="223" spans="3:10" x14ac:dyDescent="0.35">
      <c r="C223" s="16" t="str">
        <f>VLOOKUP(D223,slowniki!N:O,2,FALSE)</f>
        <v>Odprawa emerytalna lub rentowa - technicy (radiologii, elektroradiologii itd.)</v>
      </c>
      <c r="D223" s="16" t="str">
        <f>'Obroty 4'!E422</f>
        <v>404-01-14-10</v>
      </c>
      <c r="E223" s="17">
        <f>'Obroty 4'!F422</f>
        <v>0</v>
      </c>
      <c r="F223" s="17">
        <f>'Obroty 4'!G422</f>
        <v>0</v>
      </c>
      <c r="G223" s="17">
        <f>'Obroty 4'!H422</f>
        <v>0</v>
      </c>
      <c r="H223" s="17">
        <f>'Obroty 4'!I422</f>
        <v>0</v>
      </c>
      <c r="I223" s="17">
        <f>'Obroty 4'!J422</f>
        <v>0</v>
      </c>
      <c r="J223" s="17">
        <f>'Obroty 4'!K422</f>
        <v>0</v>
      </c>
    </row>
    <row r="224" spans="3:10" x14ac:dyDescent="0.35">
      <c r="C224" s="16" t="str">
        <f>VLOOKUP(D224,slowniki!N:O,2,FALSE)</f>
        <v>Odprawa emerytalna lub rentowa - terapeuci zajęciowi</v>
      </c>
      <c r="D224" s="16" t="str">
        <f>'Obroty 4'!E423</f>
        <v>404-01-14-11</v>
      </c>
      <c r="E224" s="17">
        <f>'Obroty 4'!F423</f>
        <v>0</v>
      </c>
      <c r="F224" s="17">
        <f>'Obroty 4'!G423</f>
        <v>0</v>
      </c>
      <c r="G224" s="17">
        <f>'Obroty 4'!H423</f>
        <v>0</v>
      </c>
      <c r="H224" s="17">
        <f>'Obroty 4'!I423</f>
        <v>0</v>
      </c>
      <c r="I224" s="17">
        <f>'Obroty 4'!J423</f>
        <v>0</v>
      </c>
      <c r="J224" s="17">
        <f>'Obroty 4'!K423</f>
        <v>0</v>
      </c>
    </row>
    <row r="225" spans="3:10" x14ac:dyDescent="0.35">
      <c r="C225" s="16" t="str">
        <f>VLOOKUP(D225,slowniki!N:O,2,FALSE)</f>
        <v>Odprawa emerytalna lub rentowa - ratownicy medyczni</v>
      </c>
      <c r="D225" s="16" t="str">
        <f>'Obroty 4'!E424</f>
        <v>404-01-14-12</v>
      </c>
      <c r="E225" s="17">
        <f>'Obroty 4'!F424</f>
        <v>0</v>
      </c>
      <c r="F225" s="17">
        <f>'Obroty 4'!G424</f>
        <v>0</v>
      </c>
      <c r="G225" s="17">
        <f>'Obroty 4'!H424</f>
        <v>0</v>
      </c>
      <c r="H225" s="17">
        <f>'Obroty 4'!I424</f>
        <v>0</v>
      </c>
      <c r="I225" s="17">
        <f>'Obroty 4'!J424</f>
        <v>0</v>
      </c>
      <c r="J225" s="17">
        <f>'Obroty 4'!K424</f>
        <v>0</v>
      </c>
    </row>
    <row r="226" spans="3:10" x14ac:dyDescent="0.35">
      <c r="C226" s="16" t="str">
        <f>VLOOKUP(D226,slowniki!N:O,2,FALSE)</f>
        <v>Odprawa emerytalna lub rentowa - pozostały personel medyczny</v>
      </c>
      <c r="D226" s="16" t="str">
        <f>'Obroty 4'!E425</f>
        <v>404-01-14-13</v>
      </c>
      <c r="E226" s="17">
        <f>'Obroty 4'!F425</f>
        <v>0</v>
      </c>
      <c r="F226" s="17">
        <f>'Obroty 4'!G425</f>
        <v>0</v>
      </c>
      <c r="G226" s="17">
        <f>'Obroty 4'!H425</f>
        <v>0</v>
      </c>
      <c r="H226" s="17">
        <f>'Obroty 4'!I425</f>
        <v>0</v>
      </c>
      <c r="I226" s="17">
        <f>'Obroty 4'!J425</f>
        <v>0</v>
      </c>
      <c r="J226" s="17">
        <f>'Obroty 4'!K425</f>
        <v>0</v>
      </c>
    </row>
    <row r="227" spans="3:10" x14ac:dyDescent="0.35">
      <c r="C227" s="16" t="str">
        <f>VLOOKUP(D227,slowniki!N:O,2,FALSE)</f>
        <v>Odprawa emerytalna lub rentowa - pozostały personel niemedyczny (salowe, rejestratorki, sekretarki medyczne, opiekunowie medyczni, sanitariusze itd.)</v>
      </c>
      <c r="D227" s="16" t="str">
        <f>'Obroty 4'!E426</f>
        <v>404-01-14-14</v>
      </c>
      <c r="E227" s="17">
        <f>'Obroty 4'!F426</f>
        <v>0</v>
      </c>
      <c r="F227" s="17">
        <f>'Obroty 4'!G426</f>
        <v>0</v>
      </c>
      <c r="G227" s="17">
        <f>'Obroty 4'!H426</f>
        <v>0</v>
      </c>
      <c r="H227" s="17">
        <f>'Obroty 4'!I426</f>
        <v>0</v>
      </c>
      <c r="I227" s="17">
        <f>'Obroty 4'!J426</f>
        <v>0</v>
      </c>
      <c r="J227" s="17">
        <f>'Obroty 4'!K426</f>
        <v>0</v>
      </c>
    </row>
    <row r="228" spans="3:10" x14ac:dyDescent="0.35">
      <c r="C228" s="16" t="str">
        <f>VLOOKUP(D228,slowniki!N:O,2,FALSE)</f>
        <v>Odprawa emerytalna lub rentowa - pozostały personel niemedyczny, administracyjny, zarząd</v>
      </c>
      <c r="D228" s="16" t="str">
        <f>'Obroty 4'!E427</f>
        <v>404-01-14-15</v>
      </c>
      <c r="E228" s="17">
        <f>'Obroty 4'!F427</f>
        <v>0</v>
      </c>
      <c r="F228" s="17">
        <f>'Obroty 4'!G427</f>
        <v>0</v>
      </c>
      <c r="G228" s="17">
        <f>'Obroty 4'!H427</f>
        <v>0</v>
      </c>
      <c r="H228" s="17">
        <f>'Obroty 4'!I427</f>
        <v>0</v>
      </c>
      <c r="I228" s="17">
        <f>'Obroty 4'!J427</f>
        <v>0</v>
      </c>
      <c r="J228" s="17">
        <f>'Obroty 4'!K427</f>
        <v>0</v>
      </c>
    </row>
    <row r="229" spans="3:10" x14ac:dyDescent="0.35">
      <c r="C229" s="16" t="str">
        <f>VLOOKUP(D229,slowniki!N:O,2,FALSE)</f>
        <v>Odprawa emerytalna lub rentowa - stażyści</v>
      </c>
      <c r="D229" s="16" t="str">
        <f>'Obroty 4'!E428</f>
        <v>404-01-14-16</v>
      </c>
      <c r="E229" s="17">
        <f>'Obroty 4'!F428</f>
        <v>0</v>
      </c>
      <c r="F229" s="17">
        <f>'Obroty 4'!G428</f>
        <v>0</v>
      </c>
      <c r="G229" s="17">
        <f>'Obroty 4'!H428</f>
        <v>0</v>
      </c>
      <c r="H229" s="17">
        <f>'Obroty 4'!I428</f>
        <v>0</v>
      </c>
      <c r="I229" s="17">
        <f>'Obroty 4'!J428</f>
        <v>0</v>
      </c>
      <c r="J229" s="17">
        <f>'Obroty 4'!K428</f>
        <v>0</v>
      </c>
    </row>
    <row r="230" spans="3:10" x14ac:dyDescent="0.35">
      <c r="C230" s="16" t="str">
        <f>VLOOKUP(D230,slowniki!N:O,2,FALSE)</f>
        <v>Pozostałe koszty wynagrodzeń - lekarze</v>
      </c>
      <c r="D230" s="16" t="str">
        <f>'Obroty 4'!E429</f>
        <v>404-01-15-01</v>
      </c>
      <c r="E230" s="17">
        <f>'Obroty 4'!F429</f>
        <v>0</v>
      </c>
      <c r="F230" s="17">
        <f>'Obroty 4'!G429</f>
        <v>0</v>
      </c>
      <c r="G230" s="17">
        <f>'Obroty 4'!H429</f>
        <v>0</v>
      </c>
      <c r="H230" s="17">
        <f>'Obroty 4'!I429</f>
        <v>0</v>
      </c>
      <c r="I230" s="17">
        <f>'Obroty 4'!J429</f>
        <v>0</v>
      </c>
      <c r="J230" s="17">
        <f>'Obroty 4'!K429</f>
        <v>0</v>
      </c>
    </row>
    <row r="231" spans="3:10" x14ac:dyDescent="0.35">
      <c r="C231" s="16" t="str">
        <f>VLOOKUP(D231,slowniki!N:O,2,FALSE)</f>
        <v>Pozostałe koszty wynagrodzeń - lekarze rezydenci</v>
      </c>
      <c r="D231" s="16" t="str">
        <f>'Obroty 4'!E430</f>
        <v>404-01-15-02</v>
      </c>
      <c r="E231" s="17">
        <f>'Obroty 4'!F430</f>
        <v>0</v>
      </c>
      <c r="F231" s="17">
        <f>'Obroty 4'!G430</f>
        <v>0</v>
      </c>
      <c r="G231" s="17">
        <f>'Obroty 4'!H430</f>
        <v>0</v>
      </c>
      <c r="H231" s="17">
        <f>'Obroty 4'!I430</f>
        <v>0</v>
      </c>
      <c r="I231" s="17">
        <f>'Obroty 4'!J430</f>
        <v>0</v>
      </c>
      <c r="J231" s="17">
        <f>'Obroty 4'!K430</f>
        <v>0</v>
      </c>
    </row>
    <row r="232" spans="3:10" x14ac:dyDescent="0.35">
      <c r="C232" s="16" t="str">
        <f>VLOOKUP(D232,slowniki!N:O,2,FALSE)</f>
        <v>Pozostałe koszty wynagrodzeń - pielęgniarki i położne</v>
      </c>
      <c r="D232" s="16" t="str">
        <f>'Obroty 4'!E431</f>
        <v>404-01-15-03</v>
      </c>
      <c r="E232" s="17">
        <f>'Obroty 4'!F431</f>
        <v>0</v>
      </c>
      <c r="F232" s="17">
        <f>'Obroty 4'!G431</f>
        <v>0</v>
      </c>
      <c r="G232" s="17">
        <f>'Obroty 4'!H431</f>
        <v>0</v>
      </c>
      <c r="H232" s="17">
        <f>'Obroty 4'!I431</f>
        <v>0</v>
      </c>
      <c r="I232" s="17">
        <f>'Obroty 4'!J431</f>
        <v>0</v>
      </c>
      <c r="J232" s="17">
        <f>'Obroty 4'!K431</f>
        <v>0</v>
      </c>
    </row>
    <row r="233" spans="3:10" x14ac:dyDescent="0.35">
      <c r="C233" s="16" t="str">
        <f>VLOOKUP(D233,slowniki!N:O,2,FALSE)</f>
        <v>Pozostałe koszty wynagrodzeń - perfuzjoniści</v>
      </c>
      <c r="D233" s="16" t="str">
        <f>'Obroty 4'!E432</f>
        <v>404-01-15-04</v>
      </c>
      <c r="E233" s="17">
        <f>'Obroty 4'!F432</f>
        <v>0</v>
      </c>
      <c r="F233" s="17">
        <f>'Obroty 4'!G432</f>
        <v>0</v>
      </c>
      <c r="G233" s="17">
        <f>'Obroty 4'!H432</f>
        <v>0</v>
      </c>
      <c r="H233" s="17">
        <f>'Obroty 4'!I432</f>
        <v>0</v>
      </c>
      <c r="I233" s="17">
        <f>'Obroty 4'!J432</f>
        <v>0</v>
      </c>
      <c r="J233" s="17">
        <f>'Obroty 4'!K432</f>
        <v>0</v>
      </c>
    </row>
    <row r="234" spans="3:10" x14ac:dyDescent="0.35">
      <c r="C234" s="16" t="str">
        <f>VLOOKUP(D234,slowniki!N:O,2,FALSE)</f>
        <v>Pozostałe koszty wynagrodzeń - psycholodzy, psychoterapeuci, terapeuci uzależnień</v>
      </c>
      <c r="D234" s="16" t="str">
        <f>'Obroty 4'!E433</f>
        <v>404-01-15-05</v>
      </c>
      <c r="E234" s="17">
        <f>'Obroty 4'!F433</f>
        <v>0</v>
      </c>
      <c r="F234" s="17">
        <f>'Obroty 4'!G433</f>
        <v>0</v>
      </c>
      <c r="G234" s="17">
        <f>'Obroty 4'!H433</f>
        <v>0</v>
      </c>
      <c r="H234" s="17">
        <f>'Obroty 4'!I433</f>
        <v>0</v>
      </c>
      <c r="I234" s="17">
        <f>'Obroty 4'!J433</f>
        <v>0</v>
      </c>
      <c r="J234" s="17">
        <f>'Obroty 4'!K433</f>
        <v>0</v>
      </c>
    </row>
    <row r="235" spans="3:10" x14ac:dyDescent="0.35">
      <c r="C235" s="16" t="str">
        <f>VLOOKUP(D235,slowniki!N:O,2,FALSE)</f>
        <v>Pozostałe koszty wynagrodzeń - dietetycy</v>
      </c>
      <c r="D235" s="16" t="str">
        <f>'Obroty 4'!E434</f>
        <v>404-01-15-06</v>
      </c>
      <c r="E235" s="17">
        <f>'Obroty 4'!F434</f>
        <v>0</v>
      </c>
      <c r="F235" s="17">
        <f>'Obroty 4'!G434</f>
        <v>0</v>
      </c>
      <c r="G235" s="17">
        <f>'Obroty 4'!H434</f>
        <v>0</v>
      </c>
      <c r="H235" s="17">
        <f>'Obroty 4'!I434</f>
        <v>0</v>
      </c>
      <c r="I235" s="17">
        <f>'Obroty 4'!J434</f>
        <v>0</v>
      </c>
      <c r="J235" s="17">
        <f>'Obroty 4'!K434</f>
        <v>0</v>
      </c>
    </row>
    <row r="236" spans="3:10" x14ac:dyDescent="0.35">
      <c r="C236" s="16" t="str">
        <f>VLOOKUP(D236,slowniki!N:O,2,FALSE)</f>
        <v>Pozostałe koszty wynagrodzeń - logopedzi</v>
      </c>
      <c r="D236" s="16" t="str">
        <f>'Obroty 4'!E435</f>
        <v>404-01-15-07</v>
      </c>
      <c r="E236" s="17">
        <f>'Obroty 4'!F435</f>
        <v>0</v>
      </c>
      <c r="F236" s="17">
        <f>'Obroty 4'!G435</f>
        <v>0</v>
      </c>
      <c r="G236" s="17">
        <f>'Obroty 4'!H435</f>
        <v>0</v>
      </c>
      <c r="H236" s="17">
        <f>'Obroty 4'!I435</f>
        <v>0</v>
      </c>
      <c r="I236" s="17">
        <f>'Obroty 4'!J435</f>
        <v>0</v>
      </c>
      <c r="J236" s="17">
        <f>'Obroty 4'!K435</f>
        <v>0</v>
      </c>
    </row>
    <row r="237" spans="3:10" x14ac:dyDescent="0.35">
      <c r="C237" s="16" t="str">
        <f>VLOOKUP(D237,slowniki!N:O,2,FALSE)</f>
        <v>Pozostałe koszty wynagrodzeń - fizjoterapeuci, rehabilitanci, technicy rehabilitacji, masażyści, mgr rehabilitacji</v>
      </c>
      <c r="D237" s="16" t="str">
        <f>'Obroty 4'!E436</f>
        <v>404-01-15-08</v>
      </c>
      <c r="E237" s="17">
        <f>'Obroty 4'!F436</f>
        <v>0</v>
      </c>
      <c r="F237" s="17">
        <f>'Obroty 4'!G436</f>
        <v>0</v>
      </c>
      <c r="G237" s="17">
        <f>'Obroty 4'!H436</f>
        <v>0</v>
      </c>
      <c r="H237" s="17">
        <f>'Obroty 4'!I436</f>
        <v>0</v>
      </c>
      <c r="I237" s="17">
        <f>'Obroty 4'!J436</f>
        <v>0</v>
      </c>
      <c r="J237" s="17">
        <f>'Obroty 4'!K436</f>
        <v>0</v>
      </c>
    </row>
    <row r="238" spans="3:10" x14ac:dyDescent="0.35">
      <c r="C238" s="16" t="str">
        <f>VLOOKUP(D238,slowniki!N:O,2,FALSE)</f>
        <v>Pozostałe koszty wynagrodzeń - fizycy medyczni</v>
      </c>
      <c r="D238" s="16" t="str">
        <f>'Obroty 4'!E437</f>
        <v>404-01-15-09</v>
      </c>
      <c r="E238" s="17">
        <f>'Obroty 4'!F437</f>
        <v>0</v>
      </c>
      <c r="F238" s="17">
        <f>'Obroty 4'!G437</f>
        <v>0</v>
      </c>
      <c r="G238" s="17">
        <f>'Obroty 4'!H437</f>
        <v>0</v>
      </c>
      <c r="H238" s="17">
        <f>'Obroty 4'!I437</f>
        <v>0</v>
      </c>
      <c r="I238" s="17">
        <f>'Obroty 4'!J437</f>
        <v>0</v>
      </c>
      <c r="J238" s="17">
        <f>'Obroty 4'!K437</f>
        <v>0</v>
      </c>
    </row>
    <row r="239" spans="3:10" x14ac:dyDescent="0.35">
      <c r="C239" s="16" t="str">
        <f>VLOOKUP(D239,slowniki!N:O,2,FALSE)</f>
        <v>Pozostałe koszty wynagrodzeń - technicy (radiologii, elektroradiologii itd.)</v>
      </c>
      <c r="D239" s="16" t="str">
        <f>'Obroty 4'!E438</f>
        <v>404-01-15-10</v>
      </c>
      <c r="E239" s="17">
        <f>'Obroty 4'!F438</f>
        <v>0</v>
      </c>
      <c r="F239" s="17">
        <f>'Obroty 4'!G438</f>
        <v>0</v>
      </c>
      <c r="G239" s="17">
        <f>'Obroty 4'!H438</f>
        <v>0</v>
      </c>
      <c r="H239" s="17">
        <f>'Obroty 4'!I438</f>
        <v>0</v>
      </c>
      <c r="I239" s="17">
        <f>'Obroty 4'!J438</f>
        <v>0</v>
      </c>
      <c r="J239" s="17">
        <f>'Obroty 4'!K438</f>
        <v>0</v>
      </c>
    </row>
    <row r="240" spans="3:10" x14ac:dyDescent="0.35">
      <c r="C240" s="16" t="str">
        <f>VLOOKUP(D240,slowniki!N:O,2,FALSE)</f>
        <v>Pozostałe koszty wynagrodzeń - terapeuci zajęciowi</v>
      </c>
      <c r="D240" s="16" t="str">
        <f>'Obroty 4'!E439</f>
        <v>404-01-15-11</v>
      </c>
      <c r="E240" s="17">
        <f>'Obroty 4'!F439</f>
        <v>0</v>
      </c>
      <c r="F240" s="17">
        <f>'Obroty 4'!G439</f>
        <v>0</v>
      </c>
      <c r="G240" s="17">
        <f>'Obroty 4'!H439</f>
        <v>0</v>
      </c>
      <c r="H240" s="17">
        <f>'Obroty 4'!I439</f>
        <v>0</v>
      </c>
      <c r="I240" s="17">
        <f>'Obroty 4'!J439</f>
        <v>0</v>
      </c>
      <c r="J240" s="17">
        <f>'Obroty 4'!K439</f>
        <v>0</v>
      </c>
    </row>
    <row r="241" spans="3:10" x14ac:dyDescent="0.35">
      <c r="C241" s="16" t="str">
        <f>VLOOKUP(D241,slowniki!N:O,2,FALSE)</f>
        <v>Pozostałe koszty wynagrodzeń - ratownicy medyczni</v>
      </c>
      <c r="D241" s="16" t="str">
        <f>'Obroty 4'!E440</f>
        <v>404-01-15-12</v>
      </c>
      <c r="E241" s="17">
        <f>'Obroty 4'!F440</f>
        <v>0</v>
      </c>
      <c r="F241" s="17">
        <f>'Obroty 4'!G440</f>
        <v>0</v>
      </c>
      <c r="G241" s="17">
        <f>'Obroty 4'!H440</f>
        <v>0</v>
      </c>
      <c r="H241" s="17">
        <f>'Obroty 4'!I440</f>
        <v>0</v>
      </c>
      <c r="I241" s="17">
        <f>'Obroty 4'!J440</f>
        <v>0</v>
      </c>
      <c r="J241" s="17">
        <f>'Obroty 4'!K440</f>
        <v>0</v>
      </c>
    </row>
    <row r="242" spans="3:10" x14ac:dyDescent="0.35">
      <c r="C242" s="16" t="str">
        <f>VLOOKUP(D242,slowniki!N:O,2,FALSE)</f>
        <v>Pozostałe koszty wynagrodzeń - pozostały personel medyczny</v>
      </c>
      <c r="D242" s="16" t="str">
        <f>'Obroty 4'!E441</f>
        <v>404-01-15-13</v>
      </c>
      <c r="E242" s="17">
        <f>'Obroty 4'!F441</f>
        <v>0</v>
      </c>
      <c r="F242" s="17">
        <f>'Obroty 4'!G441</f>
        <v>0</v>
      </c>
      <c r="G242" s="17">
        <f>'Obroty 4'!H441</f>
        <v>0</v>
      </c>
      <c r="H242" s="17">
        <f>'Obroty 4'!I441</f>
        <v>0</v>
      </c>
      <c r="I242" s="17">
        <f>'Obroty 4'!J441</f>
        <v>0</v>
      </c>
      <c r="J242" s="17">
        <f>'Obroty 4'!K441</f>
        <v>0</v>
      </c>
    </row>
    <row r="243" spans="3:10" x14ac:dyDescent="0.35">
      <c r="C243" s="16" t="str">
        <f>VLOOKUP(D243,slowniki!N:O,2,FALSE)</f>
        <v>Pozostałe koszty wynagrodzeń - pozostały personel niemedyczny (salowe, rejestratorki, sekretarki medyczne, opiekunowie medyczni, sanitariusze itd.)</v>
      </c>
      <c r="D243" s="16" t="str">
        <f>'Obroty 4'!E442</f>
        <v>404-01-15-14</v>
      </c>
      <c r="E243" s="17">
        <f>'Obroty 4'!F442</f>
        <v>0</v>
      </c>
      <c r="F243" s="17">
        <f>'Obroty 4'!G442</f>
        <v>0</v>
      </c>
      <c r="G243" s="17">
        <f>'Obroty 4'!H442</f>
        <v>0</v>
      </c>
      <c r="H243" s="17">
        <f>'Obroty 4'!I442</f>
        <v>0</v>
      </c>
      <c r="I243" s="17">
        <f>'Obroty 4'!J442</f>
        <v>0</v>
      </c>
      <c r="J243" s="17">
        <f>'Obroty 4'!K442</f>
        <v>0</v>
      </c>
    </row>
    <row r="244" spans="3:10" x14ac:dyDescent="0.35">
      <c r="C244" s="16" t="str">
        <f>VLOOKUP(D244,slowniki!N:O,2,FALSE)</f>
        <v>Pozostałe koszty wynagrodzeń - pozostały personel niemedyczny, administracyjny, zarząd</v>
      </c>
      <c r="D244" s="16" t="str">
        <f>'Obroty 4'!E443</f>
        <v>404-01-15-15</v>
      </c>
      <c r="E244" s="17">
        <f>'Obroty 4'!F443</f>
        <v>0</v>
      </c>
      <c r="F244" s="17">
        <f>'Obroty 4'!G443</f>
        <v>0</v>
      </c>
      <c r="G244" s="17">
        <f>'Obroty 4'!H443</f>
        <v>0</v>
      </c>
      <c r="H244" s="17">
        <f>'Obroty 4'!I443</f>
        <v>0</v>
      </c>
      <c r="I244" s="17">
        <f>'Obroty 4'!J443</f>
        <v>0</v>
      </c>
      <c r="J244" s="17">
        <f>'Obroty 4'!K443</f>
        <v>0</v>
      </c>
    </row>
    <row r="245" spans="3:10" x14ac:dyDescent="0.35">
      <c r="C245" s="16" t="str">
        <f>VLOOKUP(D245,slowniki!N:O,2,FALSE)</f>
        <v>Pozostałe koszty wynagrodzeń - stażyści</v>
      </c>
      <c r="D245" s="16" t="str">
        <f>'Obroty 4'!E444</f>
        <v>404-01-15-16</v>
      </c>
      <c r="E245" s="17">
        <f>'Obroty 4'!F444</f>
        <v>0</v>
      </c>
      <c r="F245" s="17">
        <f>'Obroty 4'!G444</f>
        <v>0</v>
      </c>
      <c r="G245" s="17">
        <f>'Obroty 4'!H444</f>
        <v>0</v>
      </c>
      <c r="H245" s="17">
        <f>'Obroty 4'!I444</f>
        <v>0</v>
      </c>
      <c r="I245" s="17">
        <f>'Obroty 4'!J444</f>
        <v>0</v>
      </c>
      <c r="J245" s="17">
        <f>'Obroty 4'!K444</f>
        <v>0</v>
      </c>
    </row>
    <row r="246" spans="3:10" x14ac:dyDescent="0.35">
      <c r="C246" s="16" t="str">
        <f>VLOOKUP(D246,slowniki!N:O,2,FALSE)</f>
        <v>Umowy zlecenia - dyżury lekarze</v>
      </c>
      <c r="D246" s="16" t="str">
        <f>'Obroty 4'!E445</f>
        <v>404-02-01-01</v>
      </c>
      <c r="E246" s="17">
        <f>'Obroty 4'!F445</f>
        <v>0</v>
      </c>
      <c r="F246" s="17">
        <f>'Obroty 4'!G445</f>
        <v>0</v>
      </c>
      <c r="G246" s="17">
        <f>'Obroty 4'!H445</f>
        <v>0</v>
      </c>
      <c r="H246" s="17">
        <f>'Obroty 4'!I445</f>
        <v>0</v>
      </c>
      <c r="I246" s="17">
        <f>'Obroty 4'!J445</f>
        <v>0</v>
      </c>
      <c r="J246" s="17">
        <f>'Obroty 4'!K445</f>
        <v>0</v>
      </c>
    </row>
    <row r="247" spans="3:10" x14ac:dyDescent="0.35">
      <c r="C247" s="16" t="str">
        <f>VLOOKUP(D247,slowniki!N:O,2,FALSE)</f>
        <v>Umowy zlecenia - dyżury lekarze rezydenci</v>
      </c>
      <c r="D247" s="16" t="str">
        <f>'Obroty 4'!E446</f>
        <v>404-02-01-02</v>
      </c>
      <c r="E247" s="17">
        <f>'Obroty 4'!F446</f>
        <v>0</v>
      </c>
      <c r="F247" s="17">
        <f>'Obroty 4'!G446</f>
        <v>0</v>
      </c>
      <c r="G247" s="17">
        <f>'Obroty 4'!H446</f>
        <v>0</v>
      </c>
      <c r="H247" s="17">
        <f>'Obroty 4'!I446</f>
        <v>0</v>
      </c>
      <c r="I247" s="17">
        <f>'Obroty 4'!J446</f>
        <v>0</v>
      </c>
      <c r="J247" s="17">
        <f>'Obroty 4'!K446</f>
        <v>0</v>
      </c>
    </row>
    <row r="248" spans="3:10" x14ac:dyDescent="0.35">
      <c r="C248" s="16" t="str">
        <f>VLOOKUP(D248,slowniki!N:O,2,FALSE)</f>
        <v>Umowy zlecenia - dyżury pielęgniarki i położne</v>
      </c>
      <c r="D248" s="16" t="str">
        <f>'Obroty 4'!E447</f>
        <v>404-02-01-03</v>
      </c>
      <c r="E248" s="17">
        <f>'Obroty 4'!F447</f>
        <v>0</v>
      </c>
      <c r="F248" s="17">
        <f>'Obroty 4'!G447</f>
        <v>0</v>
      </c>
      <c r="G248" s="17">
        <f>'Obroty 4'!H447</f>
        <v>0</v>
      </c>
      <c r="H248" s="17">
        <f>'Obroty 4'!I447</f>
        <v>0</v>
      </c>
      <c r="I248" s="17">
        <f>'Obroty 4'!J447</f>
        <v>0</v>
      </c>
      <c r="J248" s="17">
        <f>'Obroty 4'!K447</f>
        <v>0</v>
      </c>
    </row>
    <row r="249" spans="3:10" x14ac:dyDescent="0.35">
      <c r="C249" s="16" t="str">
        <f>VLOOKUP(D249,slowniki!N:O,2,FALSE)</f>
        <v>Umowy zlecenia - dyżury perfuzjoniści</v>
      </c>
      <c r="D249" s="16" t="str">
        <f>'Obroty 4'!E448</f>
        <v>404-02-01-04</v>
      </c>
      <c r="E249" s="17">
        <f>'Obroty 4'!F448</f>
        <v>0</v>
      </c>
      <c r="F249" s="17">
        <f>'Obroty 4'!G448</f>
        <v>0</v>
      </c>
      <c r="G249" s="17">
        <f>'Obroty 4'!H448</f>
        <v>0</v>
      </c>
      <c r="H249" s="17">
        <f>'Obroty 4'!I448</f>
        <v>0</v>
      </c>
      <c r="I249" s="17">
        <f>'Obroty 4'!J448</f>
        <v>0</v>
      </c>
      <c r="J249" s="17">
        <f>'Obroty 4'!K448</f>
        <v>0</v>
      </c>
    </row>
    <row r="250" spans="3:10" x14ac:dyDescent="0.35">
      <c r="C250" s="16" t="str">
        <f>VLOOKUP(D250,slowniki!N:O,2,FALSE)</f>
        <v>Umowy zlecenia - dyżury psycholodzy, psychoterapeuci, terapeuci uzależnień</v>
      </c>
      <c r="D250" s="16" t="str">
        <f>'Obroty 4'!E449</f>
        <v>404-02-01-05</v>
      </c>
      <c r="E250" s="17">
        <f>'Obroty 4'!F449</f>
        <v>0</v>
      </c>
      <c r="F250" s="17">
        <f>'Obroty 4'!G449</f>
        <v>0</v>
      </c>
      <c r="G250" s="17">
        <f>'Obroty 4'!H449</f>
        <v>0</v>
      </c>
      <c r="H250" s="17">
        <f>'Obroty 4'!I449</f>
        <v>0</v>
      </c>
      <c r="I250" s="17">
        <f>'Obroty 4'!J449</f>
        <v>0</v>
      </c>
      <c r="J250" s="17">
        <f>'Obroty 4'!K449</f>
        <v>0</v>
      </c>
    </row>
    <row r="251" spans="3:10" x14ac:dyDescent="0.35">
      <c r="C251" s="16" t="str">
        <f>VLOOKUP(D251,slowniki!N:O,2,FALSE)</f>
        <v>Umowy zlecenia - dyżury dietetycy</v>
      </c>
      <c r="D251" s="16" t="str">
        <f>'Obroty 4'!E450</f>
        <v>404-02-01-06</v>
      </c>
      <c r="E251" s="17">
        <f>'Obroty 4'!F450</f>
        <v>0</v>
      </c>
      <c r="F251" s="17">
        <f>'Obroty 4'!G450</f>
        <v>0</v>
      </c>
      <c r="G251" s="17">
        <f>'Obroty 4'!H450</f>
        <v>0</v>
      </c>
      <c r="H251" s="17">
        <f>'Obroty 4'!I450</f>
        <v>0</v>
      </c>
      <c r="I251" s="17">
        <f>'Obroty 4'!J450</f>
        <v>0</v>
      </c>
      <c r="J251" s="17">
        <f>'Obroty 4'!K450</f>
        <v>0</v>
      </c>
    </row>
    <row r="252" spans="3:10" x14ac:dyDescent="0.35">
      <c r="C252" s="16" t="str">
        <f>VLOOKUP(D252,slowniki!N:O,2,FALSE)</f>
        <v>Umowy zlecenia - dyżury logopedzi</v>
      </c>
      <c r="D252" s="16" t="str">
        <f>'Obroty 4'!E451</f>
        <v>404-02-01-07</v>
      </c>
      <c r="E252" s="17">
        <f>'Obroty 4'!F451</f>
        <v>0</v>
      </c>
      <c r="F252" s="17">
        <f>'Obroty 4'!G451</f>
        <v>0</v>
      </c>
      <c r="G252" s="17">
        <f>'Obroty 4'!H451</f>
        <v>0</v>
      </c>
      <c r="H252" s="17">
        <f>'Obroty 4'!I451</f>
        <v>0</v>
      </c>
      <c r="I252" s="17">
        <f>'Obroty 4'!J451</f>
        <v>0</v>
      </c>
      <c r="J252" s="17">
        <f>'Obroty 4'!K451</f>
        <v>0</v>
      </c>
    </row>
    <row r="253" spans="3:10" x14ac:dyDescent="0.35">
      <c r="C253" s="16" t="str">
        <f>VLOOKUP(D253,slowniki!N:O,2,FALSE)</f>
        <v>Umowy zlecenia - dyżury fizjoterapeuci, rehabilitanci, technicy rehabilitacji, masażyści, mgr rehabilitacji</v>
      </c>
      <c r="D253" s="16" t="str">
        <f>'Obroty 4'!E452</f>
        <v>404-02-01-08</v>
      </c>
      <c r="E253" s="17">
        <f>'Obroty 4'!F452</f>
        <v>0</v>
      </c>
      <c r="F253" s="17">
        <f>'Obroty 4'!G452</f>
        <v>0</v>
      </c>
      <c r="G253" s="17">
        <f>'Obroty 4'!H452</f>
        <v>0</v>
      </c>
      <c r="H253" s="17">
        <f>'Obroty 4'!I452</f>
        <v>0</v>
      </c>
      <c r="I253" s="17">
        <f>'Obroty 4'!J452</f>
        <v>0</v>
      </c>
      <c r="J253" s="17">
        <f>'Obroty 4'!K452</f>
        <v>0</v>
      </c>
    </row>
    <row r="254" spans="3:10" x14ac:dyDescent="0.35">
      <c r="C254" s="16" t="str">
        <f>VLOOKUP(D254,slowniki!N:O,2,FALSE)</f>
        <v>Umowy zlecenia - dyżury fizycy medyczni</v>
      </c>
      <c r="D254" s="16" t="str">
        <f>'Obroty 4'!E453</f>
        <v>404-02-01-09</v>
      </c>
      <c r="E254" s="17">
        <f>'Obroty 4'!F453</f>
        <v>0</v>
      </c>
      <c r="F254" s="17">
        <f>'Obroty 4'!G453</f>
        <v>0</v>
      </c>
      <c r="G254" s="17">
        <f>'Obroty 4'!H453</f>
        <v>0</v>
      </c>
      <c r="H254" s="17">
        <f>'Obroty 4'!I453</f>
        <v>0</v>
      </c>
      <c r="I254" s="17">
        <f>'Obroty 4'!J453</f>
        <v>0</v>
      </c>
      <c r="J254" s="17">
        <f>'Obroty 4'!K453</f>
        <v>0</v>
      </c>
    </row>
    <row r="255" spans="3:10" x14ac:dyDescent="0.35">
      <c r="C255" s="16" t="str">
        <f>VLOOKUP(D255,slowniki!N:O,2,FALSE)</f>
        <v>Umowy zlecenia - dyżury technicy (radiologii, elektroradiologii itd.)</v>
      </c>
      <c r="D255" s="16" t="str">
        <f>'Obroty 4'!E454</f>
        <v>404-02-01-10</v>
      </c>
      <c r="E255" s="17">
        <f>'Obroty 4'!F454</f>
        <v>0</v>
      </c>
      <c r="F255" s="17">
        <f>'Obroty 4'!G454</f>
        <v>0</v>
      </c>
      <c r="G255" s="17">
        <f>'Obroty 4'!H454</f>
        <v>0</v>
      </c>
      <c r="H255" s="17">
        <f>'Obroty 4'!I454</f>
        <v>0</v>
      </c>
      <c r="I255" s="17">
        <f>'Obroty 4'!J454</f>
        <v>0</v>
      </c>
      <c r="J255" s="17">
        <f>'Obroty 4'!K454</f>
        <v>0</v>
      </c>
    </row>
    <row r="256" spans="3:10" x14ac:dyDescent="0.35">
      <c r="C256" s="16" t="str">
        <f>VLOOKUP(D256,slowniki!N:O,2,FALSE)</f>
        <v>Umowy zlecenia - dyżury terapeuci zajęciowi</v>
      </c>
      <c r="D256" s="16" t="str">
        <f>'Obroty 4'!E455</f>
        <v>404-02-01-11</v>
      </c>
      <c r="E256" s="17">
        <f>'Obroty 4'!F455</f>
        <v>0</v>
      </c>
      <c r="F256" s="17">
        <f>'Obroty 4'!G455</f>
        <v>0</v>
      </c>
      <c r="G256" s="17">
        <f>'Obroty 4'!H455</f>
        <v>0</v>
      </c>
      <c r="H256" s="17">
        <f>'Obroty 4'!I455</f>
        <v>0</v>
      </c>
      <c r="I256" s="17">
        <f>'Obroty 4'!J455</f>
        <v>0</v>
      </c>
      <c r="J256" s="17">
        <f>'Obroty 4'!K455</f>
        <v>0</v>
      </c>
    </row>
    <row r="257" spans="3:10" x14ac:dyDescent="0.35">
      <c r="C257" s="16" t="str">
        <f>VLOOKUP(D257,slowniki!N:O,2,FALSE)</f>
        <v>Umowy zlecenia - dyżury ratownicy medyczni</v>
      </c>
      <c r="D257" s="16" t="str">
        <f>'Obroty 4'!E456</f>
        <v>404-02-01-12</v>
      </c>
      <c r="E257" s="17">
        <f>'Obroty 4'!F456</f>
        <v>0</v>
      </c>
      <c r="F257" s="17">
        <f>'Obroty 4'!G456</f>
        <v>0</v>
      </c>
      <c r="G257" s="17">
        <f>'Obroty 4'!H456</f>
        <v>0</v>
      </c>
      <c r="H257" s="17">
        <f>'Obroty 4'!I456</f>
        <v>0</v>
      </c>
      <c r="I257" s="17">
        <f>'Obroty 4'!J456</f>
        <v>0</v>
      </c>
      <c r="J257" s="17">
        <f>'Obroty 4'!K456</f>
        <v>0</v>
      </c>
    </row>
    <row r="258" spans="3:10" x14ac:dyDescent="0.35">
      <c r="C258" s="16" t="str">
        <f>VLOOKUP(D258,slowniki!N:O,2,FALSE)</f>
        <v>Umowy zlecenia - dyżury pozostały personel medyczny</v>
      </c>
      <c r="D258" s="16" t="str">
        <f>'Obroty 4'!E457</f>
        <v>404-02-01-13</v>
      </c>
      <c r="E258" s="17">
        <f>'Obroty 4'!F457</f>
        <v>0</v>
      </c>
      <c r="F258" s="17">
        <f>'Obroty 4'!G457</f>
        <v>0</v>
      </c>
      <c r="G258" s="17">
        <f>'Obroty 4'!H457</f>
        <v>0</v>
      </c>
      <c r="H258" s="17">
        <f>'Obroty 4'!I457</f>
        <v>0</v>
      </c>
      <c r="I258" s="17">
        <f>'Obroty 4'!J457</f>
        <v>0</v>
      </c>
      <c r="J258" s="17">
        <f>'Obroty 4'!K457</f>
        <v>0</v>
      </c>
    </row>
    <row r="259" spans="3:10" x14ac:dyDescent="0.35">
      <c r="C259" s="16" t="str">
        <f>VLOOKUP(D259,slowniki!N:O,2,FALSE)</f>
        <v>Umowy zlecenia - dyżury pozostały personel niemedyczny (salowe, rejestratorki, sekretarki medyczne, opiekunowie medyczni, sanitariusze itd.)</v>
      </c>
      <c r="D259" s="16" t="str">
        <f>'Obroty 4'!E458</f>
        <v>404-02-01-14</v>
      </c>
      <c r="E259" s="17">
        <f>'Obroty 4'!F458</f>
        <v>0</v>
      </c>
      <c r="F259" s="17">
        <f>'Obroty 4'!G458</f>
        <v>0</v>
      </c>
      <c r="G259" s="17">
        <f>'Obroty 4'!H458</f>
        <v>0</v>
      </c>
      <c r="H259" s="17">
        <f>'Obroty 4'!I458</f>
        <v>0</v>
      </c>
      <c r="I259" s="17">
        <f>'Obroty 4'!J458</f>
        <v>0</v>
      </c>
      <c r="J259" s="17">
        <f>'Obroty 4'!K458</f>
        <v>0</v>
      </c>
    </row>
    <row r="260" spans="3:10" x14ac:dyDescent="0.35">
      <c r="C260" s="16" t="str">
        <f>VLOOKUP(D260,slowniki!N:O,2,FALSE)</f>
        <v>Umowy zlecenia - dyżury pozostały personel niemedyczny, administracyjny, zarząd</v>
      </c>
      <c r="D260" s="16" t="str">
        <f>'Obroty 4'!E459</f>
        <v>404-02-01-15</v>
      </c>
      <c r="E260" s="17">
        <f>'Obroty 4'!F459</f>
        <v>0</v>
      </c>
      <c r="F260" s="17">
        <f>'Obroty 4'!G459</f>
        <v>0</v>
      </c>
      <c r="G260" s="17">
        <f>'Obroty 4'!H459</f>
        <v>0</v>
      </c>
      <c r="H260" s="17">
        <f>'Obroty 4'!I459</f>
        <v>0</v>
      </c>
      <c r="I260" s="17">
        <f>'Obroty 4'!J459</f>
        <v>0</v>
      </c>
      <c r="J260" s="17">
        <f>'Obroty 4'!K459</f>
        <v>0</v>
      </c>
    </row>
    <row r="261" spans="3:10" x14ac:dyDescent="0.35">
      <c r="C261" s="16" t="str">
        <f>VLOOKUP(D261,slowniki!N:O,2,FALSE)</f>
        <v>Umowy zlecenia - dyżury stażyści</v>
      </c>
      <c r="D261" s="16" t="str">
        <f>'Obroty 4'!E460</f>
        <v>404-02-01-16</v>
      </c>
      <c r="E261" s="17">
        <f>'Obroty 4'!F460</f>
        <v>0</v>
      </c>
      <c r="F261" s="17">
        <f>'Obroty 4'!G460</f>
        <v>0</v>
      </c>
      <c r="G261" s="17">
        <f>'Obroty 4'!H460</f>
        <v>0</v>
      </c>
      <c r="H261" s="17">
        <f>'Obroty 4'!I460</f>
        <v>0</v>
      </c>
      <c r="I261" s="17">
        <f>'Obroty 4'!J460</f>
        <v>0</v>
      </c>
      <c r="J261" s="17">
        <f>'Obroty 4'!K460</f>
        <v>0</v>
      </c>
    </row>
    <row r="262" spans="3:10" x14ac:dyDescent="0.35">
      <c r="C262" s="16" t="str">
        <f>VLOOKUP(D262,slowniki!N:O,2,FALSE)</f>
        <v>Umowy zlecenia - pozostałe lekarze</v>
      </c>
      <c r="D262" s="16" t="str">
        <f>'Obroty 4'!E461</f>
        <v>404-02-02-01</v>
      </c>
      <c r="E262" s="17">
        <f>'Obroty 4'!F461</f>
        <v>0</v>
      </c>
      <c r="F262" s="17">
        <f>'Obroty 4'!G461</f>
        <v>0</v>
      </c>
      <c r="G262" s="17">
        <f>'Obroty 4'!H461</f>
        <v>0</v>
      </c>
      <c r="H262" s="17">
        <f>'Obroty 4'!I461</f>
        <v>0</v>
      </c>
      <c r="I262" s="17">
        <f>'Obroty 4'!J461</f>
        <v>0</v>
      </c>
      <c r="J262" s="17">
        <f>'Obroty 4'!K461</f>
        <v>0</v>
      </c>
    </row>
    <row r="263" spans="3:10" x14ac:dyDescent="0.35">
      <c r="C263" s="16" t="str">
        <f>VLOOKUP(D263,slowniki!N:O,2,FALSE)</f>
        <v>Umowy zlecenia - pozostałe lekarze rezydenci</v>
      </c>
      <c r="D263" s="16" t="str">
        <f>'Obroty 4'!E462</f>
        <v>404-02-02-02</v>
      </c>
      <c r="E263" s="17">
        <f>'Obroty 4'!F462</f>
        <v>0</v>
      </c>
      <c r="F263" s="17">
        <f>'Obroty 4'!G462</f>
        <v>0</v>
      </c>
      <c r="G263" s="17">
        <f>'Obroty 4'!H462</f>
        <v>0</v>
      </c>
      <c r="H263" s="17">
        <f>'Obroty 4'!I462</f>
        <v>0</v>
      </c>
      <c r="I263" s="17">
        <f>'Obroty 4'!J462</f>
        <v>0</v>
      </c>
      <c r="J263" s="17">
        <f>'Obroty 4'!K462</f>
        <v>0</v>
      </c>
    </row>
    <row r="264" spans="3:10" x14ac:dyDescent="0.35">
      <c r="C264" s="16" t="str">
        <f>VLOOKUP(D264,slowniki!N:O,2,FALSE)</f>
        <v>Umowy zlecenia - pozostałe pielęgniarki i położne</v>
      </c>
      <c r="D264" s="16" t="str">
        <f>'Obroty 4'!E463</f>
        <v>404-02-02-03</v>
      </c>
      <c r="E264" s="17">
        <f>'Obroty 4'!F463</f>
        <v>0</v>
      </c>
      <c r="F264" s="17">
        <f>'Obroty 4'!G463</f>
        <v>0</v>
      </c>
      <c r="G264" s="17">
        <f>'Obroty 4'!H463</f>
        <v>0</v>
      </c>
      <c r="H264" s="17">
        <f>'Obroty 4'!I463</f>
        <v>0</v>
      </c>
      <c r="I264" s="17">
        <f>'Obroty 4'!J463</f>
        <v>0</v>
      </c>
      <c r="J264" s="17">
        <f>'Obroty 4'!K463</f>
        <v>0</v>
      </c>
    </row>
    <row r="265" spans="3:10" x14ac:dyDescent="0.35">
      <c r="C265" s="16" t="str">
        <f>VLOOKUP(D265,slowniki!N:O,2,FALSE)</f>
        <v>Umowy zlecenia - pozostałe perfuzjoniści</v>
      </c>
      <c r="D265" s="16" t="str">
        <f>'Obroty 4'!E464</f>
        <v>404-02-02-04</v>
      </c>
      <c r="E265" s="17">
        <f>'Obroty 4'!F464</f>
        <v>0</v>
      </c>
      <c r="F265" s="17">
        <f>'Obroty 4'!G464</f>
        <v>0</v>
      </c>
      <c r="G265" s="17">
        <f>'Obroty 4'!H464</f>
        <v>0</v>
      </c>
      <c r="H265" s="17">
        <f>'Obroty 4'!I464</f>
        <v>0</v>
      </c>
      <c r="I265" s="17">
        <f>'Obroty 4'!J464</f>
        <v>0</v>
      </c>
      <c r="J265" s="17">
        <f>'Obroty 4'!K464</f>
        <v>0</v>
      </c>
    </row>
    <row r="266" spans="3:10" x14ac:dyDescent="0.35">
      <c r="C266" s="16" t="str">
        <f>VLOOKUP(D266,slowniki!N:O,2,FALSE)</f>
        <v>Umowy zlecenia - pozostałe psycholodzy, psychoterapeuci, terapeuci uzależnień</v>
      </c>
      <c r="D266" s="16" t="str">
        <f>'Obroty 4'!E465</f>
        <v>404-02-02-05</v>
      </c>
      <c r="E266" s="17">
        <f>'Obroty 4'!F465</f>
        <v>0</v>
      </c>
      <c r="F266" s="17">
        <f>'Obroty 4'!G465</f>
        <v>0</v>
      </c>
      <c r="G266" s="17">
        <f>'Obroty 4'!H465</f>
        <v>0</v>
      </c>
      <c r="H266" s="17">
        <f>'Obroty 4'!I465</f>
        <v>0</v>
      </c>
      <c r="I266" s="17">
        <f>'Obroty 4'!J465</f>
        <v>0</v>
      </c>
      <c r="J266" s="17">
        <f>'Obroty 4'!K465</f>
        <v>0</v>
      </c>
    </row>
    <row r="267" spans="3:10" x14ac:dyDescent="0.35">
      <c r="C267" s="16" t="str">
        <f>VLOOKUP(D267,slowniki!N:O,2,FALSE)</f>
        <v>Umowy zlecenia - pozostałe dietetycy</v>
      </c>
      <c r="D267" s="16" t="str">
        <f>'Obroty 4'!E466</f>
        <v>404-02-02-06</v>
      </c>
      <c r="E267" s="17">
        <f>'Obroty 4'!F466</f>
        <v>0</v>
      </c>
      <c r="F267" s="17">
        <f>'Obroty 4'!G466</f>
        <v>0</v>
      </c>
      <c r="G267" s="17">
        <f>'Obroty 4'!H466</f>
        <v>0</v>
      </c>
      <c r="H267" s="17">
        <f>'Obroty 4'!I466</f>
        <v>0</v>
      </c>
      <c r="I267" s="17">
        <f>'Obroty 4'!J466</f>
        <v>0</v>
      </c>
      <c r="J267" s="17">
        <f>'Obroty 4'!K466</f>
        <v>0</v>
      </c>
    </row>
    <row r="268" spans="3:10" x14ac:dyDescent="0.35">
      <c r="C268" s="16" t="str">
        <f>VLOOKUP(D268,slowniki!N:O,2,FALSE)</f>
        <v>Umowy zlecenia - pozostałe logopedzi</v>
      </c>
      <c r="D268" s="16" t="str">
        <f>'Obroty 4'!E467</f>
        <v>404-02-02-07</v>
      </c>
      <c r="E268" s="17">
        <f>'Obroty 4'!F467</f>
        <v>0</v>
      </c>
      <c r="F268" s="17">
        <f>'Obroty 4'!G467</f>
        <v>0</v>
      </c>
      <c r="G268" s="17">
        <f>'Obroty 4'!H467</f>
        <v>0</v>
      </c>
      <c r="H268" s="17">
        <f>'Obroty 4'!I467</f>
        <v>0</v>
      </c>
      <c r="I268" s="17">
        <f>'Obroty 4'!J467</f>
        <v>0</v>
      </c>
      <c r="J268" s="17">
        <f>'Obroty 4'!K467</f>
        <v>0</v>
      </c>
    </row>
    <row r="269" spans="3:10" x14ac:dyDescent="0.35">
      <c r="C269" s="16" t="str">
        <f>VLOOKUP(D269,slowniki!N:O,2,FALSE)</f>
        <v>Umowy zlecenia - pozostałe fizjoterapeuci, rehabilitanci, technicy rehabilitacji, masażyści, mgr rehabilitacji</v>
      </c>
      <c r="D269" s="16" t="str">
        <f>'Obroty 4'!E468</f>
        <v>404-02-02-08</v>
      </c>
      <c r="E269" s="17">
        <f>'Obroty 4'!F468</f>
        <v>0</v>
      </c>
      <c r="F269" s="17">
        <f>'Obroty 4'!G468</f>
        <v>0</v>
      </c>
      <c r="G269" s="17">
        <f>'Obroty 4'!H468</f>
        <v>0</v>
      </c>
      <c r="H269" s="17">
        <f>'Obroty 4'!I468</f>
        <v>0</v>
      </c>
      <c r="I269" s="17">
        <f>'Obroty 4'!J468</f>
        <v>0</v>
      </c>
      <c r="J269" s="17">
        <f>'Obroty 4'!K468</f>
        <v>0</v>
      </c>
    </row>
    <row r="270" spans="3:10" x14ac:dyDescent="0.35">
      <c r="C270" s="16" t="str">
        <f>VLOOKUP(D270,slowniki!N:O,2,FALSE)</f>
        <v>Umowy zlecenia - pozostałe fizycy medyczni</v>
      </c>
      <c r="D270" s="16" t="str">
        <f>'Obroty 4'!E469</f>
        <v>404-02-02-09</v>
      </c>
      <c r="E270" s="17">
        <f>'Obroty 4'!F469</f>
        <v>0</v>
      </c>
      <c r="F270" s="17">
        <f>'Obroty 4'!G469</f>
        <v>0</v>
      </c>
      <c r="G270" s="17">
        <f>'Obroty 4'!H469</f>
        <v>0</v>
      </c>
      <c r="H270" s="17">
        <f>'Obroty 4'!I469</f>
        <v>0</v>
      </c>
      <c r="I270" s="17">
        <f>'Obroty 4'!J469</f>
        <v>0</v>
      </c>
      <c r="J270" s="17">
        <f>'Obroty 4'!K469</f>
        <v>0</v>
      </c>
    </row>
    <row r="271" spans="3:10" x14ac:dyDescent="0.35">
      <c r="C271" s="16" t="str">
        <f>VLOOKUP(D271,slowniki!N:O,2,FALSE)</f>
        <v>Umowy zlecenia - pozostałe technicy (radiologii, elektroradiologii itd.)</v>
      </c>
      <c r="D271" s="16" t="str">
        <f>'Obroty 4'!E470</f>
        <v>404-02-02-10</v>
      </c>
      <c r="E271" s="17">
        <f>'Obroty 4'!F470</f>
        <v>0</v>
      </c>
      <c r="F271" s="17">
        <f>'Obroty 4'!G470</f>
        <v>0</v>
      </c>
      <c r="G271" s="17">
        <f>'Obroty 4'!H470</f>
        <v>0</v>
      </c>
      <c r="H271" s="17">
        <f>'Obroty 4'!I470</f>
        <v>0</v>
      </c>
      <c r="I271" s="17">
        <f>'Obroty 4'!J470</f>
        <v>0</v>
      </c>
      <c r="J271" s="17">
        <f>'Obroty 4'!K470</f>
        <v>0</v>
      </c>
    </row>
    <row r="272" spans="3:10" x14ac:dyDescent="0.35">
      <c r="C272" s="16" t="str">
        <f>VLOOKUP(D272,slowniki!N:O,2,FALSE)</f>
        <v>Umowy zlecenia - pozostałe terapeuci zajęciowi</v>
      </c>
      <c r="D272" s="16" t="str">
        <f>'Obroty 4'!E471</f>
        <v>404-02-02-11</v>
      </c>
      <c r="E272" s="17">
        <f>'Obroty 4'!F471</f>
        <v>0</v>
      </c>
      <c r="F272" s="17">
        <f>'Obroty 4'!G471</f>
        <v>0</v>
      </c>
      <c r="G272" s="17">
        <f>'Obroty 4'!H471</f>
        <v>0</v>
      </c>
      <c r="H272" s="17">
        <f>'Obroty 4'!I471</f>
        <v>0</v>
      </c>
      <c r="I272" s="17">
        <f>'Obroty 4'!J471</f>
        <v>0</v>
      </c>
      <c r="J272" s="17">
        <f>'Obroty 4'!K471</f>
        <v>0</v>
      </c>
    </row>
    <row r="273" spans="3:10" x14ac:dyDescent="0.35">
      <c r="C273" s="16" t="str">
        <f>VLOOKUP(D273,slowniki!N:O,2,FALSE)</f>
        <v>Umowy zlecenia - pozostałe pozostały ratownicy medyczni</v>
      </c>
      <c r="D273" s="16" t="str">
        <f>'Obroty 4'!E472</f>
        <v>404-02-02-12</v>
      </c>
      <c r="E273" s="17">
        <f>'Obroty 4'!F472</f>
        <v>0</v>
      </c>
      <c r="F273" s="17">
        <f>'Obroty 4'!G472</f>
        <v>0</v>
      </c>
      <c r="G273" s="17">
        <f>'Obroty 4'!H472</f>
        <v>0</v>
      </c>
      <c r="H273" s="17">
        <f>'Obroty 4'!I472</f>
        <v>0</v>
      </c>
      <c r="I273" s="17">
        <f>'Obroty 4'!J472</f>
        <v>0</v>
      </c>
      <c r="J273" s="17">
        <f>'Obroty 4'!K472</f>
        <v>0</v>
      </c>
    </row>
    <row r="274" spans="3:10" x14ac:dyDescent="0.35">
      <c r="C274" s="16" t="str">
        <f>VLOOKUP(D274,slowniki!N:O,2,FALSE)</f>
        <v>Umowy zlecenia - pozostały personel medyczny</v>
      </c>
      <c r="D274" s="16" t="str">
        <f>'Obroty 4'!E473</f>
        <v>404-02-02-13</v>
      </c>
      <c r="E274" s="17">
        <f>'Obroty 4'!F473</f>
        <v>0</v>
      </c>
      <c r="F274" s="17">
        <f>'Obroty 4'!G473</f>
        <v>0</v>
      </c>
      <c r="G274" s="17">
        <f>'Obroty 4'!H473</f>
        <v>0</v>
      </c>
      <c r="H274" s="17">
        <f>'Obroty 4'!I473</f>
        <v>0</v>
      </c>
      <c r="I274" s="17">
        <f>'Obroty 4'!J473</f>
        <v>0</v>
      </c>
      <c r="J274" s="17">
        <f>'Obroty 4'!K473</f>
        <v>0</v>
      </c>
    </row>
    <row r="275" spans="3:10" x14ac:dyDescent="0.35">
      <c r="C275" s="16" t="str">
        <f>VLOOKUP(D275,slowniki!N:O,2,FALSE)</f>
        <v>Umowy zlecenia - pozostałe pozostały personel niemedyczny (salowe, rejestratorki, sekretarki medyczne, opiekunowie medyczni, sanitariusze itd.)</v>
      </c>
      <c r="D275" s="16" t="str">
        <f>'Obroty 4'!E474</f>
        <v>404-02-02-14</v>
      </c>
      <c r="E275" s="17">
        <f>'Obroty 4'!F474</f>
        <v>0</v>
      </c>
      <c r="F275" s="17">
        <f>'Obroty 4'!G474</f>
        <v>0</v>
      </c>
      <c r="G275" s="17">
        <f>'Obroty 4'!H474</f>
        <v>0</v>
      </c>
      <c r="H275" s="17">
        <f>'Obroty 4'!I474</f>
        <v>0</v>
      </c>
      <c r="I275" s="17">
        <f>'Obroty 4'!J474</f>
        <v>0</v>
      </c>
      <c r="J275" s="17">
        <f>'Obroty 4'!K474</f>
        <v>0</v>
      </c>
    </row>
    <row r="276" spans="3:10" x14ac:dyDescent="0.35">
      <c r="C276" s="16" t="str">
        <f>VLOOKUP(D276,slowniki!N:O,2,FALSE)</f>
        <v>Umowy zlecenia - pozostałe pozostały personel niemedyczny, administracyjny, zarząd</v>
      </c>
      <c r="D276" s="16" t="str">
        <f>'Obroty 4'!E475</f>
        <v>404-02-02-15</v>
      </c>
      <c r="E276" s="17">
        <f>'Obroty 4'!F475</f>
        <v>0</v>
      </c>
      <c r="F276" s="17">
        <f>'Obroty 4'!G475</f>
        <v>0</v>
      </c>
      <c r="G276" s="17">
        <f>'Obroty 4'!H475</f>
        <v>0</v>
      </c>
      <c r="H276" s="17">
        <f>'Obroty 4'!I475</f>
        <v>0</v>
      </c>
      <c r="I276" s="17">
        <f>'Obroty 4'!J475</f>
        <v>0</v>
      </c>
      <c r="J276" s="17">
        <f>'Obroty 4'!K475</f>
        <v>0</v>
      </c>
    </row>
    <row r="277" spans="3:10" x14ac:dyDescent="0.35">
      <c r="C277" s="16" t="str">
        <f>VLOOKUP(D277,slowniki!N:O,2,FALSE)</f>
        <v>Umowy zlecenia - pozostałe stażyści</v>
      </c>
      <c r="D277" s="16" t="str">
        <f>'Obroty 4'!E476</f>
        <v>404-02-02-16</v>
      </c>
      <c r="E277" s="17">
        <f>'Obroty 4'!F476</f>
        <v>0</v>
      </c>
      <c r="F277" s="17">
        <f>'Obroty 4'!G476</f>
        <v>0</v>
      </c>
      <c r="G277" s="17">
        <f>'Obroty 4'!H476</f>
        <v>0</v>
      </c>
      <c r="H277" s="17">
        <f>'Obroty 4'!I476</f>
        <v>0</v>
      </c>
      <c r="I277" s="17">
        <f>'Obroty 4'!J476</f>
        <v>0</v>
      </c>
      <c r="J277" s="17">
        <f>'Obroty 4'!K476</f>
        <v>0</v>
      </c>
    </row>
    <row r="278" spans="3:10" x14ac:dyDescent="0.35">
      <c r="C278" s="16" t="str">
        <f>VLOOKUP(D278,slowniki!N:O,2,FALSE)</f>
        <v>Umowy zlecenia - dyżury pod telefonem lekarze</v>
      </c>
      <c r="D278" s="16" t="str">
        <f>'Obroty 4'!E477</f>
        <v>404-02-03-01</v>
      </c>
      <c r="E278" s="17">
        <f>'Obroty 4'!F477</f>
        <v>0</v>
      </c>
      <c r="F278" s="17">
        <f>'Obroty 4'!G477</f>
        <v>0</v>
      </c>
      <c r="G278" s="17">
        <f>'Obroty 4'!H477</f>
        <v>0</v>
      </c>
      <c r="H278" s="17">
        <f>'Obroty 4'!I477</f>
        <v>0</v>
      </c>
      <c r="I278" s="17">
        <f>'Obroty 4'!J477</f>
        <v>0</v>
      </c>
      <c r="J278" s="17">
        <f>'Obroty 4'!K477</f>
        <v>0</v>
      </c>
    </row>
    <row r="279" spans="3:10" x14ac:dyDescent="0.35">
      <c r="C279" s="16" t="str">
        <f>VLOOKUP(D279,slowniki!N:O,2,FALSE)</f>
        <v>Umowy zlecenia - dyżury pod telefonem lekarze rezydenci</v>
      </c>
      <c r="D279" s="16" t="str">
        <f>'Obroty 4'!E478</f>
        <v>404-02-03-02</v>
      </c>
      <c r="E279" s="17">
        <f>'Obroty 4'!F478</f>
        <v>0</v>
      </c>
      <c r="F279" s="17">
        <f>'Obroty 4'!G478</f>
        <v>0</v>
      </c>
      <c r="G279" s="17">
        <f>'Obroty 4'!H478</f>
        <v>0</v>
      </c>
      <c r="H279" s="17">
        <f>'Obroty 4'!I478</f>
        <v>0</v>
      </c>
      <c r="I279" s="17">
        <f>'Obroty 4'!J478</f>
        <v>0</v>
      </c>
      <c r="J279" s="17">
        <f>'Obroty 4'!K478</f>
        <v>0</v>
      </c>
    </row>
    <row r="280" spans="3:10" x14ac:dyDescent="0.35">
      <c r="C280" s="16" t="str">
        <f>VLOOKUP(D280,slowniki!N:O,2,FALSE)</f>
        <v>Umowy zlecenia - dyżury pod telefonem pielęgniarki i położne</v>
      </c>
      <c r="D280" s="16" t="str">
        <f>'Obroty 4'!E479</f>
        <v>404-02-03-03</v>
      </c>
      <c r="E280" s="17">
        <f>'Obroty 4'!F479</f>
        <v>0</v>
      </c>
      <c r="F280" s="17">
        <f>'Obroty 4'!G479</f>
        <v>0</v>
      </c>
      <c r="G280" s="17">
        <f>'Obroty 4'!H479</f>
        <v>0</v>
      </c>
      <c r="H280" s="17">
        <f>'Obroty 4'!I479</f>
        <v>0</v>
      </c>
      <c r="I280" s="17">
        <f>'Obroty 4'!J479</f>
        <v>0</v>
      </c>
      <c r="J280" s="17">
        <f>'Obroty 4'!K479</f>
        <v>0</v>
      </c>
    </row>
    <row r="281" spans="3:10" x14ac:dyDescent="0.35">
      <c r="C281" s="16" t="str">
        <f>VLOOKUP(D281,slowniki!N:O,2,FALSE)</f>
        <v>Umowy zlecenia - dyżury pod telefonem perfuzjoniści</v>
      </c>
      <c r="D281" s="16" t="str">
        <f>'Obroty 4'!E480</f>
        <v>404-02-03-04</v>
      </c>
      <c r="E281" s="17">
        <f>'Obroty 4'!F480</f>
        <v>0</v>
      </c>
      <c r="F281" s="17">
        <f>'Obroty 4'!G480</f>
        <v>0</v>
      </c>
      <c r="G281" s="17">
        <f>'Obroty 4'!H480</f>
        <v>0</v>
      </c>
      <c r="H281" s="17">
        <f>'Obroty 4'!I480</f>
        <v>0</v>
      </c>
      <c r="I281" s="17">
        <f>'Obroty 4'!J480</f>
        <v>0</v>
      </c>
      <c r="J281" s="17">
        <f>'Obroty 4'!K480</f>
        <v>0</v>
      </c>
    </row>
    <row r="282" spans="3:10" x14ac:dyDescent="0.35">
      <c r="C282" s="16" t="str">
        <f>VLOOKUP(D282,slowniki!N:O,2,FALSE)</f>
        <v>Umowy zlecenia - dyżury pod telefonem psycholodzy, psychoterapeuci, terapeuci uzależnień</v>
      </c>
      <c r="D282" s="16" t="str">
        <f>'Obroty 4'!E481</f>
        <v>404-02-03-05</v>
      </c>
      <c r="E282" s="17">
        <f>'Obroty 4'!F481</f>
        <v>0</v>
      </c>
      <c r="F282" s="17">
        <f>'Obroty 4'!G481</f>
        <v>0</v>
      </c>
      <c r="G282" s="17">
        <f>'Obroty 4'!H481</f>
        <v>0</v>
      </c>
      <c r="H282" s="17">
        <f>'Obroty 4'!I481</f>
        <v>0</v>
      </c>
      <c r="I282" s="17">
        <f>'Obroty 4'!J481</f>
        <v>0</v>
      </c>
      <c r="J282" s="17">
        <f>'Obroty 4'!K481</f>
        <v>0</v>
      </c>
    </row>
    <row r="283" spans="3:10" x14ac:dyDescent="0.35">
      <c r="C283" s="16" t="str">
        <f>VLOOKUP(D283,slowniki!N:O,2,FALSE)</f>
        <v>Umowy zlecenia - dyżury pod telefonem dietetycy</v>
      </c>
      <c r="D283" s="16" t="str">
        <f>'Obroty 4'!E482</f>
        <v>404-02-03-06</v>
      </c>
      <c r="E283" s="17">
        <f>'Obroty 4'!F482</f>
        <v>0</v>
      </c>
      <c r="F283" s="17">
        <f>'Obroty 4'!G482</f>
        <v>0</v>
      </c>
      <c r="G283" s="17">
        <f>'Obroty 4'!H482</f>
        <v>0</v>
      </c>
      <c r="H283" s="17">
        <f>'Obroty 4'!I482</f>
        <v>0</v>
      </c>
      <c r="I283" s="17">
        <f>'Obroty 4'!J482</f>
        <v>0</v>
      </c>
      <c r="J283" s="17">
        <f>'Obroty 4'!K482</f>
        <v>0</v>
      </c>
    </row>
    <row r="284" spans="3:10" x14ac:dyDescent="0.35">
      <c r="C284" s="16" t="str">
        <f>VLOOKUP(D284,slowniki!N:O,2,FALSE)</f>
        <v>Umowy zlecenia - dyżury pod telefonem logopedzi</v>
      </c>
      <c r="D284" s="16" t="str">
        <f>'Obroty 4'!E483</f>
        <v>404-02-03-07</v>
      </c>
      <c r="E284" s="17">
        <f>'Obroty 4'!F483</f>
        <v>0</v>
      </c>
      <c r="F284" s="17">
        <f>'Obroty 4'!G483</f>
        <v>0</v>
      </c>
      <c r="G284" s="17">
        <f>'Obroty 4'!H483</f>
        <v>0</v>
      </c>
      <c r="H284" s="17">
        <f>'Obroty 4'!I483</f>
        <v>0</v>
      </c>
      <c r="I284" s="17">
        <f>'Obroty 4'!J483</f>
        <v>0</v>
      </c>
      <c r="J284" s="17">
        <f>'Obroty 4'!K483</f>
        <v>0</v>
      </c>
    </row>
    <row r="285" spans="3:10" x14ac:dyDescent="0.35">
      <c r="C285" s="16" t="str">
        <f>VLOOKUP(D285,slowniki!N:O,2,FALSE)</f>
        <v>Umowy zlecenia - dyżury pod telefonem fizjoterapeuci, rehabilitanci, technicy rehabilitacji, masażyści, mgr rehabilitacji</v>
      </c>
      <c r="D285" s="16" t="str">
        <f>'Obroty 4'!E484</f>
        <v>404-02-03-08</v>
      </c>
      <c r="E285" s="17">
        <f>'Obroty 4'!F484</f>
        <v>0</v>
      </c>
      <c r="F285" s="17">
        <f>'Obroty 4'!G484</f>
        <v>0</v>
      </c>
      <c r="G285" s="17">
        <f>'Obroty 4'!H484</f>
        <v>0</v>
      </c>
      <c r="H285" s="17">
        <f>'Obroty 4'!I484</f>
        <v>0</v>
      </c>
      <c r="I285" s="17">
        <f>'Obroty 4'!J484</f>
        <v>0</v>
      </c>
      <c r="J285" s="17">
        <f>'Obroty 4'!K484</f>
        <v>0</v>
      </c>
    </row>
    <row r="286" spans="3:10" x14ac:dyDescent="0.35">
      <c r="C286" s="16" t="str">
        <f>VLOOKUP(D286,slowniki!N:O,2,FALSE)</f>
        <v>Umowy zlecenia - dyżury pod telefonem fizycy medyczni</v>
      </c>
      <c r="D286" s="16" t="str">
        <f>'Obroty 4'!E485</f>
        <v>404-02-03-09</v>
      </c>
      <c r="E286" s="17">
        <f>'Obroty 4'!F485</f>
        <v>0</v>
      </c>
      <c r="F286" s="17">
        <f>'Obroty 4'!G485</f>
        <v>0</v>
      </c>
      <c r="G286" s="17">
        <f>'Obroty 4'!H485</f>
        <v>0</v>
      </c>
      <c r="H286" s="17">
        <f>'Obroty 4'!I485</f>
        <v>0</v>
      </c>
      <c r="I286" s="17">
        <f>'Obroty 4'!J485</f>
        <v>0</v>
      </c>
      <c r="J286" s="17">
        <f>'Obroty 4'!K485</f>
        <v>0</v>
      </c>
    </row>
    <row r="287" spans="3:10" x14ac:dyDescent="0.35">
      <c r="C287" s="16" t="str">
        <f>VLOOKUP(D287,slowniki!N:O,2,FALSE)</f>
        <v>Umowy zlecenia - dyżury pod telefonem technicy (radiologii, elektroradiologii itd.)</v>
      </c>
      <c r="D287" s="16" t="str">
        <f>'Obroty 4'!E486</f>
        <v>404-02-03-10</v>
      </c>
      <c r="E287" s="17">
        <f>'Obroty 4'!F486</f>
        <v>0</v>
      </c>
      <c r="F287" s="17">
        <f>'Obroty 4'!G486</f>
        <v>0</v>
      </c>
      <c r="G287" s="17">
        <f>'Obroty 4'!H486</f>
        <v>0</v>
      </c>
      <c r="H287" s="17">
        <f>'Obroty 4'!I486</f>
        <v>0</v>
      </c>
      <c r="I287" s="17">
        <f>'Obroty 4'!J486</f>
        <v>0</v>
      </c>
      <c r="J287" s="17">
        <f>'Obroty 4'!K486</f>
        <v>0</v>
      </c>
    </row>
    <row r="288" spans="3:10" x14ac:dyDescent="0.35">
      <c r="C288" s="16" t="str">
        <f>VLOOKUP(D288,slowniki!N:O,2,FALSE)</f>
        <v>Umowy zlecenia - dyżury pod telefonem terapeuci zajęciowi</v>
      </c>
      <c r="D288" s="16" t="str">
        <f>'Obroty 4'!E487</f>
        <v>404-02-03-11</v>
      </c>
      <c r="E288" s="17">
        <f>'Obroty 4'!F487</f>
        <v>0</v>
      </c>
      <c r="F288" s="17">
        <f>'Obroty 4'!G487</f>
        <v>0</v>
      </c>
      <c r="G288" s="17">
        <f>'Obroty 4'!H487</f>
        <v>0</v>
      </c>
      <c r="H288" s="17">
        <f>'Obroty 4'!I487</f>
        <v>0</v>
      </c>
      <c r="I288" s="17">
        <f>'Obroty 4'!J487</f>
        <v>0</v>
      </c>
      <c r="J288" s="17">
        <f>'Obroty 4'!K487</f>
        <v>0</v>
      </c>
    </row>
    <row r="289" spans="3:10" x14ac:dyDescent="0.35">
      <c r="C289" s="16" t="str">
        <f>VLOOKUP(D289,slowniki!N:O,2,FALSE)</f>
        <v>Umowy zlecenia - dyżury pod telefonem ratownicy medyczni</v>
      </c>
      <c r="D289" s="16" t="str">
        <f>'Obroty 4'!E488</f>
        <v>404-02-03-12</v>
      </c>
      <c r="E289" s="17">
        <f>'Obroty 4'!F488</f>
        <v>0</v>
      </c>
      <c r="F289" s="17">
        <f>'Obroty 4'!G488</f>
        <v>0</v>
      </c>
      <c r="G289" s="17">
        <f>'Obroty 4'!H488</f>
        <v>0</v>
      </c>
      <c r="H289" s="17">
        <f>'Obroty 4'!I488</f>
        <v>0</v>
      </c>
      <c r="I289" s="17">
        <f>'Obroty 4'!J488</f>
        <v>0</v>
      </c>
      <c r="J289" s="17">
        <f>'Obroty 4'!K488</f>
        <v>0</v>
      </c>
    </row>
    <row r="290" spans="3:10" x14ac:dyDescent="0.35">
      <c r="C290" s="16" t="str">
        <f>VLOOKUP(D290,slowniki!N:O,2,FALSE)</f>
        <v>Umowy zlecenia - dyżury pod telefonem pozostały personel medyczny</v>
      </c>
      <c r="D290" s="16" t="str">
        <f>'Obroty 4'!E489</f>
        <v>404-02-03-13</v>
      </c>
      <c r="E290" s="17">
        <f>'Obroty 4'!F489</f>
        <v>0</v>
      </c>
      <c r="F290" s="17">
        <f>'Obroty 4'!G489</f>
        <v>0</v>
      </c>
      <c r="G290" s="17">
        <f>'Obroty 4'!H489</f>
        <v>0</v>
      </c>
      <c r="H290" s="17">
        <f>'Obroty 4'!I489</f>
        <v>0</v>
      </c>
      <c r="I290" s="17">
        <f>'Obroty 4'!J489</f>
        <v>0</v>
      </c>
      <c r="J290" s="17">
        <f>'Obroty 4'!K489</f>
        <v>0</v>
      </c>
    </row>
    <row r="291" spans="3:10" x14ac:dyDescent="0.35">
      <c r="C291" s="16" t="str">
        <f>VLOOKUP(D291,slowniki!N:O,2,FALSE)</f>
        <v>Umowy zlecenia - dyżury pod telefonem pozostały personel niemedyczny (salowe, rejestratorki, sekretarki medyczne, opiekunowie medyczni, sanitariusze itd.)</v>
      </c>
      <c r="D291" s="16" t="str">
        <f>'Obroty 4'!E490</f>
        <v>404-02-03-14</v>
      </c>
      <c r="E291" s="17">
        <f>'Obroty 4'!F490</f>
        <v>0</v>
      </c>
      <c r="F291" s="17">
        <f>'Obroty 4'!G490</f>
        <v>0</v>
      </c>
      <c r="G291" s="17">
        <f>'Obroty 4'!H490</f>
        <v>0</v>
      </c>
      <c r="H291" s="17">
        <f>'Obroty 4'!I490</f>
        <v>0</v>
      </c>
      <c r="I291" s="17">
        <f>'Obroty 4'!J490</f>
        <v>0</v>
      </c>
      <c r="J291" s="17">
        <f>'Obroty 4'!K490</f>
        <v>0</v>
      </c>
    </row>
    <row r="292" spans="3:10" x14ac:dyDescent="0.35">
      <c r="C292" s="16" t="str">
        <f>VLOOKUP(D292,slowniki!N:O,2,FALSE)</f>
        <v>Umowy zlecenia - dyżury pod telefonem pozostały personel niemedyczny, administracyjny, zarząd</v>
      </c>
      <c r="D292" s="16" t="str">
        <f>'Obroty 4'!E491</f>
        <v>404-02-03-15</v>
      </c>
      <c r="E292" s="17">
        <f>'Obroty 4'!F491</f>
        <v>0</v>
      </c>
      <c r="F292" s="17">
        <f>'Obroty 4'!G491</f>
        <v>0</v>
      </c>
      <c r="G292" s="17">
        <f>'Obroty 4'!H491</f>
        <v>0</v>
      </c>
      <c r="H292" s="17">
        <f>'Obroty 4'!I491</f>
        <v>0</v>
      </c>
      <c r="I292" s="17">
        <f>'Obroty 4'!J491</f>
        <v>0</v>
      </c>
      <c r="J292" s="17">
        <f>'Obroty 4'!K491</f>
        <v>0</v>
      </c>
    </row>
    <row r="293" spans="3:10" x14ac:dyDescent="0.35">
      <c r="C293" s="16" t="str">
        <f>VLOOKUP(D293,slowniki!N:O,2,FALSE)</f>
        <v>Umowy zlecenia - dyżury pod telefonem stażyści</v>
      </c>
      <c r="D293" s="16" t="str">
        <f>'Obroty 4'!E492</f>
        <v>404-02-03-16</v>
      </c>
      <c r="E293" s="17">
        <f>'Obroty 4'!F492</f>
        <v>0</v>
      </c>
      <c r="F293" s="17">
        <f>'Obroty 4'!G492</f>
        <v>0</v>
      </c>
      <c r="G293" s="17">
        <f>'Obroty 4'!H492</f>
        <v>0</v>
      </c>
      <c r="H293" s="17">
        <f>'Obroty 4'!I492</f>
        <v>0</v>
      </c>
      <c r="I293" s="17">
        <f>'Obroty 4'!J492</f>
        <v>0</v>
      </c>
      <c r="J293" s="17">
        <f>'Obroty 4'!K492</f>
        <v>0</v>
      </c>
    </row>
    <row r="294" spans="3:10" x14ac:dyDescent="0.35">
      <c r="C294" s="16" t="str">
        <f>VLOOKUP(D294,slowniki!N:O,2,FALSE)</f>
        <v>Umowy o dzieło - lekarze</v>
      </c>
      <c r="D294" s="16" t="str">
        <f>'Obroty 4'!E493</f>
        <v>404-03-01-01</v>
      </c>
      <c r="E294" s="17">
        <f>'Obroty 4'!F493</f>
        <v>0</v>
      </c>
      <c r="F294" s="17">
        <f>'Obroty 4'!G493</f>
        <v>0</v>
      </c>
      <c r="G294" s="17">
        <f>'Obroty 4'!H493</f>
        <v>0</v>
      </c>
      <c r="H294" s="17">
        <f>'Obroty 4'!I493</f>
        <v>0</v>
      </c>
      <c r="I294" s="17">
        <f>'Obroty 4'!J493</f>
        <v>0</v>
      </c>
      <c r="J294" s="17">
        <f>'Obroty 4'!K493</f>
        <v>0</v>
      </c>
    </row>
    <row r="295" spans="3:10" x14ac:dyDescent="0.35">
      <c r="C295" s="16" t="str">
        <f>VLOOKUP(D295,slowniki!N:O,2,FALSE)</f>
        <v>Umowy o dzieło - lekarze rezydenci</v>
      </c>
      <c r="D295" s="16" t="str">
        <f>'Obroty 4'!E494</f>
        <v>404-03-01-02</v>
      </c>
      <c r="E295" s="17">
        <f>'Obroty 4'!F494</f>
        <v>0</v>
      </c>
      <c r="F295" s="17">
        <f>'Obroty 4'!G494</f>
        <v>0</v>
      </c>
      <c r="G295" s="17">
        <f>'Obroty 4'!H494</f>
        <v>0</v>
      </c>
      <c r="H295" s="17">
        <f>'Obroty 4'!I494</f>
        <v>0</v>
      </c>
      <c r="I295" s="17">
        <f>'Obroty 4'!J494</f>
        <v>0</v>
      </c>
      <c r="J295" s="17">
        <f>'Obroty 4'!K494</f>
        <v>0</v>
      </c>
    </row>
    <row r="296" spans="3:10" x14ac:dyDescent="0.35">
      <c r="C296" s="16" t="str">
        <f>VLOOKUP(D296,slowniki!N:O,2,FALSE)</f>
        <v>Umowy o dzieło - pielęgniarki i położne</v>
      </c>
      <c r="D296" s="16" t="str">
        <f>'Obroty 4'!E495</f>
        <v>404-03-01-03</v>
      </c>
      <c r="E296" s="17">
        <f>'Obroty 4'!F495</f>
        <v>0</v>
      </c>
      <c r="F296" s="17">
        <f>'Obroty 4'!G495</f>
        <v>0</v>
      </c>
      <c r="G296" s="17">
        <f>'Obroty 4'!H495</f>
        <v>0</v>
      </c>
      <c r="H296" s="17">
        <f>'Obroty 4'!I495</f>
        <v>0</v>
      </c>
      <c r="I296" s="17">
        <f>'Obroty 4'!J495</f>
        <v>0</v>
      </c>
      <c r="J296" s="17">
        <f>'Obroty 4'!K495</f>
        <v>0</v>
      </c>
    </row>
    <row r="297" spans="3:10" x14ac:dyDescent="0.35">
      <c r="C297" s="16" t="str">
        <f>VLOOKUP(D297,slowniki!N:O,2,FALSE)</f>
        <v>Umowy o dzieło - perfuzjoniści</v>
      </c>
      <c r="D297" s="16" t="str">
        <f>'Obroty 4'!E496</f>
        <v>404-03-01-04</v>
      </c>
      <c r="E297" s="17">
        <f>'Obroty 4'!F496</f>
        <v>0</v>
      </c>
      <c r="F297" s="17">
        <f>'Obroty 4'!G496</f>
        <v>0</v>
      </c>
      <c r="G297" s="17">
        <f>'Obroty 4'!H496</f>
        <v>0</v>
      </c>
      <c r="H297" s="17">
        <f>'Obroty 4'!I496</f>
        <v>0</v>
      </c>
      <c r="I297" s="17">
        <f>'Obroty 4'!J496</f>
        <v>0</v>
      </c>
      <c r="J297" s="17">
        <f>'Obroty 4'!K496</f>
        <v>0</v>
      </c>
    </row>
    <row r="298" spans="3:10" x14ac:dyDescent="0.35">
      <c r="C298" s="16" t="str">
        <f>VLOOKUP(D298,slowniki!N:O,2,FALSE)</f>
        <v>Umowy o dzieło - psycholodzy, psychoterapeuci, terapeuci uzależnień</v>
      </c>
      <c r="D298" s="16" t="str">
        <f>'Obroty 4'!E497</f>
        <v>404-03-01-05</v>
      </c>
      <c r="E298" s="17">
        <f>'Obroty 4'!F497</f>
        <v>0</v>
      </c>
      <c r="F298" s="17">
        <f>'Obroty 4'!G497</f>
        <v>0</v>
      </c>
      <c r="G298" s="17">
        <f>'Obroty 4'!H497</f>
        <v>0</v>
      </c>
      <c r="H298" s="17">
        <f>'Obroty 4'!I497</f>
        <v>0</v>
      </c>
      <c r="I298" s="17">
        <f>'Obroty 4'!J497</f>
        <v>0</v>
      </c>
      <c r="J298" s="17">
        <f>'Obroty 4'!K497</f>
        <v>0</v>
      </c>
    </row>
    <row r="299" spans="3:10" x14ac:dyDescent="0.35">
      <c r="C299" s="16" t="str">
        <f>VLOOKUP(D299,slowniki!N:O,2,FALSE)</f>
        <v>Umowy o dzieło - dietetycy</v>
      </c>
      <c r="D299" s="16" t="str">
        <f>'Obroty 4'!E498</f>
        <v>404-03-01-06</v>
      </c>
      <c r="E299" s="17">
        <f>'Obroty 4'!F498</f>
        <v>0</v>
      </c>
      <c r="F299" s="17">
        <f>'Obroty 4'!G498</f>
        <v>0</v>
      </c>
      <c r="G299" s="17">
        <f>'Obroty 4'!H498</f>
        <v>0</v>
      </c>
      <c r="H299" s="17">
        <f>'Obroty 4'!I498</f>
        <v>0</v>
      </c>
      <c r="I299" s="17">
        <f>'Obroty 4'!J498</f>
        <v>0</v>
      </c>
      <c r="J299" s="17">
        <f>'Obroty 4'!K498</f>
        <v>0</v>
      </c>
    </row>
    <row r="300" spans="3:10" x14ac:dyDescent="0.35">
      <c r="C300" s="16" t="str">
        <f>VLOOKUP(D300,slowniki!N:O,2,FALSE)</f>
        <v>Umowy o dzieło - logopedzi</v>
      </c>
      <c r="D300" s="16" t="str">
        <f>'Obroty 4'!E499</f>
        <v>404-03-01-07</v>
      </c>
      <c r="E300" s="17">
        <f>'Obroty 4'!F499</f>
        <v>0</v>
      </c>
      <c r="F300" s="17">
        <f>'Obroty 4'!G499</f>
        <v>0</v>
      </c>
      <c r="G300" s="17">
        <f>'Obroty 4'!H499</f>
        <v>0</v>
      </c>
      <c r="H300" s="17">
        <f>'Obroty 4'!I499</f>
        <v>0</v>
      </c>
      <c r="I300" s="17">
        <f>'Obroty 4'!J499</f>
        <v>0</v>
      </c>
      <c r="J300" s="17">
        <f>'Obroty 4'!K499</f>
        <v>0</v>
      </c>
    </row>
    <row r="301" spans="3:10" x14ac:dyDescent="0.35">
      <c r="C301" s="16" t="str">
        <f>VLOOKUP(D301,slowniki!N:O,2,FALSE)</f>
        <v>Umowy o dzieło - fizjoterapeuci, rehabilitanci, technicy rehabilitacji, masażyści, mgr rehabilitacji</v>
      </c>
      <c r="D301" s="16" t="str">
        <f>'Obroty 4'!E500</f>
        <v>404-03-01-08</v>
      </c>
      <c r="E301" s="17">
        <f>'Obroty 4'!F500</f>
        <v>0</v>
      </c>
      <c r="F301" s="17">
        <f>'Obroty 4'!G500</f>
        <v>0</v>
      </c>
      <c r="G301" s="17">
        <f>'Obroty 4'!H500</f>
        <v>0</v>
      </c>
      <c r="H301" s="17">
        <f>'Obroty 4'!I500</f>
        <v>0</v>
      </c>
      <c r="I301" s="17">
        <f>'Obroty 4'!J500</f>
        <v>0</v>
      </c>
      <c r="J301" s="17">
        <f>'Obroty 4'!K500</f>
        <v>0</v>
      </c>
    </row>
    <row r="302" spans="3:10" x14ac:dyDescent="0.35">
      <c r="C302" s="16" t="str">
        <f>VLOOKUP(D302,slowniki!N:O,2,FALSE)</f>
        <v>Umowy o dzieło - fizycy medyczni</v>
      </c>
      <c r="D302" s="16" t="str">
        <f>'Obroty 4'!E501</f>
        <v>404-03-01-09</v>
      </c>
      <c r="E302" s="17">
        <f>'Obroty 4'!F501</f>
        <v>0</v>
      </c>
      <c r="F302" s="17">
        <f>'Obroty 4'!G501</f>
        <v>0</v>
      </c>
      <c r="G302" s="17">
        <f>'Obroty 4'!H501</f>
        <v>0</v>
      </c>
      <c r="H302" s="17">
        <f>'Obroty 4'!I501</f>
        <v>0</v>
      </c>
      <c r="I302" s="17">
        <f>'Obroty 4'!J501</f>
        <v>0</v>
      </c>
      <c r="J302" s="17">
        <f>'Obroty 4'!K501</f>
        <v>0</v>
      </c>
    </row>
    <row r="303" spans="3:10" x14ac:dyDescent="0.35">
      <c r="C303" s="16" t="str">
        <f>VLOOKUP(D303,slowniki!N:O,2,FALSE)</f>
        <v>Umowy o dzieło - technicy (radiologii, elektroradiologii itd.)</v>
      </c>
      <c r="D303" s="16" t="str">
        <f>'Obroty 4'!E502</f>
        <v>404-03-01-10</v>
      </c>
      <c r="E303" s="17">
        <f>'Obroty 4'!F502</f>
        <v>0</v>
      </c>
      <c r="F303" s="17">
        <f>'Obroty 4'!G502</f>
        <v>0</v>
      </c>
      <c r="G303" s="17">
        <f>'Obroty 4'!H502</f>
        <v>0</v>
      </c>
      <c r="H303" s="17">
        <f>'Obroty 4'!I502</f>
        <v>0</v>
      </c>
      <c r="I303" s="17">
        <f>'Obroty 4'!J502</f>
        <v>0</v>
      </c>
      <c r="J303" s="17">
        <f>'Obroty 4'!K502</f>
        <v>0</v>
      </c>
    </row>
    <row r="304" spans="3:10" x14ac:dyDescent="0.35">
      <c r="C304" s="16" t="str">
        <f>VLOOKUP(D304,slowniki!N:O,2,FALSE)</f>
        <v>Umowy o dzieło - terapeuci zajęciowi</v>
      </c>
      <c r="D304" s="16" t="str">
        <f>'Obroty 4'!E503</f>
        <v>404-03-01-11</v>
      </c>
      <c r="E304" s="17">
        <f>'Obroty 4'!F503</f>
        <v>0</v>
      </c>
      <c r="F304" s="17">
        <f>'Obroty 4'!G503</f>
        <v>0</v>
      </c>
      <c r="G304" s="17">
        <f>'Obroty 4'!H503</f>
        <v>0</v>
      </c>
      <c r="H304" s="17">
        <f>'Obroty 4'!I503</f>
        <v>0</v>
      </c>
      <c r="I304" s="17">
        <f>'Obroty 4'!J503</f>
        <v>0</v>
      </c>
      <c r="J304" s="17">
        <f>'Obroty 4'!K503</f>
        <v>0</v>
      </c>
    </row>
    <row r="305" spans="3:10" x14ac:dyDescent="0.35">
      <c r="C305" s="16" t="str">
        <f>VLOOKUP(D305,slowniki!N:O,2,FALSE)</f>
        <v>Umowy o dzieło - ratownicy medyczni</v>
      </c>
      <c r="D305" s="16" t="str">
        <f>'Obroty 4'!E504</f>
        <v>404-03-01-12</v>
      </c>
      <c r="E305" s="17">
        <f>'Obroty 4'!F504</f>
        <v>0</v>
      </c>
      <c r="F305" s="17">
        <f>'Obroty 4'!G504</f>
        <v>0</v>
      </c>
      <c r="G305" s="17">
        <f>'Obroty 4'!H504</f>
        <v>0</v>
      </c>
      <c r="H305" s="17">
        <f>'Obroty 4'!I504</f>
        <v>0</v>
      </c>
      <c r="I305" s="17">
        <f>'Obroty 4'!J504</f>
        <v>0</v>
      </c>
      <c r="J305" s="17">
        <f>'Obroty 4'!K504</f>
        <v>0</v>
      </c>
    </row>
    <row r="306" spans="3:10" x14ac:dyDescent="0.35">
      <c r="C306" s="16" t="str">
        <f>VLOOKUP(D306,slowniki!N:O,2,FALSE)</f>
        <v>Umowy o dzieło - pozostały personel medyczny</v>
      </c>
      <c r="D306" s="16" t="str">
        <f>'Obroty 4'!E505</f>
        <v>404-03-01-13</v>
      </c>
      <c r="E306" s="17">
        <f>'Obroty 4'!F505</f>
        <v>0</v>
      </c>
      <c r="F306" s="17">
        <f>'Obroty 4'!G505</f>
        <v>0</v>
      </c>
      <c r="G306" s="17">
        <f>'Obroty 4'!H505</f>
        <v>0</v>
      </c>
      <c r="H306" s="17">
        <f>'Obroty 4'!I505</f>
        <v>0</v>
      </c>
      <c r="I306" s="17">
        <f>'Obroty 4'!J505</f>
        <v>0</v>
      </c>
      <c r="J306" s="17">
        <f>'Obroty 4'!K505</f>
        <v>0</v>
      </c>
    </row>
    <row r="307" spans="3:10" x14ac:dyDescent="0.35">
      <c r="C307" s="16" t="str">
        <f>VLOOKUP(D307,slowniki!N:O,2,FALSE)</f>
        <v>Umowy o dzieło - pozostały personel niemedyczny (salowe, rejestratorki, sekretarki medyczne, opiekunowie medyczni, sanitariusze itd.)</v>
      </c>
      <c r="D307" s="16" t="str">
        <f>'Obroty 4'!E506</f>
        <v>404-03-01-14</v>
      </c>
      <c r="E307" s="17">
        <f>'Obroty 4'!F506</f>
        <v>0</v>
      </c>
      <c r="F307" s="17">
        <f>'Obroty 4'!G506</f>
        <v>0</v>
      </c>
      <c r="G307" s="17">
        <f>'Obroty 4'!H506</f>
        <v>0</v>
      </c>
      <c r="H307" s="17">
        <f>'Obroty 4'!I506</f>
        <v>0</v>
      </c>
      <c r="I307" s="17">
        <f>'Obroty 4'!J506</f>
        <v>0</v>
      </c>
      <c r="J307" s="17">
        <f>'Obroty 4'!K506</f>
        <v>0</v>
      </c>
    </row>
    <row r="308" spans="3:10" x14ac:dyDescent="0.35">
      <c r="C308" s="16" t="str">
        <f>VLOOKUP(D308,slowniki!N:O,2,FALSE)</f>
        <v>Umowy o dzieło - pozostały personel niemedyczny, administracyjny, zarząd</v>
      </c>
      <c r="D308" s="16" t="str">
        <f>'Obroty 4'!E507</f>
        <v>404-03-01-15</v>
      </c>
      <c r="E308" s="17">
        <f>'Obroty 4'!F507</f>
        <v>0</v>
      </c>
      <c r="F308" s="17">
        <f>'Obroty 4'!G507</f>
        <v>0</v>
      </c>
      <c r="G308" s="17">
        <f>'Obroty 4'!H507</f>
        <v>0</v>
      </c>
      <c r="H308" s="17">
        <f>'Obroty 4'!I507</f>
        <v>0</v>
      </c>
      <c r="I308" s="17">
        <f>'Obroty 4'!J507</f>
        <v>0</v>
      </c>
      <c r="J308" s="17">
        <f>'Obroty 4'!K507</f>
        <v>0</v>
      </c>
    </row>
    <row r="309" spans="3:10" x14ac:dyDescent="0.35">
      <c r="C309" s="16" t="str">
        <f>VLOOKUP(D309,slowniki!N:O,2,FALSE)</f>
        <v>Umowy o dzieło - stażyści</v>
      </c>
      <c r="D309" s="16" t="str">
        <f>'Obroty 4'!E508</f>
        <v>404-03-01-16</v>
      </c>
      <c r="E309" s="17">
        <f>'Obroty 4'!F508</f>
        <v>0</v>
      </c>
      <c r="F309" s="17">
        <f>'Obroty 4'!G508</f>
        <v>0</v>
      </c>
      <c r="G309" s="17">
        <f>'Obroty 4'!H508</f>
        <v>0</v>
      </c>
      <c r="H309" s="17">
        <f>'Obroty 4'!I508</f>
        <v>0</v>
      </c>
      <c r="I309" s="17">
        <f>'Obroty 4'!J508</f>
        <v>0</v>
      </c>
      <c r="J309" s="17">
        <f>'Obroty 4'!K508</f>
        <v>0</v>
      </c>
    </row>
    <row r="310" spans="3:10" x14ac:dyDescent="0.35">
      <c r="C310" s="16" t="str">
        <f>VLOOKUP(D310,slowniki!N:O,2,FALSE)</f>
        <v>Pozostałe umowy cywilno-prawne - lekarze</v>
      </c>
      <c r="D310" s="16" t="str">
        <f>'Obroty 4'!E509</f>
        <v>404-04-01-01</v>
      </c>
      <c r="E310" s="17">
        <f>'Obroty 4'!F509</f>
        <v>0</v>
      </c>
      <c r="F310" s="17">
        <f>'Obroty 4'!G509</f>
        <v>0</v>
      </c>
      <c r="G310" s="17">
        <f>'Obroty 4'!H509</f>
        <v>0</v>
      </c>
      <c r="H310" s="17">
        <f>'Obroty 4'!I509</f>
        <v>0</v>
      </c>
      <c r="I310" s="17">
        <f>'Obroty 4'!J509</f>
        <v>0</v>
      </c>
      <c r="J310" s="17">
        <f>'Obroty 4'!K509</f>
        <v>0</v>
      </c>
    </row>
    <row r="311" spans="3:10" x14ac:dyDescent="0.35">
      <c r="C311" s="16" t="str">
        <f>VLOOKUP(D311,slowniki!N:O,2,FALSE)</f>
        <v>Pozostałe umowy cywilno-prawne - lekarze rezydenci</v>
      </c>
      <c r="D311" s="16" t="str">
        <f>'Obroty 4'!E510</f>
        <v>404-04-01-02</v>
      </c>
      <c r="E311" s="17">
        <f>'Obroty 4'!F510</f>
        <v>0</v>
      </c>
      <c r="F311" s="17">
        <f>'Obroty 4'!G510</f>
        <v>0</v>
      </c>
      <c r="G311" s="17">
        <f>'Obroty 4'!H510</f>
        <v>0</v>
      </c>
      <c r="H311" s="17">
        <f>'Obroty 4'!I510</f>
        <v>0</v>
      </c>
      <c r="I311" s="17">
        <f>'Obroty 4'!J510</f>
        <v>0</v>
      </c>
      <c r="J311" s="17">
        <f>'Obroty 4'!K510</f>
        <v>0</v>
      </c>
    </row>
    <row r="312" spans="3:10" x14ac:dyDescent="0.35">
      <c r="C312" s="16" t="str">
        <f>VLOOKUP(D312,slowniki!N:O,2,FALSE)</f>
        <v>Pozostałe umowy cywilno-prawne - pielęgniarki i położne</v>
      </c>
      <c r="D312" s="16" t="str">
        <f>'Obroty 4'!E511</f>
        <v>404-04-01-03</v>
      </c>
      <c r="E312" s="17">
        <f>'Obroty 4'!F511</f>
        <v>0</v>
      </c>
      <c r="F312" s="17">
        <f>'Obroty 4'!G511</f>
        <v>0</v>
      </c>
      <c r="G312" s="17">
        <f>'Obroty 4'!H511</f>
        <v>0</v>
      </c>
      <c r="H312" s="17">
        <f>'Obroty 4'!I511</f>
        <v>0</v>
      </c>
      <c r="I312" s="17">
        <f>'Obroty 4'!J511</f>
        <v>0</v>
      </c>
      <c r="J312" s="17">
        <f>'Obroty 4'!K511</f>
        <v>0</v>
      </c>
    </row>
    <row r="313" spans="3:10" x14ac:dyDescent="0.35">
      <c r="C313" s="16" t="str">
        <f>VLOOKUP(D313,slowniki!N:O,2,FALSE)</f>
        <v>Pozostałe umowy cywilno-prawne - perfuzjoniści</v>
      </c>
      <c r="D313" s="16" t="str">
        <f>'Obroty 4'!E512</f>
        <v>404-04-01-04</v>
      </c>
      <c r="E313" s="17">
        <f>'Obroty 4'!F512</f>
        <v>0</v>
      </c>
      <c r="F313" s="17">
        <f>'Obroty 4'!G512</f>
        <v>0</v>
      </c>
      <c r="G313" s="17">
        <f>'Obroty 4'!H512</f>
        <v>0</v>
      </c>
      <c r="H313" s="17">
        <f>'Obroty 4'!I512</f>
        <v>0</v>
      </c>
      <c r="I313" s="17">
        <f>'Obroty 4'!J512</f>
        <v>0</v>
      </c>
      <c r="J313" s="17">
        <f>'Obroty 4'!K512</f>
        <v>0</v>
      </c>
    </row>
    <row r="314" spans="3:10" x14ac:dyDescent="0.35">
      <c r="C314" s="16" t="str">
        <f>VLOOKUP(D314,slowniki!N:O,2,FALSE)</f>
        <v>Pozostałe umowy cywilno-prawne - psycholodzy, psychoterapeuci, terapeuci uzależnień</v>
      </c>
      <c r="D314" s="16" t="str">
        <f>'Obroty 4'!E513</f>
        <v>404-04-01-05</v>
      </c>
      <c r="E314" s="17">
        <f>'Obroty 4'!F513</f>
        <v>0</v>
      </c>
      <c r="F314" s="17">
        <f>'Obroty 4'!G513</f>
        <v>0</v>
      </c>
      <c r="G314" s="17">
        <f>'Obroty 4'!H513</f>
        <v>0</v>
      </c>
      <c r="H314" s="17">
        <f>'Obroty 4'!I513</f>
        <v>0</v>
      </c>
      <c r="I314" s="17">
        <f>'Obroty 4'!J513</f>
        <v>0</v>
      </c>
      <c r="J314" s="17">
        <f>'Obroty 4'!K513</f>
        <v>0</v>
      </c>
    </row>
    <row r="315" spans="3:10" x14ac:dyDescent="0.35">
      <c r="C315" s="16" t="str">
        <f>VLOOKUP(D315,slowniki!N:O,2,FALSE)</f>
        <v>Pozostałe umowy cywilno-prawne - dietetycy</v>
      </c>
      <c r="D315" s="16" t="str">
        <f>'Obroty 4'!E514</f>
        <v>404-04-01-06</v>
      </c>
      <c r="E315" s="17">
        <f>'Obroty 4'!F514</f>
        <v>0</v>
      </c>
      <c r="F315" s="17">
        <f>'Obroty 4'!G514</f>
        <v>0</v>
      </c>
      <c r="G315" s="17">
        <f>'Obroty 4'!H514</f>
        <v>0</v>
      </c>
      <c r="H315" s="17">
        <f>'Obroty 4'!I514</f>
        <v>0</v>
      </c>
      <c r="I315" s="17">
        <f>'Obroty 4'!J514</f>
        <v>0</v>
      </c>
      <c r="J315" s="17">
        <f>'Obroty 4'!K514</f>
        <v>0</v>
      </c>
    </row>
    <row r="316" spans="3:10" x14ac:dyDescent="0.35">
      <c r="C316" s="16" t="str">
        <f>VLOOKUP(D316,slowniki!N:O,2,FALSE)</f>
        <v>Pozostałe umowy cywilno-prawne - logopedzi</v>
      </c>
      <c r="D316" s="16" t="str">
        <f>'Obroty 4'!E515</f>
        <v>404-04-01-07</v>
      </c>
      <c r="E316" s="17">
        <f>'Obroty 4'!F515</f>
        <v>0</v>
      </c>
      <c r="F316" s="17">
        <f>'Obroty 4'!G515</f>
        <v>0</v>
      </c>
      <c r="G316" s="17">
        <f>'Obroty 4'!H515</f>
        <v>0</v>
      </c>
      <c r="H316" s="17">
        <f>'Obroty 4'!I515</f>
        <v>0</v>
      </c>
      <c r="I316" s="17">
        <f>'Obroty 4'!J515</f>
        <v>0</v>
      </c>
      <c r="J316" s="17">
        <f>'Obroty 4'!K515</f>
        <v>0</v>
      </c>
    </row>
    <row r="317" spans="3:10" x14ac:dyDescent="0.35">
      <c r="C317" s="16" t="str">
        <f>VLOOKUP(D317,slowniki!N:O,2,FALSE)</f>
        <v>Pozostałe umowy cywilno-prawne - fizjoterapeuci, rehabilitanci, technicy rehabilitacji, masażyści, mgr rehabilitacji</v>
      </c>
      <c r="D317" s="16" t="str">
        <f>'Obroty 4'!E516</f>
        <v>404-04-01-08</v>
      </c>
      <c r="E317" s="17">
        <f>'Obroty 4'!F516</f>
        <v>0</v>
      </c>
      <c r="F317" s="17">
        <f>'Obroty 4'!G516</f>
        <v>0</v>
      </c>
      <c r="G317" s="17">
        <f>'Obroty 4'!H516</f>
        <v>0</v>
      </c>
      <c r="H317" s="17">
        <f>'Obroty 4'!I516</f>
        <v>0</v>
      </c>
      <c r="I317" s="17">
        <f>'Obroty 4'!J516</f>
        <v>0</v>
      </c>
      <c r="J317" s="17">
        <f>'Obroty 4'!K516</f>
        <v>0</v>
      </c>
    </row>
    <row r="318" spans="3:10" x14ac:dyDescent="0.35">
      <c r="C318" s="16" t="str">
        <f>VLOOKUP(D318,slowniki!N:O,2,FALSE)</f>
        <v>Pozostałe umowy cywilno-prawne - fizycy medyczni</v>
      </c>
      <c r="D318" s="16" t="str">
        <f>'Obroty 4'!E517</f>
        <v>404-04-01-09</v>
      </c>
      <c r="E318" s="17">
        <f>'Obroty 4'!F517</f>
        <v>0</v>
      </c>
      <c r="F318" s="17">
        <f>'Obroty 4'!G517</f>
        <v>0</v>
      </c>
      <c r="G318" s="17">
        <f>'Obroty 4'!H517</f>
        <v>0</v>
      </c>
      <c r="H318" s="17">
        <f>'Obroty 4'!I517</f>
        <v>0</v>
      </c>
      <c r="I318" s="17">
        <f>'Obroty 4'!J517</f>
        <v>0</v>
      </c>
      <c r="J318" s="17">
        <f>'Obroty 4'!K517</f>
        <v>0</v>
      </c>
    </row>
    <row r="319" spans="3:10" x14ac:dyDescent="0.35">
      <c r="C319" s="16" t="str">
        <f>VLOOKUP(D319,slowniki!N:O,2,FALSE)</f>
        <v>Pozostałe umowy cywilno-prawne - technicy (radiologii, elektroradiologii itd.)</v>
      </c>
      <c r="D319" s="16" t="str">
        <f>'Obroty 4'!E518</f>
        <v>404-04-01-10</v>
      </c>
      <c r="E319" s="17">
        <f>'Obroty 4'!F518</f>
        <v>0</v>
      </c>
      <c r="F319" s="17">
        <f>'Obroty 4'!G518</f>
        <v>0</v>
      </c>
      <c r="G319" s="17">
        <f>'Obroty 4'!H518</f>
        <v>0</v>
      </c>
      <c r="H319" s="17">
        <f>'Obroty 4'!I518</f>
        <v>0</v>
      </c>
      <c r="I319" s="17">
        <f>'Obroty 4'!J518</f>
        <v>0</v>
      </c>
      <c r="J319" s="17">
        <f>'Obroty 4'!K518</f>
        <v>0</v>
      </c>
    </row>
    <row r="320" spans="3:10" x14ac:dyDescent="0.35">
      <c r="C320" s="16" t="str">
        <f>VLOOKUP(D320,slowniki!N:O,2,FALSE)</f>
        <v>Pozostałe umowy cywilno-prawne - terapeuci zajęciowi</v>
      </c>
      <c r="D320" s="16" t="str">
        <f>'Obroty 4'!E519</f>
        <v>404-04-01-11</v>
      </c>
      <c r="E320" s="17">
        <f>'Obroty 4'!F519</f>
        <v>0</v>
      </c>
      <c r="F320" s="17">
        <f>'Obroty 4'!G519</f>
        <v>0</v>
      </c>
      <c r="G320" s="17">
        <f>'Obroty 4'!H519</f>
        <v>0</v>
      </c>
      <c r="H320" s="17">
        <f>'Obroty 4'!I519</f>
        <v>0</v>
      </c>
      <c r="I320" s="17">
        <f>'Obroty 4'!J519</f>
        <v>0</v>
      </c>
      <c r="J320" s="17">
        <f>'Obroty 4'!K519</f>
        <v>0</v>
      </c>
    </row>
    <row r="321" spans="3:10" x14ac:dyDescent="0.35">
      <c r="C321" s="16" t="str">
        <f>VLOOKUP(D321,slowniki!N:O,2,FALSE)</f>
        <v>Pozostałe umowy cywilno-prawne - ratownicy medyczni</v>
      </c>
      <c r="D321" s="16" t="str">
        <f>'Obroty 4'!E520</f>
        <v>404-04-01-12</v>
      </c>
      <c r="E321" s="17">
        <f>'Obroty 4'!F520</f>
        <v>0</v>
      </c>
      <c r="F321" s="17">
        <f>'Obroty 4'!G520</f>
        <v>0</v>
      </c>
      <c r="G321" s="17">
        <f>'Obroty 4'!H520</f>
        <v>0</v>
      </c>
      <c r="H321" s="17">
        <f>'Obroty 4'!I520</f>
        <v>0</v>
      </c>
      <c r="I321" s="17">
        <f>'Obroty 4'!J520</f>
        <v>0</v>
      </c>
      <c r="J321" s="17">
        <f>'Obroty 4'!K520</f>
        <v>0</v>
      </c>
    </row>
    <row r="322" spans="3:10" x14ac:dyDescent="0.35">
      <c r="C322" s="16" t="str">
        <f>VLOOKUP(D322,slowniki!N:O,2,FALSE)</f>
        <v>Pozostałe umowy cywilno-prawne - pozostały personel medyczny</v>
      </c>
      <c r="D322" s="16" t="str">
        <f>'Obroty 4'!E521</f>
        <v>404-04-01-13</v>
      </c>
      <c r="E322" s="17">
        <f>'Obroty 4'!F521</f>
        <v>0</v>
      </c>
      <c r="F322" s="17">
        <f>'Obroty 4'!G521</f>
        <v>0</v>
      </c>
      <c r="G322" s="17">
        <f>'Obroty 4'!H521</f>
        <v>0</v>
      </c>
      <c r="H322" s="17">
        <f>'Obroty 4'!I521</f>
        <v>0</v>
      </c>
      <c r="I322" s="17">
        <f>'Obroty 4'!J521</f>
        <v>0</v>
      </c>
      <c r="J322" s="17">
        <f>'Obroty 4'!K521</f>
        <v>0</v>
      </c>
    </row>
    <row r="323" spans="3:10" x14ac:dyDescent="0.35">
      <c r="C323" s="16" t="str">
        <f>VLOOKUP(D323,slowniki!N:O,2,FALSE)</f>
        <v>Pozostałe umowy cywilno-prawne - pozostały personel niemedyczny (salowe, rejestratorki, sekretarki medyczne, opiekunowie medyczni, sanitariusze itd.)</v>
      </c>
      <c r="D323" s="16" t="str">
        <f>'Obroty 4'!E522</f>
        <v>404-04-01-14</v>
      </c>
      <c r="E323" s="17">
        <f>'Obroty 4'!F522</f>
        <v>0</v>
      </c>
      <c r="F323" s="17">
        <f>'Obroty 4'!G522</f>
        <v>0</v>
      </c>
      <c r="G323" s="17">
        <f>'Obroty 4'!H522</f>
        <v>0</v>
      </c>
      <c r="H323" s="17">
        <f>'Obroty 4'!I522</f>
        <v>0</v>
      </c>
      <c r="I323" s="17">
        <f>'Obroty 4'!J522</f>
        <v>0</v>
      </c>
      <c r="J323" s="17">
        <f>'Obroty 4'!K522</f>
        <v>0</v>
      </c>
    </row>
    <row r="324" spans="3:10" x14ac:dyDescent="0.35">
      <c r="C324" s="16" t="str">
        <f>VLOOKUP(D324,slowniki!N:O,2,FALSE)</f>
        <v>Pozostałe umowy cywilno-prawne - pozostały personel niemedyczny, administracyjny, zarząd</v>
      </c>
      <c r="D324" s="16" t="str">
        <f>'Obroty 4'!E523</f>
        <v>404-04-01-15</v>
      </c>
      <c r="E324" s="17">
        <f>'Obroty 4'!F523</f>
        <v>0</v>
      </c>
      <c r="F324" s="17">
        <f>'Obroty 4'!G523</f>
        <v>0</v>
      </c>
      <c r="G324" s="17">
        <f>'Obroty 4'!H523</f>
        <v>0</v>
      </c>
      <c r="H324" s="17">
        <f>'Obroty 4'!I523</f>
        <v>0</v>
      </c>
      <c r="I324" s="17">
        <f>'Obroty 4'!J523</f>
        <v>0</v>
      </c>
      <c r="J324" s="17">
        <f>'Obroty 4'!K523</f>
        <v>0</v>
      </c>
    </row>
    <row r="325" spans="3:10" x14ac:dyDescent="0.35">
      <c r="C325" s="16" t="str">
        <f>VLOOKUP(D325,slowniki!N:O,2,FALSE)</f>
        <v>Pozostałe umowy cywilno-prawne - stażyści</v>
      </c>
      <c r="D325" s="16" t="str">
        <f>'Obroty 4'!E524</f>
        <v>404-04-01-16</v>
      </c>
      <c r="E325" s="17">
        <f>'Obroty 4'!F524</f>
        <v>0</v>
      </c>
      <c r="F325" s="17">
        <f>'Obroty 4'!G524</f>
        <v>0</v>
      </c>
      <c r="G325" s="17">
        <f>'Obroty 4'!H524</f>
        <v>0</v>
      </c>
      <c r="H325" s="17">
        <f>'Obroty 4'!I524</f>
        <v>0</v>
      </c>
      <c r="I325" s="17">
        <f>'Obroty 4'!J524</f>
        <v>0</v>
      </c>
      <c r="J325" s="17">
        <f>'Obroty 4'!K524</f>
        <v>0</v>
      </c>
    </row>
  </sheetData>
  <autoFilter ref="C5:J325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477"/>
  <sheetViews>
    <sheetView showGridLines="0" workbookViewId="0"/>
  </sheetViews>
  <sheetFormatPr defaultColWidth="8.54296875" defaultRowHeight="14.5" x14ac:dyDescent="0.35"/>
  <cols>
    <col min="2" max="2" width="5.7265625" style="33" bestFit="1" customWidth="1"/>
    <col min="3" max="3" width="37.08984375" style="33" customWidth="1"/>
    <col min="4" max="4" width="16.08984375" style="33" bestFit="1" customWidth="1"/>
    <col min="5" max="5" width="15.26953125" style="33" bestFit="1" customWidth="1"/>
    <col min="6" max="6" width="15.54296875" style="33" bestFit="1" customWidth="1"/>
    <col min="7" max="8" width="17.81640625" style="33" bestFit="1" customWidth="1"/>
    <col min="9" max="10" width="13.81640625" style="33" bestFit="1" customWidth="1"/>
  </cols>
  <sheetData>
    <row r="1" spans="2:10" ht="15" thickBot="1" x14ac:dyDescent="0.4"/>
    <row r="2" spans="2:10" ht="15" thickBot="1" x14ac:dyDescent="0.4">
      <c r="B2" s="35" t="str">
        <f>'404'!B2</f>
        <v>okres:</v>
      </c>
      <c r="C2" s="19" t="str">
        <f>'404'!C2</f>
        <v>marzec</v>
      </c>
      <c r="D2" s="20">
        <f>'404'!D2</f>
        <v>2021</v>
      </c>
    </row>
    <row r="3" spans="2:10" ht="15" thickBot="1" x14ac:dyDescent="0.4"/>
    <row r="4" spans="2:10" ht="15" thickBot="1" x14ac:dyDescent="0.4">
      <c r="D4" s="21" t="s">
        <v>2550</v>
      </c>
      <c r="E4" s="22">
        <f>SUBTOTAL(9,E6:E477)</f>
        <v>0</v>
      </c>
      <c r="F4" s="22">
        <f t="shared" ref="F4:J4" si="0">SUBTOTAL(9,F6:F477)</f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</row>
    <row r="5" spans="2:10" ht="26" x14ac:dyDescent="0.35">
      <c r="C5" s="23" t="s">
        <v>2363</v>
      </c>
      <c r="D5" s="23" t="str">
        <f>'404'!D5</f>
        <v>konto Agencji</v>
      </c>
      <c r="E5" s="27" t="str">
        <f>'Obroty 4'!F5</f>
        <v>Obroty Wn</v>
      </c>
      <c r="F5" s="27" t="str">
        <f>'Obroty 4'!G5</f>
        <v xml:space="preserve">Obroty Ma </v>
      </c>
      <c r="G5" s="36" t="str">
        <f>'Obroty 4'!H5</f>
        <v>Obroty Narastająco Wn</v>
      </c>
      <c r="H5" s="36" t="str">
        <f>'Obroty 4'!I5</f>
        <v>Obroty Narastająco Ma</v>
      </c>
      <c r="I5" s="27" t="str">
        <f>'Obroty 4'!J5</f>
        <v>Saldo Wn</v>
      </c>
      <c r="J5" s="27" t="str">
        <f>'Obroty 4'!K5</f>
        <v>Saldo Ma</v>
      </c>
    </row>
    <row r="6" spans="2:10" x14ac:dyDescent="0.35">
      <c r="C6" s="16" t="str">
        <f>VLOOKUP(D6,slowniki!Q:R,2,FALSE)</f>
        <v>SE - umowy o pracę - lekarze</v>
      </c>
      <c r="D6" s="16" t="str">
        <f>'Obroty 4'!E677</f>
        <v>405-01-01-01</v>
      </c>
      <c r="E6" s="17">
        <f>'Obroty 4'!F525</f>
        <v>0</v>
      </c>
      <c r="F6" s="17">
        <f>'Obroty 4'!G525</f>
        <v>0</v>
      </c>
      <c r="G6" s="17">
        <f>'Obroty 4'!H525</f>
        <v>0</v>
      </c>
      <c r="H6" s="17">
        <f>'Obroty 4'!I525</f>
        <v>0</v>
      </c>
      <c r="I6" s="17">
        <f>'Obroty 4'!J525</f>
        <v>0</v>
      </c>
      <c r="J6" s="17">
        <f>'Obroty 4'!K525</f>
        <v>0</v>
      </c>
    </row>
    <row r="7" spans="2:10" x14ac:dyDescent="0.35">
      <c r="C7" s="16" t="str">
        <f>VLOOKUP(D7,slowniki!Q:R,2,FALSE)</f>
        <v>SE - umowy o pracę - lekarze rezydenci</v>
      </c>
      <c r="D7" s="16" t="str">
        <f>'Obroty 4'!E678</f>
        <v>405-01-01-02</v>
      </c>
      <c r="E7" s="17">
        <f>'Obroty 4'!F526</f>
        <v>0</v>
      </c>
      <c r="F7" s="17">
        <f>'Obroty 4'!G526</f>
        <v>0</v>
      </c>
      <c r="G7" s="17">
        <f>'Obroty 4'!H526</f>
        <v>0</v>
      </c>
      <c r="H7" s="17">
        <f>'Obroty 4'!I526</f>
        <v>0</v>
      </c>
      <c r="I7" s="17">
        <f>'Obroty 4'!J526</f>
        <v>0</v>
      </c>
      <c r="J7" s="17">
        <f>'Obroty 4'!K526</f>
        <v>0</v>
      </c>
    </row>
    <row r="8" spans="2:10" x14ac:dyDescent="0.35">
      <c r="C8" s="16" t="str">
        <f>VLOOKUP(D8,slowniki!Q:R,2,FALSE)</f>
        <v>SE - umowy o pracę - pielęgniarki i położne</v>
      </c>
      <c r="D8" s="16" t="str">
        <f>'Obroty 4'!E679</f>
        <v>405-01-01-03</v>
      </c>
      <c r="E8" s="17">
        <f>'Obroty 4'!F527</f>
        <v>0</v>
      </c>
      <c r="F8" s="17">
        <f>'Obroty 4'!G527</f>
        <v>0</v>
      </c>
      <c r="G8" s="17">
        <f>'Obroty 4'!H527</f>
        <v>0</v>
      </c>
      <c r="H8" s="17">
        <f>'Obroty 4'!I527</f>
        <v>0</v>
      </c>
      <c r="I8" s="17">
        <f>'Obroty 4'!J527</f>
        <v>0</v>
      </c>
      <c r="J8" s="17">
        <f>'Obroty 4'!K527</f>
        <v>0</v>
      </c>
    </row>
    <row r="9" spans="2:10" x14ac:dyDescent="0.35">
      <c r="C9" s="16" t="str">
        <f>VLOOKUP(D9,slowniki!Q:R,2,FALSE)</f>
        <v>SE - umowy o pracę - perfuzjoniści</v>
      </c>
      <c r="D9" s="16" t="str">
        <f>'Obroty 4'!E680</f>
        <v>405-01-01-04</v>
      </c>
      <c r="E9" s="17">
        <f>'Obroty 4'!F528</f>
        <v>0</v>
      </c>
      <c r="F9" s="17">
        <f>'Obroty 4'!G528</f>
        <v>0</v>
      </c>
      <c r="G9" s="17">
        <f>'Obroty 4'!H528</f>
        <v>0</v>
      </c>
      <c r="H9" s="17">
        <f>'Obroty 4'!I528</f>
        <v>0</v>
      </c>
      <c r="I9" s="17">
        <f>'Obroty 4'!J528</f>
        <v>0</v>
      </c>
      <c r="J9" s="17">
        <f>'Obroty 4'!K528</f>
        <v>0</v>
      </c>
    </row>
    <row r="10" spans="2:10" x14ac:dyDescent="0.35">
      <c r="C10" s="16" t="str">
        <f>VLOOKUP(D10,slowniki!Q:R,2,FALSE)</f>
        <v>SE - umowy o pracę - psycholodzy, psychoterapeuci, terapeuci uzależnień</v>
      </c>
      <c r="D10" s="16" t="str">
        <f>'Obroty 4'!E681</f>
        <v>405-01-01-05</v>
      </c>
      <c r="E10" s="17">
        <f>'Obroty 4'!F529</f>
        <v>0</v>
      </c>
      <c r="F10" s="17">
        <f>'Obroty 4'!G529</f>
        <v>0</v>
      </c>
      <c r="G10" s="17">
        <f>'Obroty 4'!H529</f>
        <v>0</v>
      </c>
      <c r="H10" s="17">
        <f>'Obroty 4'!I529</f>
        <v>0</v>
      </c>
      <c r="I10" s="17">
        <f>'Obroty 4'!J529</f>
        <v>0</v>
      </c>
      <c r="J10" s="17">
        <f>'Obroty 4'!K529</f>
        <v>0</v>
      </c>
    </row>
    <row r="11" spans="2:10" x14ac:dyDescent="0.35">
      <c r="C11" s="16" t="str">
        <f>VLOOKUP(D11,slowniki!Q:R,2,FALSE)</f>
        <v>SE - umowy o pracę - dietetycy</v>
      </c>
      <c r="D11" s="16" t="str">
        <f>'Obroty 4'!E682</f>
        <v>405-01-01-06</v>
      </c>
      <c r="E11" s="17">
        <f>'Obroty 4'!F530</f>
        <v>0</v>
      </c>
      <c r="F11" s="17">
        <f>'Obroty 4'!G530</f>
        <v>0</v>
      </c>
      <c r="G11" s="17">
        <f>'Obroty 4'!H530</f>
        <v>0</v>
      </c>
      <c r="H11" s="17">
        <f>'Obroty 4'!I530</f>
        <v>0</v>
      </c>
      <c r="I11" s="17">
        <f>'Obroty 4'!J530</f>
        <v>0</v>
      </c>
      <c r="J11" s="17">
        <f>'Obroty 4'!K530</f>
        <v>0</v>
      </c>
    </row>
    <row r="12" spans="2:10" x14ac:dyDescent="0.35">
      <c r="C12" s="16" t="str">
        <f>VLOOKUP(D12,slowniki!Q:R,2,FALSE)</f>
        <v>SE - umowy o pracę - logopedzi</v>
      </c>
      <c r="D12" s="16" t="str">
        <f>'Obroty 4'!E683</f>
        <v>405-01-01-07</v>
      </c>
      <c r="E12" s="17">
        <f>'Obroty 4'!F531</f>
        <v>0</v>
      </c>
      <c r="F12" s="17">
        <f>'Obroty 4'!G531</f>
        <v>0</v>
      </c>
      <c r="G12" s="17">
        <f>'Obroty 4'!H531</f>
        <v>0</v>
      </c>
      <c r="H12" s="17">
        <f>'Obroty 4'!I531</f>
        <v>0</v>
      </c>
      <c r="I12" s="17">
        <f>'Obroty 4'!J531</f>
        <v>0</v>
      </c>
      <c r="J12" s="17">
        <f>'Obroty 4'!K531</f>
        <v>0</v>
      </c>
    </row>
    <row r="13" spans="2:10" x14ac:dyDescent="0.35">
      <c r="C13" s="16" t="str">
        <f>VLOOKUP(D13,slowniki!Q:R,2,FALSE)</f>
        <v>SE - umowy o pracę - fizjoterapeuci, rehabilitanci, technicy rehabilitacji, masażyści, mgr rehabilitacji</v>
      </c>
      <c r="D13" s="16" t="str">
        <f>'Obroty 4'!E684</f>
        <v>405-01-01-08</v>
      </c>
      <c r="E13" s="17">
        <f>'Obroty 4'!F532</f>
        <v>0</v>
      </c>
      <c r="F13" s="17">
        <f>'Obroty 4'!G532</f>
        <v>0</v>
      </c>
      <c r="G13" s="17">
        <f>'Obroty 4'!H532</f>
        <v>0</v>
      </c>
      <c r="H13" s="17">
        <f>'Obroty 4'!I532</f>
        <v>0</v>
      </c>
      <c r="I13" s="17">
        <f>'Obroty 4'!J532</f>
        <v>0</v>
      </c>
      <c r="J13" s="17">
        <f>'Obroty 4'!K532</f>
        <v>0</v>
      </c>
    </row>
    <row r="14" spans="2:10" x14ac:dyDescent="0.35">
      <c r="C14" s="16" t="str">
        <f>VLOOKUP(D14,slowniki!Q:R,2,FALSE)</f>
        <v>SE - umowy o pracę - fizycy medyczni</v>
      </c>
      <c r="D14" s="16" t="str">
        <f>'Obroty 4'!E685</f>
        <v>405-01-01-09</v>
      </c>
      <c r="E14" s="17">
        <f>'Obroty 4'!F533</f>
        <v>0</v>
      </c>
      <c r="F14" s="17">
        <f>'Obroty 4'!G533</f>
        <v>0</v>
      </c>
      <c r="G14" s="17">
        <f>'Obroty 4'!H533</f>
        <v>0</v>
      </c>
      <c r="H14" s="17">
        <f>'Obroty 4'!I533</f>
        <v>0</v>
      </c>
      <c r="I14" s="17">
        <f>'Obroty 4'!J533</f>
        <v>0</v>
      </c>
      <c r="J14" s="17">
        <f>'Obroty 4'!K533</f>
        <v>0</v>
      </c>
    </row>
    <row r="15" spans="2:10" x14ac:dyDescent="0.35">
      <c r="C15" s="16" t="str">
        <f>VLOOKUP(D15,slowniki!Q:R,2,FALSE)</f>
        <v>SE - umowy o pracę - technicy (radiologii, elektroradiologii itd.)</v>
      </c>
      <c r="D15" s="16" t="str">
        <f>'Obroty 4'!E686</f>
        <v>405-01-01-10</v>
      </c>
      <c r="E15" s="17">
        <f>'Obroty 4'!F534</f>
        <v>0</v>
      </c>
      <c r="F15" s="17">
        <f>'Obroty 4'!G534</f>
        <v>0</v>
      </c>
      <c r="G15" s="17">
        <f>'Obroty 4'!H534</f>
        <v>0</v>
      </c>
      <c r="H15" s="17">
        <f>'Obroty 4'!I534</f>
        <v>0</v>
      </c>
      <c r="I15" s="17">
        <f>'Obroty 4'!J534</f>
        <v>0</v>
      </c>
      <c r="J15" s="17">
        <f>'Obroty 4'!K534</f>
        <v>0</v>
      </c>
    </row>
    <row r="16" spans="2:10" x14ac:dyDescent="0.35">
      <c r="C16" s="16" t="str">
        <f>VLOOKUP(D16,slowniki!Q:R,2,FALSE)</f>
        <v>SE - umowy o pracę - terapeuci zajęciowi</v>
      </c>
      <c r="D16" s="16" t="str">
        <f>'Obroty 4'!E687</f>
        <v>405-01-01-11</v>
      </c>
      <c r="E16" s="17">
        <f>'Obroty 4'!F535</f>
        <v>0</v>
      </c>
      <c r="F16" s="17">
        <f>'Obroty 4'!G535</f>
        <v>0</v>
      </c>
      <c r="G16" s="17">
        <f>'Obroty 4'!H535</f>
        <v>0</v>
      </c>
      <c r="H16" s="17">
        <f>'Obroty 4'!I535</f>
        <v>0</v>
      </c>
      <c r="I16" s="17">
        <f>'Obroty 4'!J535</f>
        <v>0</v>
      </c>
      <c r="J16" s="17">
        <f>'Obroty 4'!K535</f>
        <v>0</v>
      </c>
    </row>
    <row r="17" spans="3:10" x14ac:dyDescent="0.35">
      <c r="C17" s="16" t="str">
        <f>VLOOKUP(D17,slowniki!Q:R,2,FALSE)</f>
        <v>SE - umowy o pracę - ratownicy medyczni</v>
      </c>
      <c r="D17" s="16" t="str">
        <f>'Obroty 4'!E688</f>
        <v>405-01-01-12</v>
      </c>
      <c r="E17" s="17">
        <f>'Obroty 4'!F536</f>
        <v>0</v>
      </c>
      <c r="F17" s="17">
        <f>'Obroty 4'!G536</f>
        <v>0</v>
      </c>
      <c r="G17" s="17">
        <f>'Obroty 4'!H536</f>
        <v>0</v>
      </c>
      <c r="H17" s="17">
        <f>'Obroty 4'!I536</f>
        <v>0</v>
      </c>
      <c r="I17" s="17">
        <f>'Obroty 4'!J536</f>
        <v>0</v>
      </c>
      <c r="J17" s="17">
        <f>'Obroty 4'!K536</f>
        <v>0</v>
      </c>
    </row>
    <row r="18" spans="3:10" x14ac:dyDescent="0.35">
      <c r="C18" s="16" t="str">
        <f>VLOOKUP(D18,slowniki!Q:R,2,FALSE)</f>
        <v>SE - umowy o pracę - pozostały personel medyczny</v>
      </c>
      <c r="D18" s="16" t="str">
        <f>'Obroty 4'!E689</f>
        <v>405-01-01-13</v>
      </c>
      <c r="E18" s="17">
        <f>'Obroty 4'!F537</f>
        <v>0</v>
      </c>
      <c r="F18" s="17">
        <f>'Obroty 4'!G537</f>
        <v>0</v>
      </c>
      <c r="G18" s="17">
        <f>'Obroty 4'!H537</f>
        <v>0</v>
      </c>
      <c r="H18" s="17">
        <f>'Obroty 4'!I537</f>
        <v>0</v>
      </c>
      <c r="I18" s="17">
        <f>'Obroty 4'!J537</f>
        <v>0</v>
      </c>
      <c r="J18" s="17">
        <f>'Obroty 4'!K537</f>
        <v>0</v>
      </c>
    </row>
    <row r="19" spans="3:10" x14ac:dyDescent="0.35">
      <c r="C19" s="16" t="str">
        <f>VLOOKUP(D19,slowniki!Q:R,2,FALSE)</f>
        <v>SE - umowy o pracę - pozostały personel niemedyczny (salowe, rejestratorki, sekretarki medyczne, opiekunowie medyczni, sanitariusze itd.)</v>
      </c>
      <c r="D19" s="16" t="str">
        <f>'Obroty 4'!E690</f>
        <v>405-01-01-14</v>
      </c>
      <c r="E19" s="17">
        <f>'Obroty 4'!F538</f>
        <v>0</v>
      </c>
      <c r="F19" s="17">
        <f>'Obroty 4'!G538</f>
        <v>0</v>
      </c>
      <c r="G19" s="17">
        <f>'Obroty 4'!H538</f>
        <v>0</v>
      </c>
      <c r="H19" s="17">
        <f>'Obroty 4'!I538</f>
        <v>0</v>
      </c>
      <c r="I19" s="17">
        <f>'Obroty 4'!J538</f>
        <v>0</v>
      </c>
      <c r="J19" s="17">
        <f>'Obroty 4'!K538</f>
        <v>0</v>
      </c>
    </row>
    <row r="20" spans="3:10" x14ac:dyDescent="0.35">
      <c r="C20" s="16" t="str">
        <f>VLOOKUP(D20,slowniki!Q:R,2,FALSE)</f>
        <v>SE - umowy o pracę - pozostały personel niemedyczny, administracyjny, zarząd</v>
      </c>
      <c r="D20" s="16" t="str">
        <f>'Obroty 4'!E691</f>
        <v>405-01-01-15</v>
      </c>
      <c r="E20" s="17">
        <f>'Obroty 4'!F539</f>
        <v>0</v>
      </c>
      <c r="F20" s="17">
        <f>'Obroty 4'!G539</f>
        <v>0</v>
      </c>
      <c r="G20" s="17">
        <f>'Obroty 4'!H539</f>
        <v>0</v>
      </c>
      <c r="H20" s="17">
        <f>'Obroty 4'!I539</f>
        <v>0</v>
      </c>
      <c r="I20" s="17">
        <f>'Obroty 4'!J539</f>
        <v>0</v>
      </c>
      <c r="J20" s="17">
        <f>'Obroty 4'!K539</f>
        <v>0</v>
      </c>
    </row>
    <row r="21" spans="3:10" x14ac:dyDescent="0.35">
      <c r="C21" s="16" t="str">
        <f>VLOOKUP(D21,slowniki!Q:R,2,FALSE)</f>
        <v>SE - umowy o pracę - stażyści</v>
      </c>
      <c r="D21" s="16" t="str">
        <f>'Obroty 4'!E692</f>
        <v>405-01-01-16</v>
      </c>
      <c r="E21" s="17">
        <f>'Obroty 4'!F540</f>
        <v>0</v>
      </c>
      <c r="F21" s="17">
        <f>'Obroty 4'!G540</f>
        <v>0</v>
      </c>
      <c r="G21" s="17">
        <f>'Obroty 4'!H540</f>
        <v>0</v>
      </c>
      <c r="H21" s="17">
        <f>'Obroty 4'!I540</f>
        <v>0</v>
      </c>
      <c r="I21" s="17">
        <f>'Obroty 4'!J540</f>
        <v>0</v>
      </c>
      <c r="J21" s="17">
        <f>'Obroty 4'!K540</f>
        <v>0</v>
      </c>
    </row>
    <row r="22" spans="3:10" x14ac:dyDescent="0.35">
      <c r="C22" s="16" t="str">
        <f>VLOOKUP(D22,slowniki!Q:R,2,FALSE)</f>
        <v>SR - umowy o pracę - lekarze</v>
      </c>
      <c r="D22" s="16" t="str">
        <f>'Obroty 4'!E693</f>
        <v>405-01-02-01</v>
      </c>
      <c r="E22" s="17">
        <f>'Obroty 4'!F541</f>
        <v>0</v>
      </c>
      <c r="F22" s="17">
        <f>'Obroty 4'!G541</f>
        <v>0</v>
      </c>
      <c r="G22" s="17">
        <f>'Obroty 4'!H541</f>
        <v>0</v>
      </c>
      <c r="H22" s="17">
        <f>'Obroty 4'!I541</f>
        <v>0</v>
      </c>
      <c r="I22" s="17">
        <f>'Obroty 4'!J541</f>
        <v>0</v>
      </c>
      <c r="J22" s="17">
        <f>'Obroty 4'!K541</f>
        <v>0</v>
      </c>
    </row>
    <row r="23" spans="3:10" x14ac:dyDescent="0.35">
      <c r="C23" s="16" t="str">
        <f>VLOOKUP(D23,slowniki!Q:R,2,FALSE)</f>
        <v>SR - umowy o pracę - lekarze rezydenci</v>
      </c>
      <c r="D23" s="16" t="str">
        <f>'Obroty 4'!E694</f>
        <v>405-01-02-02</v>
      </c>
      <c r="E23" s="17">
        <f>'Obroty 4'!F542</f>
        <v>0</v>
      </c>
      <c r="F23" s="17">
        <f>'Obroty 4'!G542</f>
        <v>0</v>
      </c>
      <c r="G23" s="17">
        <f>'Obroty 4'!H542</f>
        <v>0</v>
      </c>
      <c r="H23" s="17">
        <f>'Obroty 4'!I542</f>
        <v>0</v>
      </c>
      <c r="I23" s="17">
        <f>'Obroty 4'!J542</f>
        <v>0</v>
      </c>
      <c r="J23" s="17">
        <f>'Obroty 4'!K542</f>
        <v>0</v>
      </c>
    </row>
    <row r="24" spans="3:10" x14ac:dyDescent="0.35">
      <c r="C24" s="16" t="str">
        <f>VLOOKUP(D24,slowniki!Q:R,2,FALSE)</f>
        <v>SR - umowy o pracę - pielęgniarki i położne</v>
      </c>
      <c r="D24" s="16" t="str">
        <f>'Obroty 4'!E695</f>
        <v>405-01-02-03</v>
      </c>
      <c r="E24" s="17">
        <f>'Obroty 4'!F543</f>
        <v>0</v>
      </c>
      <c r="F24" s="17">
        <f>'Obroty 4'!G543</f>
        <v>0</v>
      </c>
      <c r="G24" s="17">
        <f>'Obroty 4'!H543</f>
        <v>0</v>
      </c>
      <c r="H24" s="17">
        <f>'Obroty 4'!I543</f>
        <v>0</v>
      </c>
      <c r="I24" s="17">
        <f>'Obroty 4'!J543</f>
        <v>0</v>
      </c>
      <c r="J24" s="17">
        <f>'Obroty 4'!K543</f>
        <v>0</v>
      </c>
    </row>
    <row r="25" spans="3:10" x14ac:dyDescent="0.35">
      <c r="C25" s="16" t="str">
        <f>VLOOKUP(D25,slowniki!Q:R,2,FALSE)</f>
        <v>SR - umowy o pracę - perfuzjoniści</v>
      </c>
      <c r="D25" s="16" t="str">
        <f>'Obroty 4'!E696</f>
        <v>405-01-02-04</v>
      </c>
      <c r="E25" s="17">
        <f>'Obroty 4'!F544</f>
        <v>0</v>
      </c>
      <c r="F25" s="17">
        <f>'Obroty 4'!G544</f>
        <v>0</v>
      </c>
      <c r="G25" s="17">
        <f>'Obroty 4'!H544</f>
        <v>0</v>
      </c>
      <c r="H25" s="17">
        <f>'Obroty 4'!I544</f>
        <v>0</v>
      </c>
      <c r="I25" s="17">
        <f>'Obroty 4'!J544</f>
        <v>0</v>
      </c>
      <c r="J25" s="17">
        <f>'Obroty 4'!K544</f>
        <v>0</v>
      </c>
    </row>
    <row r="26" spans="3:10" x14ac:dyDescent="0.35">
      <c r="C26" s="16" t="str">
        <f>VLOOKUP(D26,slowniki!Q:R,2,FALSE)</f>
        <v>SR - umowy o pracę - psycholodzy, psychoterapeuci, terapeuci uzależnień</v>
      </c>
      <c r="D26" s="16" t="str">
        <f>'Obroty 4'!E697</f>
        <v>405-01-02-05</v>
      </c>
      <c r="E26" s="17">
        <f>'Obroty 4'!F545</f>
        <v>0</v>
      </c>
      <c r="F26" s="17">
        <f>'Obroty 4'!G545</f>
        <v>0</v>
      </c>
      <c r="G26" s="17">
        <f>'Obroty 4'!H545</f>
        <v>0</v>
      </c>
      <c r="H26" s="17">
        <f>'Obroty 4'!I545</f>
        <v>0</v>
      </c>
      <c r="I26" s="17">
        <f>'Obroty 4'!J545</f>
        <v>0</v>
      </c>
      <c r="J26" s="17">
        <f>'Obroty 4'!K545</f>
        <v>0</v>
      </c>
    </row>
    <row r="27" spans="3:10" x14ac:dyDescent="0.35">
      <c r="C27" s="16" t="str">
        <f>VLOOKUP(D27,slowniki!Q:R,2,FALSE)</f>
        <v>SR - umowy o pracę - dietetycy</v>
      </c>
      <c r="D27" s="16" t="str">
        <f>'Obroty 4'!E698</f>
        <v>405-01-02-06</v>
      </c>
      <c r="E27" s="17">
        <f>'Obroty 4'!F546</f>
        <v>0</v>
      </c>
      <c r="F27" s="17">
        <f>'Obroty 4'!G546</f>
        <v>0</v>
      </c>
      <c r="G27" s="17">
        <f>'Obroty 4'!H546</f>
        <v>0</v>
      </c>
      <c r="H27" s="17">
        <f>'Obroty 4'!I546</f>
        <v>0</v>
      </c>
      <c r="I27" s="17">
        <f>'Obroty 4'!J546</f>
        <v>0</v>
      </c>
      <c r="J27" s="17">
        <f>'Obroty 4'!K546</f>
        <v>0</v>
      </c>
    </row>
    <row r="28" spans="3:10" x14ac:dyDescent="0.35">
      <c r="C28" s="16" t="str">
        <f>VLOOKUP(D28,slowniki!Q:R,2,FALSE)</f>
        <v>SR - umowy o pracę - logopedzi</v>
      </c>
      <c r="D28" s="16" t="str">
        <f>'Obroty 4'!E699</f>
        <v>405-01-02-07</v>
      </c>
      <c r="E28" s="17">
        <f>'Obroty 4'!F547</f>
        <v>0</v>
      </c>
      <c r="F28" s="17">
        <f>'Obroty 4'!G547</f>
        <v>0</v>
      </c>
      <c r="G28" s="17">
        <f>'Obroty 4'!H547</f>
        <v>0</v>
      </c>
      <c r="H28" s="17">
        <f>'Obroty 4'!I547</f>
        <v>0</v>
      </c>
      <c r="I28" s="17">
        <f>'Obroty 4'!J547</f>
        <v>0</v>
      </c>
      <c r="J28" s="17">
        <f>'Obroty 4'!K547</f>
        <v>0</v>
      </c>
    </row>
    <row r="29" spans="3:10" x14ac:dyDescent="0.35">
      <c r="C29" s="16" t="str">
        <f>VLOOKUP(D29,slowniki!Q:R,2,FALSE)</f>
        <v>SR - umowy o pracę - fizjoterapeuci, rehabilitanci, technicy rehabilitacji, masażyści, mgr rehabilitacji</v>
      </c>
      <c r="D29" s="16" t="str">
        <f>'Obroty 4'!E700</f>
        <v>405-01-02-08</v>
      </c>
      <c r="E29" s="17">
        <f>'Obroty 4'!F548</f>
        <v>0</v>
      </c>
      <c r="F29" s="17">
        <f>'Obroty 4'!G548</f>
        <v>0</v>
      </c>
      <c r="G29" s="17">
        <f>'Obroty 4'!H548</f>
        <v>0</v>
      </c>
      <c r="H29" s="17">
        <f>'Obroty 4'!I548</f>
        <v>0</v>
      </c>
      <c r="I29" s="17">
        <f>'Obroty 4'!J548</f>
        <v>0</v>
      </c>
      <c r="J29" s="17">
        <f>'Obroty 4'!K548</f>
        <v>0</v>
      </c>
    </row>
    <row r="30" spans="3:10" x14ac:dyDescent="0.35">
      <c r="C30" s="16" t="str">
        <f>VLOOKUP(D30,slowniki!Q:R,2,FALSE)</f>
        <v>SR - umowy o pracę - fizycy medyczni</v>
      </c>
      <c r="D30" s="16" t="str">
        <f>'Obroty 4'!E701</f>
        <v>405-01-02-09</v>
      </c>
      <c r="E30" s="17">
        <f>'Obroty 4'!F549</f>
        <v>0</v>
      </c>
      <c r="F30" s="17">
        <f>'Obroty 4'!G549</f>
        <v>0</v>
      </c>
      <c r="G30" s="17">
        <f>'Obroty 4'!H549</f>
        <v>0</v>
      </c>
      <c r="H30" s="17">
        <f>'Obroty 4'!I549</f>
        <v>0</v>
      </c>
      <c r="I30" s="17">
        <f>'Obroty 4'!J549</f>
        <v>0</v>
      </c>
      <c r="J30" s="17">
        <f>'Obroty 4'!K549</f>
        <v>0</v>
      </c>
    </row>
    <row r="31" spans="3:10" x14ac:dyDescent="0.35">
      <c r="C31" s="16" t="str">
        <f>VLOOKUP(D31,slowniki!Q:R,2,FALSE)</f>
        <v>SR - umowy o pracę - technicy (radiologii, elektroradiologii itd.)</v>
      </c>
      <c r="D31" s="16" t="str">
        <f>'Obroty 4'!E702</f>
        <v>405-01-02-10</v>
      </c>
      <c r="E31" s="17">
        <f>'Obroty 4'!F550</f>
        <v>0</v>
      </c>
      <c r="F31" s="17">
        <f>'Obroty 4'!G550</f>
        <v>0</v>
      </c>
      <c r="G31" s="17">
        <f>'Obroty 4'!H550</f>
        <v>0</v>
      </c>
      <c r="H31" s="17">
        <f>'Obroty 4'!I550</f>
        <v>0</v>
      </c>
      <c r="I31" s="17">
        <f>'Obroty 4'!J550</f>
        <v>0</v>
      </c>
      <c r="J31" s="17">
        <f>'Obroty 4'!K550</f>
        <v>0</v>
      </c>
    </row>
    <row r="32" spans="3:10" x14ac:dyDescent="0.35">
      <c r="C32" s="16" t="str">
        <f>VLOOKUP(D32,slowniki!Q:R,2,FALSE)</f>
        <v>SR - umowy o pracę - terapeuci zajęciowi</v>
      </c>
      <c r="D32" s="16" t="str">
        <f>'Obroty 4'!E703</f>
        <v>405-01-02-11</v>
      </c>
      <c r="E32" s="17">
        <f>'Obroty 4'!F551</f>
        <v>0</v>
      </c>
      <c r="F32" s="17">
        <f>'Obroty 4'!G551</f>
        <v>0</v>
      </c>
      <c r="G32" s="17">
        <f>'Obroty 4'!H551</f>
        <v>0</v>
      </c>
      <c r="H32" s="17">
        <f>'Obroty 4'!I551</f>
        <v>0</v>
      </c>
      <c r="I32" s="17">
        <f>'Obroty 4'!J551</f>
        <v>0</v>
      </c>
      <c r="J32" s="17">
        <f>'Obroty 4'!K551</f>
        <v>0</v>
      </c>
    </row>
    <row r="33" spans="3:10" x14ac:dyDescent="0.35">
      <c r="C33" s="16" t="str">
        <f>VLOOKUP(D33,slowniki!Q:R,2,FALSE)</f>
        <v>SR - umowy o pracę - ratownicy medyczni</v>
      </c>
      <c r="D33" s="16" t="str">
        <f>'Obroty 4'!E704</f>
        <v>405-01-02-12</v>
      </c>
      <c r="E33" s="17">
        <f>'Obroty 4'!F552</f>
        <v>0</v>
      </c>
      <c r="F33" s="17">
        <f>'Obroty 4'!G552</f>
        <v>0</v>
      </c>
      <c r="G33" s="17">
        <f>'Obroty 4'!H552</f>
        <v>0</v>
      </c>
      <c r="H33" s="17">
        <f>'Obroty 4'!I552</f>
        <v>0</v>
      </c>
      <c r="I33" s="17">
        <f>'Obroty 4'!J552</f>
        <v>0</v>
      </c>
      <c r="J33" s="17">
        <f>'Obroty 4'!K552</f>
        <v>0</v>
      </c>
    </row>
    <row r="34" spans="3:10" x14ac:dyDescent="0.35">
      <c r="C34" s="16" t="str">
        <f>VLOOKUP(D34,slowniki!Q:R,2,FALSE)</f>
        <v>SR - umowy o pracę - pozostały personel medyczny</v>
      </c>
      <c r="D34" s="16" t="str">
        <f>'Obroty 4'!E705</f>
        <v>405-01-02-13</v>
      </c>
      <c r="E34" s="17">
        <f>'Obroty 4'!F553</f>
        <v>0</v>
      </c>
      <c r="F34" s="17">
        <f>'Obroty 4'!G553</f>
        <v>0</v>
      </c>
      <c r="G34" s="17">
        <f>'Obroty 4'!H553</f>
        <v>0</v>
      </c>
      <c r="H34" s="17">
        <f>'Obroty 4'!I553</f>
        <v>0</v>
      </c>
      <c r="I34" s="17">
        <f>'Obroty 4'!J553</f>
        <v>0</v>
      </c>
      <c r="J34" s="17">
        <f>'Obroty 4'!K553</f>
        <v>0</v>
      </c>
    </row>
    <row r="35" spans="3:10" x14ac:dyDescent="0.35">
      <c r="C35" s="16" t="str">
        <f>VLOOKUP(D35,slowniki!Q:R,2,FALSE)</f>
        <v>SR - umowy o pracę - pozostały personel niemedyczny (salowe, rejestratorki, sekretarki medyczne, opiekunowie medyczni, sanitariusze itd.)</v>
      </c>
      <c r="D35" s="16" t="str">
        <f>'Obroty 4'!E706</f>
        <v>405-01-02-14</v>
      </c>
      <c r="E35" s="17">
        <f>'Obroty 4'!F554</f>
        <v>0</v>
      </c>
      <c r="F35" s="17">
        <f>'Obroty 4'!G554</f>
        <v>0</v>
      </c>
      <c r="G35" s="17">
        <f>'Obroty 4'!H554</f>
        <v>0</v>
      </c>
      <c r="H35" s="17">
        <f>'Obroty 4'!I554</f>
        <v>0</v>
      </c>
      <c r="I35" s="17">
        <f>'Obroty 4'!J554</f>
        <v>0</v>
      </c>
      <c r="J35" s="17">
        <f>'Obroty 4'!K554</f>
        <v>0</v>
      </c>
    </row>
    <row r="36" spans="3:10" x14ac:dyDescent="0.35">
      <c r="C36" s="16" t="str">
        <f>VLOOKUP(D36,slowniki!Q:R,2,FALSE)</f>
        <v>SR - umowy o pracę - pozostały personel niemedyczny, administracyjny, zarząd</v>
      </c>
      <c r="D36" s="16" t="str">
        <f>'Obroty 4'!E707</f>
        <v>405-01-02-15</v>
      </c>
      <c r="E36" s="17">
        <f>'Obroty 4'!F555</f>
        <v>0</v>
      </c>
      <c r="F36" s="17">
        <f>'Obroty 4'!G555</f>
        <v>0</v>
      </c>
      <c r="G36" s="17">
        <f>'Obroty 4'!H555</f>
        <v>0</v>
      </c>
      <c r="H36" s="17">
        <f>'Obroty 4'!I555</f>
        <v>0</v>
      </c>
      <c r="I36" s="17">
        <f>'Obroty 4'!J555</f>
        <v>0</v>
      </c>
      <c r="J36" s="17">
        <f>'Obroty 4'!K555</f>
        <v>0</v>
      </c>
    </row>
    <row r="37" spans="3:10" x14ac:dyDescent="0.35">
      <c r="C37" s="16" t="str">
        <f>VLOOKUP(D37,slowniki!Q:R,2,FALSE)</f>
        <v>SR - umowy o pracę - stażyści</v>
      </c>
      <c r="D37" s="16" t="str">
        <f>'Obroty 4'!E708</f>
        <v>405-01-02-16</v>
      </c>
      <c r="E37" s="17">
        <f>'Obroty 4'!F556</f>
        <v>0</v>
      </c>
      <c r="F37" s="17">
        <f>'Obroty 4'!G556</f>
        <v>0</v>
      </c>
      <c r="G37" s="17">
        <f>'Obroty 4'!H556</f>
        <v>0</v>
      </c>
      <c r="H37" s="17">
        <f>'Obroty 4'!I556</f>
        <v>0</v>
      </c>
      <c r="I37" s="17">
        <f>'Obroty 4'!J556</f>
        <v>0</v>
      </c>
      <c r="J37" s="17">
        <f>'Obroty 4'!K556</f>
        <v>0</v>
      </c>
    </row>
    <row r="38" spans="3:10" x14ac:dyDescent="0.35">
      <c r="C38" s="16" t="str">
        <f>VLOOKUP(D38,slowniki!Q:R,2,FALSE)</f>
        <v>SW - umowy o pracę - lekarze</v>
      </c>
      <c r="D38" s="16" t="str">
        <f>'Obroty 4'!E709</f>
        <v>405-01-03-01</v>
      </c>
      <c r="E38" s="17">
        <f>'Obroty 4'!F557</f>
        <v>0</v>
      </c>
      <c r="F38" s="17">
        <f>'Obroty 4'!G557</f>
        <v>0</v>
      </c>
      <c r="G38" s="17">
        <f>'Obroty 4'!H557</f>
        <v>0</v>
      </c>
      <c r="H38" s="17">
        <f>'Obroty 4'!I557</f>
        <v>0</v>
      </c>
      <c r="I38" s="17">
        <f>'Obroty 4'!J557</f>
        <v>0</v>
      </c>
      <c r="J38" s="17">
        <f>'Obroty 4'!K557</f>
        <v>0</v>
      </c>
    </row>
    <row r="39" spans="3:10" x14ac:dyDescent="0.35">
      <c r="C39" s="16" t="str">
        <f>VLOOKUP(D39,slowniki!Q:R,2,FALSE)</f>
        <v>SW - umowy o pracę - lekarze rezydenci</v>
      </c>
      <c r="D39" s="16" t="str">
        <f>'Obroty 4'!E710</f>
        <v>405-01-03-02</v>
      </c>
      <c r="E39" s="17">
        <f>'Obroty 4'!F558</f>
        <v>0</v>
      </c>
      <c r="F39" s="17">
        <f>'Obroty 4'!G558</f>
        <v>0</v>
      </c>
      <c r="G39" s="17">
        <f>'Obroty 4'!H558</f>
        <v>0</v>
      </c>
      <c r="H39" s="17">
        <f>'Obroty 4'!I558</f>
        <v>0</v>
      </c>
      <c r="I39" s="17">
        <f>'Obroty 4'!J558</f>
        <v>0</v>
      </c>
      <c r="J39" s="17">
        <f>'Obroty 4'!K558</f>
        <v>0</v>
      </c>
    </row>
    <row r="40" spans="3:10" x14ac:dyDescent="0.35">
      <c r="C40" s="16" t="str">
        <f>VLOOKUP(D40,slowniki!Q:R,2,FALSE)</f>
        <v>SW - umowy o pracę - pielęgniarki i położne</v>
      </c>
      <c r="D40" s="16" t="str">
        <f>'Obroty 4'!E711</f>
        <v>405-01-03-03</v>
      </c>
      <c r="E40" s="17">
        <f>'Obroty 4'!F559</f>
        <v>0</v>
      </c>
      <c r="F40" s="17">
        <f>'Obroty 4'!G559</f>
        <v>0</v>
      </c>
      <c r="G40" s="17">
        <f>'Obroty 4'!H559</f>
        <v>0</v>
      </c>
      <c r="H40" s="17">
        <f>'Obroty 4'!I559</f>
        <v>0</v>
      </c>
      <c r="I40" s="17">
        <f>'Obroty 4'!J559</f>
        <v>0</v>
      </c>
      <c r="J40" s="17">
        <f>'Obroty 4'!K559</f>
        <v>0</v>
      </c>
    </row>
    <row r="41" spans="3:10" x14ac:dyDescent="0.35">
      <c r="C41" s="16" t="str">
        <f>VLOOKUP(D41,slowniki!Q:R,2,FALSE)</f>
        <v>SW - umowy o pracę - perfuzjoniści</v>
      </c>
      <c r="D41" s="16" t="str">
        <f>'Obroty 4'!E712</f>
        <v>405-01-03-04</v>
      </c>
      <c r="E41" s="17">
        <f>'Obroty 4'!F560</f>
        <v>0</v>
      </c>
      <c r="F41" s="17">
        <f>'Obroty 4'!G560</f>
        <v>0</v>
      </c>
      <c r="G41" s="17">
        <f>'Obroty 4'!H560</f>
        <v>0</v>
      </c>
      <c r="H41" s="17">
        <f>'Obroty 4'!I560</f>
        <v>0</v>
      </c>
      <c r="I41" s="17">
        <f>'Obroty 4'!J560</f>
        <v>0</v>
      </c>
      <c r="J41" s="17">
        <f>'Obroty 4'!K560</f>
        <v>0</v>
      </c>
    </row>
    <row r="42" spans="3:10" x14ac:dyDescent="0.35">
      <c r="C42" s="16" t="str">
        <f>VLOOKUP(D42,slowniki!Q:R,2,FALSE)</f>
        <v>SW - umowy o pracę - psycholodzy, psychoterapeuci, terapeuci uzależnień</v>
      </c>
      <c r="D42" s="16" t="str">
        <f>'Obroty 4'!E713</f>
        <v>405-01-03-05</v>
      </c>
      <c r="E42" s="17">
        <f>'Obroty 4'!F561</f>
        <v>0</v>
      </c>
      <c r="F42" s="17">
        <f>'Obroty 4'!G561</f>
        <v>0</v>
      </c>
      <c r="G42" s="17">
        <f>'Obroty 4'!H561</f>
        <v>0</v>
      </c>
      <c r="H42" s="17">
        <f>'Obroty 4'!I561</f>
        <v>0</v>
      </c>
      <c r="I42" s="17">
        <f>'Obroty 4'!J561</f>
        <v>0</v>
      </c>
      <c r="J42" s="17">
        <f>'Obroty 4'!K561</f>
        <v>0</v>
      </c>
    </row>
    <row r="43" spans="3:10" x14ac:dyDescent="0.35">
      <c r="C43" s="16" t="str">
        <f>VLOOKUP(D43,slowniki!Q:R,2,FALSE)</f>
        <v>SW - umowy o pracę - dietetycy</v>
      </c>
      <c r="D43" s="16" t="str">
        <f>'Obroty 4'!E714</f>
        <v>405-01-03-06</v>
      </c>
      <c r="E43" s="17">
        <f>'Obroty 4'!F562</f>
        <v>0</v>
      </c>
      <c r="F43" s="17">
        <f>'Obroty 4'!G562</f>
        <v>0</v>
      </c>
      <c r="G43" s="17">
        <f>'Obroty 4'!H562</f>
        <v>0</v>
      </c>
      <c r="H43" s="17">
        <f>'Obroty 4'!I562</f>
        <v>0</v>
      </c>
      <c r="I43" s="17">
        <f>'Obroty 4'!J562</f>
        <v>0</v>
      </c>
      <c r="J43" s="17">
        <f>'Obroty 4'!K562</f>
        <v>0</v>
      </c>
    </row>
    <row r="44" spans="3:10" x14ac:dyDescent="0.35">
      <c r="C44" s="16" t="str">
        <f>VLOOKUP(D44,slowniki!Q:R,2,FALSE)</f>
        <v>SW - umowy o pracę - logopedzi</v>
      </c>
      <c r="D44" s="16" t="str">
        <f>'Obroty 4'!E715</f>
        <v>405-01-03-07</v>
      </c>
      <c r="E44" s="17">
        <f>'Obroty 4'!F563</f>
        <v>0</v>
      </c>
      <c r="F44" s="17">
        <f>'Obroty 4'!G563</f>
        <v>0</v>
      </c>
      <c r="G44" s="17">
        <f>'Obroty 4'!H563</f>
        <v>0</v>
      </c>
      <c r="H44" s="17">
        <f>'Obroty 4'!I563</f>
        <v>0</v>
      </c>
      <c r="I44" s="17">
        <f>'Obroty 4'!J563</f>
        <v>0</v>
      </c>
      <c r="J44" s="17">
        <f>'Obroty 4'!K563</f>
        <v>0</v>
      </c>
    </row>
    <row r="45" spans="3:10" x14ac:dyDescent="0.35">
      <c r="C45" s="16" t="str">
        <f>VLOOKUP(D45,slowniki!Q:R,2,FALSE)</f>
        <v>SW - umowy o pracę - fizjoterapeuci, rehabilitanci, technicy rehabilitacji, masażyści, mgr rehabilitacji</v>
      </c>
      <c r="D45" s="16" t="str">
        <f>'Obroty 4'!E716</f>
        <v>405-01-03-08</v>
      </c>
      <c r="E45" s="17">
        <f>'Obroty 4'!F564</f>
        <v>0</v>
      </c>
      <c r="F45" s="17">
        <f>'Obroty 4'!G564</f>
        <v>0</v>
      </c>
      <c r="G45" s="17">
        <f>'Obroty 4'!H564</f>
        <v>0</v>
      </c>
      <c r="H45" s="17">
        <f>'Obroty 4'!I564</f>
        <v>0</v>
      </c>
      <c r="I45" s="17">
        <f>'Obroty 4'!J564</f>
        <v>0</v>
      </c>
      <c r="J45" s="17">
        <f>'Obroty 4'!K564</f>
        <v>0</v>
      </c>
    </row>
    <row r="46" spans="3:10" x14ac:dyDescent="0.35">
      <c r="C46" s="16" t="str">
        <f>VLOOKUP(D46,slowniki!Q:R,2,FALSE)</f>
        <v>SW - umowy o pracę - fizycy medyczni</v>
      </c>
      <c r="D46" s="16" t="str">
        <f>'Obroty 4'!E717</f>
        <v>405-01-03-09</v>
      </c>
      <c r="E46" s="17">
        <f>'Obroty 4'!F565</f>
        <v>0</v>
      </c>
      <c r="F46" s="17">
        <f>'Obroty 4'!G565</f>
        <v>0</v>
      </c>
      <c r="G46" s="17">
        <f>'Obroty 4'!H565</f>
        <v>0</v>
      </c>
      <c r="H46" s="17">
        <f>'Obroty 4'!I565</f>
        <v>0</v>
      </c>
      <c r="I46" s="17">
        <f>'Obroty 4'!J565</f>
        <v>0</v>
      </c>
      <c r="J46" s="17">
        <f>'Obroty 4'!K565</f>
        <v>0</v>
      </c>
    </row>
    <row r="47" spans="3:10" x14ac:dyDescent="0.35">
      <c r="C47" s="16" t="str">
        <f>VLOOKUP(D47,slowniki!Q:R,2,FALSE)</f>
        <v>SW - umowy o pracę - technicy (radiologii, elektroradiologii itd.)</v>
      </c>
      <c r="D47" s="16" t="str">
        <f>'Obroty 4'!E718</f>
        <v>405-01-03-10</v>
      </c>
      <c r="E47" s="17">
        <f>'Obroty 4'!F566</f>
        <v>0</v>
      </c>
      <c r="F47" s="17">
        <f>'Obroty 4'!G566</f>
        <v>0</v>
      </c>
      <c r="G47" s="17">
        <f>'Obroty 4'!H566</f>
        <v>0</v>
      </c>
      <c r="H47" s="17">
        <f>'Obroty 4'!I566</f>
        <v>0</v>
      </c>
      <c r="I47" s="17">
        <f>'Obroty 4'!J566</f>
        <v>0</v>
      </c>
      <c r="J47" s="17">
        <f>'Obroty 4'!K566</f>
        <v>0</v>
      </c>
    </row>
    <row r="48" spans="3:10" x14ac:dyDescent="0.35">
      <c r="C48" s="16" t="str">
        <f>VLOOKUP(D48,slowniki!Q:R,2,FALSE)</f>
        <v>SW - umowy o pracę - terapeuci zajęciowi</v>
      </c>
      <c r="D48" s="16" t="str">
        <f>'Obroty 4'!E719</f>
        <v>405-01-03-11</v>
      </c>
      <c r="E48" s="17">
        <f>'Obroty 4'!F567</f>
        <v>0</v>
      </c>
      <c r="F48" s="17">
        <f>'Obroty 4'!G567</f>
        <v>0</v>
      </c>
      <c r="G48" s="17">
        <f>'Obroty 4'!H567</f>
        <v>0</v>
      </c>
      <c r="H48" s="17">
        <f>'Obroty 4'!I567</f>
        <v>0</v>
      </c>
      <c r="I48" s="17">
        <f>'Obroty 4'!J567</f>
        <v>0</v>
      </c>
      <c r="J48" s="17">
        <f>'Obroty 4'!K567</f>
        <v>0</v>
      </c>
    </row>
    <row r="49" spans="3:10" x14ac:dyDescent="0.35">
      <c r="C49" s="16" t="str">
        <f>VLOOKUP(D49,slowniki!Q:R,2,FALSE)</f>
        <v>SW - umowy o pracę - ratownicy medyczni</v>
      </c>
      <c r="D49" s="16" t="str">
        <f>'Obroty 4'!E720</f>
        <v>405-01-03-12</v>
      </c>
      <c r="E49" s="17">
        <f>'Obroty 4'!F568</f>
        <v>0</v>
      </c>
      <c r="F49" s="17">
        <f>'Obroty 4'!G568</f>
        <v>0</v>
      </c>
      <c r="G49" s="17">
        <f>'Obroty 4'!H568</f>
        <v>0</v>
      </c>
      <c r="H49" s="17">
        <f>'Obroty 4'!I568</f>
        <v>0</v>
      </c>
      <c r="I49" s="17">
        <f>'Obroty 4'!J568</f>
        <v>0</v>
      </c>
      <c r="J49" s="17">
        <f>'Obroty 4'!K568</f>
        <v>0</v>
      </c>
    </row>
    <row r="50" spans="3:10" x14ac:dyDescent="0.35">
      <c r="C50" s="16" t="str">
        <f>VLOOKUP(D50,slowniki!Q:R,2,FALSE)</f>
        <v>SW - umowy o pracę - pozostały personel medyczny</v>
      </c>
      <c r="D50" s="16" t="str">
        <f>'Obroty 4'!E721</f>
        <v>405-01-03-13</v>
      </c>
      <c r="E50" s="17">
        <f>'Obroty 4'!F569</f>
        <v>0</v>
      </c>
      <c r="F50" s="17">
        <f>'Obroty 4'!G569</f>
        <v>0</v>
      </c>
      <c r="G50" s="17">
        <f>'Obroty 4'!H569</f>
        <v>0</v>
      </c>
      <c r="H50" s="17">
        <f>'Obroty 4'!I569</f>
        <v>0</v>
      </c>
      <c r="I50" s="17">
        <f>'Obroty 4'!J569</f>
        <v>0</v>
      </c>
      <c r="J50" s="17">
        <f>'Obroty 4'!K569</f>
        <v>0</v>
      </c>
    </row>
    <row r="51" spans="3:10" x14ac:dyDescent="0.35">
      <c r="C51" s="16" t="str">
        <f>VLOOKUP(D51,slowniki!Q:R,2,FALSE)</f>
        <v>SW - umowy o pracę - pozostały personel niemedyczny (salowe, rejestratorki, sekretarki medyczne, opiekunowie medyczni, sanitariusze itd.)</v>
      </c>
      <c r="D51" s="16" t="str">
        <f>'Obroty 4'!E722</f>
        <v>405-01-03-14</v>
      </c>
      <c r="E51" s="17">
        <f>'Obroty 4'!F570</f>
        <v>0</v>
      </c>
      <c r="F51" s="17">
        <f>'Obroty 4'!G570</f>
        <v>0</v>
      </c>
      <c r="G51" s="17">
        <f>'Obroty 4'!H570</f>
        <v>0</v>
      </c>
      <c r="H51" s="17">
        <f>'Obroty 4'!I570</f>
        <v>0</v>
      </c>
      <c r="I51" s="17">
        <f>'Obroty 4'!J570</f>
        <v>0</v>
      </c>
      <c r="J51" s="17">
        <f>'Obroty 4'!K570</f>
        <v>0</v>
      </c>
    </row>
    <row r="52" spans="3:10" x14ac:dyDescent="0.35">
      <c r="C52" s="16" t="str">
        <f>VLOOKUP(D52,slowniki!Q:R,2,FALSE)</f>
        <v>SW - umowy o pracę - pozostały personel niemedyczny, administracyjny, zarząd</v>
      </c>
      <c r="D52" s="16" t="str">
        <f>'Obroty 4'!E723</f>
        <v>405-01-03-15</v>
      </c>
      <c r="E52" s="17">
        <f>'Obroty 4'!F571</f>
        <v>0</v>
      </c>
      <c r="F52" s="17">
        <f>'Obroty 4'!G571</f>
        <v>0</v>
      </c>
      <c r="G52" s="17">
        <f>'Obroty 4'!H571</f>
        <v>0</v>
      </c>
      <c r="H52" s="17">
        <f>'Obroty 4'!I571</f>
        <v>0</v>
      </c>
      <c r="I52" s="17">
        <f>'Obroty 4'!J571</f>
        <v>0</v>
      </c>
      <c r="J52" s="17">
        <f>'Obroty 4'!K571</f>
        <v>0</v>
      </c>
    </row>
    <row r="53" spans="3:10" x14ac:dyDescent="0.35">
      <c r="C53" s="16" t="str">
        <f>VLOOKUP(D53,slowniki!Q:R,2,FALSE)</f>
        <v>SW - umowy o pracę - stażyści</v>
      </c>
      <c r="D53" s="16" t="str">
        <f>'Obroty 4'!E724</f>
        <v>405-01-03-16</v>
      </c>
      <c r="E53" s="17">
        <f>'Obroty 4'!F572</f>
        <v>0</v>
      </c>
      <c r="F53" s="17">
        <f>'Obroty 4'!G572</f>
        <v>0</v>
      </c>
      <c r="G53" s="17">
        <f>'Obroty 4'!H572</f>
        <v>0</v>
      </c>
      <c r="H53" s="17">
        <f>'Obroty 4'!I572</f>
        <v>0</v>
      </c>
      <c r="I53" s="17">
        <f>'Obroty 4'!J572</f>
        <v>0</v>
      </c>
      <c r="J53" s="17">
        <f>'Obroty 4'!K572</f>
        <v>0</v>
      </c>
    </row>
    <row r="54" spans="3:10" x14ac:dyDescent="0.35">
      <c r="C54" s="16" t="str">
        <f>VLOOKUP(D54,slowniki!Q:R,2,FALSE)</f>
        <v>FP i FS - umowy o pracę - lekarze</v>
      </c>
      <c r="D54" s="16" t="str">
        <f>'Obroty 4'!E725</f>
        <v>405-01-04-01</v>
      </c>
      <c r="E54" s="17">
        <f>'Obroty 4'!F573</f>
        <v>0</v>
      </c>
      <c r="F54" s="17">
        <f>'Obroty 4'!G573</f>
        <v>0</v>
      </c>
      <c r="G54" s="17">
        <f>'Obroty 4'!H573</f>
        <v>0</v>
      </c>
      <c r="H54" s="17">
        <f>'Obroty 4'!I573</f>
        <v>0</v>
      </c>
      <c r="I54" s="17">
        <f>'Obroty 4'!J573</f>
        <v>0</v>
      </c>
      <c r="J54" s="17">
        <f>'Obroty 4'!K573</f>
        <v>0</v>
      </c>
    </row>
    <row r="55" spans="3:10" x14ac:dyDescent="0.35">
      <c r="C55" s="16" t="str">
        <f>VLOOKUP(D55,slowniki!Q:R,2,FALSE)</f>
        <v>FP i FS - umowy o pracę - lekarze rezydenci</v>
      </c>
      <c r="D55" s="16" t="str">
        <f>'Obroty 4'!E726</f>
        <v>405-01-04-02</v>
      </c>
      <c r="E55" s="17">
        <f>'Obroty 4'!F574</f>
        <v>0</v>
      </c>
      <c r="F55" s="17">
        <f>'Obroty 4'!G574</f>
        <v>0</v>
      </c>
      <c r="G55" s="17">
        <f>'Obroty 4'!H574</f>
        <v>0</v>
      </c>
      <c r="H55" s="17">
        <f>'Obroty 4'!I574</f>
        <v>0</v>
      </c>
      <c r="I55" s="17">
        <f>'Obroty 4'!J574</f>
        <v>0</v>
      </c>
      <c r="J55" s="17">
        <f>'Obroty 4'!K574</f>
        <v>0</v>
      </c>
    </row>
    <row r="56" spans="3:10" x14ac:dyDescent="0.35">
      <c r="C56" s="16" t="str">
        <f>VLOOKUP(D56,slowniki!Q:R,2,FALSE)</f>
        <v>FP i FS - umowy o pracę - pielęgniarki i położne</v>
      </c>
      <c r="D56" s="16" t="str">
        <f>'Obroty 4'!E727</f>
        <v>405-01-04-03</v>
      </c>
      <c r="E56" s="17">
        <f>'Obroty 4'!F575</f>
        <v>0</v>
      </c>
      <c r="F56" s="17">
        <f>'Obroty 4'!G575</f>
        <v>0</v>
      </c>
      <c r="G56" s="17">
        <f>'Obroty 4'!H575</f>
        <v>0</v>
      </c>
      <c r="H56" s="17">
        <f>'Obroty 4'!I575</f>
        <v>0</v>
      </c>
      <c r="I56" s="17">
        <f>'Obroty 4'!J575</f>
        <v>0</v>
      </c>
      <c r="J56" s="17">
        <f>'Obroty 4'!K575</f>
        <v>0</v>
      </c>
    </row>
    <row r="57" spans="3:10" x14ac:dyDescent="0.35">
      <c r="C57" s="16" t="str">
        <f>VLOOKUP(D57,slowniki!Q:R,2,FALSE)</f>
        <v>FP i FS - umowy o pracę - perfuzjoniści</v>
      </c>
      <c r="D57" s="16" t="str">
        <f>'Obroty 4'!E728</f>
        <v>405-01-04-04</v>
      </c>
      <c r="E57" s="17">
        <f>'Obroty 4'!F576</f>
        <v>0</v>
      </c>
      <c r="F57" s="17">
        <f>'Obroty 4'!G576</f>
        <v>0</v>
      </c>
      <c r="G57" s="17">
        <f>'Obroty 4'!H576</f>
        <v>0</v>
      </c>
      <c r="H57" s="17">
        <f>'Obroty 4'!I576</f>
        <v>0</v>
      </c>
      <c r="I57" s="17">
        <f>'Obroty 4'!J576</f>
        <v>0</v>
      </c>
      <c r="J57" s="17">
        <f>'Obroty 4'!K576</f>
        <v>0</v>
      </c>
    </row>
    <row r="58" spans="3:10" x14ac:dyDescent="0.35">
      <c r="C58" s="16" t="str">
        <f>VLOOKUP(D58,slowniki!Q:R,2,FALSE)</f>
        <v>FP i FS - umowy o pracę - psycholodzy, psychoterapeuci, terapeuci uzależnień</v>
      </c>
      <c r="D58" s="16" t="str">
        <f>'Obroty 4'!E729</f>
        <v>405-01-04-05</v>
      </c>
      <c r="E58" s="17">
        <f>'Obroty 4'!F577</f>
        <v>0</v>
      </c>
      <c r="F58" s="17">
        <f>'Obroty 4'!G577</f>
        <v>0</v>
      </c>
      <c r="G58" s="17">
        <f>'Obroty 4'!H577</f>
        <v>0</v>
      </c>
      <c r="H58" s="17">
        <f>'Obroty 4'!I577</f>
        <v>0</v>
      </c>
      <c r="I58" s="17">
        <f>'Obroty 4'!J577</f>
        <v>0</v>
      </c>
      <c r="J58" s="17">
        <f>'Obroty 4'!K577</f>
        <v>0</v>
      </c>
    </row>
    <row r="59" spans="3:10" x14ac:dyDescent="0.35">
      <c r="C59" s="16" t="str">
        <f>VLOOKUP(D59,slowniki!Q:R,2,FALSE)</f>
        <v>FP i FS - umowy o pracę - dietetycy</v>
      </c>
      <c r="D59" s="16" t="str">
        <f>'Obroty 4'!E730</f>
        <v>405-01-04-06</v>
      </c>
      <c r="E59" s="17">
        <f>'Obroty 4'!F578</f>
        <v>0</v>
      </c>
      <c r="F59" s="17">
        <f>'Obroty 4'!G578</f>
        <v>0</v>
      </c>
      <c r="G59" s="17">
        <f>'Obroty 4'!H578</f>
        <v>0</v>
      </c>
      <c r="H59" s="17">
        <f>'Obroty 4'!I578</f>
        <v>0</v>
      </c>
      <c r="I59" s="17">
        <f>'Obroty 4'!J578</f>
        <v>0</v>
      </c>
      <c r="J59" s="17">
        <f>'Obroty 4'!K578</f>
        <v>0</v>
      </c>
    </row>
    <row r="60" spans="3:10" x14ac:dyDescent="0.35">
      <c r="C60" s="16" t="str">
        <f>VLOOKUP(D60,slowniki!Q:R,2,FALSE)</f>
        <v>FP i FS - umowy o pracę - logopedzi</v>
      </c>
      <c r="D60" s="16" t="str">
        <f>'Obroty 4'!E731</f>
        <v>405-01-04-07</v>
      </c>
      <c r="E60" s="17">
        <f>'Obroty 4'!F579</f>
        <v>0</v>
      </c>
      <c r="F60" s="17">
        <f>'Obroty 4'!G579</f>
        <v>0</v>
      </c>
      <c r="G60" s="17">
        <f>'Obroty 4'!H579</f>
        <v>0</v>
      </c>
      <c r="H60" s="17">
        <f>'Obroty 4'!I579</f>
        <v>0</v>
      </c>
      <c r="I60" s="17">
        <f>'Obroty 4'!J579</f>
        <v>0</v>
      </c>
      <c r="J60" s="17">
        <f>'Obroty 4'!K579</f>
        <v>0</v>
      </c>
    </row>
    <row r="61" spans="3:10" x14ac:dyDescent="0.35">
      <c r="C61" s="16" t="str">
        <f>VLOOKUP(D61,slowniki!Q:R,2,FALSE)</f>
        <v>FP i FS - umowy o pracę - fizjoterapeuci, rehabilitanci, technicy rehabilitacji, masażyści, mgr rehabilitacji</v>
      </c>
      <c r="D61" s="16" t="str">
        <f>'Obroty 4'!E732</f>
        <v>405-01-04-08</v>
      </c>
      <c r="E61" s="17">
        <f>'Obroty 4'!F580</f>
        <v>0</v>
      </c>
      <c r="F61" s="17">
        <f>'Obroty 4'!G580</f>
        <v>0</v>
      </c>
      <c r="G61" s="17">
        <f>'Obroty 4'!H580</f>
        <v>0</v>
      </c>
      <c r="H61" s="17">
        <f>'Obroty 4'!I580</f>
        <v>0</v>
      </c>
      <c r="I61" s="17">
        <f>'Obroty 4'!J580</f>
        <v>0</v>
      </c>
      <c r="J61" s="17">
        <f>'Obroty 4'!K580</f>
        <v>0</v>
      </c>
    </row>
    <row r="62" spans="3:10" x14ac:dyDescent="0.35">
      <c r="C62" s="16" t="str">
        <f>VLOOKUP(D62,slowniki!Q:R,2,FALSE)</f>
        <v>FP i FS - umowy o pracę - fizycy medyczni</v>
      </c>
      <c r="D62" s="16" t="str">
        <f>'Obroty 4'!E733</f>
        <v>405-01-04-09</v>
      </c>
      <c r="E62" s="17">
        <f>'Obroty 4'!F581</f>
        <v>0</v>
      </c>
      <c r="F62" s="17">
        <f>'Obroty 4'!G581</f>
        <v>0</v>
      </c>
      <c r="G62" s="17">
        <f>'Obroty 4'!H581</f>
        <v>0</v>
      </c>
      <c r="H62" s="17">
        <f>'Obroty 4'!I581</f>
        <v>0</v>
      </c>
      <c r="I62" s="17">
        <f>'Obroty 4'!J581</f>
        <v>0</v>
      </c>
      <c r="J62" s="17">
        <f>'Obroty 4'!K581</f>
        <v>0</v>
      </c>
    </row>
    <row r="63" spans="3:10" x14ac:dyDescent="0.35">
      <c r="C63" s="16" t="str">
        <f>VLOOKUP(D63,slowniki!Q:R,2,FALSE)</f>
        <v>FP i FS - umowy o pracę - technicy (radiologii, elektroradiologii itd.)</v>
      </c>
      <c r="D63" s="16" t="str">
        <f>'Obroty 4'!E734</f>
        <v>405-01-04-10</v>
      </c>
      <c r="E63" s="17">
        <f>'Obroty 4'!F582</f>
        <v>0</v>
      </c>
      <c r="F63" s="17">
        <f>'Obroty 4'!G582</f>
        <v>0</v>
      </c>
      <c r="G63" s="17">
        <f>'Obroty 4'!H582</f>
        <v>0</v>
      </c>
      <c r="H63" s="17">
        <f>'Obroty 4'!I582</f>
        <v>0</v>
      </c>
      <c r="I63" s="17">
        <f>'Obroty 4'!J582</f>
        <v>0</v>
      </c>
      <c r="J63" s="17">
        <f>'Obroty 4'!K582</f>
        <v>0</v>
      </c>
    </row>
    <row r="64" spans="3:10" x14ac:dyDescent="0.35">
      <c r="C64" s="16" t="str">
        <f>VLOOKUP(D64,slowniki!Q:R,2,FALSE)</f>
        <v>FP i FS - umowy o pracę - terapeuci zajęciowi</v>
      </c>
      <c r="D64" s="16" t="str">
        <f>'Obroty 4'!E735</f>
        <v>405-01-04-11</v>
      </c>
      <c r="E64" s="17">
        <f>'Obroty 4'!F583</f>
        <v>0</v>
      </c>
      <c r="F64" s="17">
        <f>'Obroty 4'!G583</f>
        <v>0</v>
      </c>
      <c r="G64" s="17">
        <f>'Obroty 4'!H583</f>
        <v>0</v>
      </c>
      <c r="H64" s="17">
        <f>'Obroty 4'!I583</f>
        <v>0</v>
      </c>
      <c r="I64" s="17">
        <f>'Obroty 4'!J583</f>
        <v>0</v>
      </c>
      <c r="J64" s="17">
        <f>'Obroty 4'!K583</f>
        <v>0</v>
      </c>
    </row>
    <row r="65" spans="3:10" x14ac:dyDescent="0.35">
      <c r="C65" s="16" t="str">
        <f>VLOOKUP(D65,slowniki!Q:R,2,FALSE)</f>
        <v>FP i FS - umowy o pracę - ratownicy medyczni</v>
      </c>
      <c r="D65" s="16" t="str">
        <f>'Obroty 4'!E736</f>
        <v>405-01-04-12</v>
      </c>
      <c r="E65" s="17">
        <f>'Obroty 4'!F584</f>
        <v>0</v>
      </c>
      <c r="F65" s="17">
        <f>'Obroty 4'!G584</f>
        <v>0</v>
      </c>
      <c r="G65" s="17">
        <f>'Obroty 4'!H584</f>
        <v>0</v>
      </c>
      <c r="H65" s="17">
        <f>'Obroty 4'!I584</f>
        <v>0</v>
      </c>
      <c r="I65" s="17">
        <f>'Obroty 4'!J584</f>
        <v>0</v>
      </c>
      <c r="J65" s="17">
        <f>'Obroty 4'!K584</f>
        <v>0</v>
      </c>
    </row>
    <row r="66" spans="3:10" x14ac:dyDescent="0.35">
      <c r="C66" s="16" t="str">
        <f>VLOOKUP(D66,slowniki!Q:R,2,FALSE)</f>
        <v>FP i FS - umowy o pracę - pozostały personel medyczny</v>
      </c>
      <c r="D66" s="16" t="str">
        <f>'Obroty 4'!E737</f>
        <v>405-01-04-13</v>
      </c>
      <c r="E66" s="17">
        <f>'Obroty 4'!F585</f>
        <v>0</v>
      </c>
      <c r="F66" s="17">
        <f>'Obroty 4'!G585</f>
        <v>0</v>
      </c>
      <c r="G66" s="17">
        <f>'Obroty 4'!H585</f>
        <v>0</v>
      </c>
      <c r="H66" s="17">
        <f>'Obroty 4'!I585</f>
        <v>0</v>
      </c>
      <c r="I66" s="17">
        <f>'Obroty 4'!J585</f>
        <v>0</v>
      </c>
      <c r="J66" s="17">
        <f>'Obroty 4'!K585</f>
        <v>0</v>
      </c>
    </row>
    <row r="67" spans="3:10" x14ac:dyDescent="0.35">
      <c r="C67" s="16" t="str">
        <f>VLOOKUP(D67,slowniki!Q:R,2,FALSE)</f>
        <v>FP i FS - umowy o pracę - pozostały personel niemedyczny (salowe, rejestratorki, sekretarki medyczne, opiekunowie medyczni, sanitariusze itd.)</v>
      </c>
      <c r="D67" s="16" t="str">
        <f>'Obroty 4'!E738</f>
        <v>405-01-04-14</v>
      </c>
      <c r="E67" s="17">
        <f>'Obroty 4'!F586</f>
        <v>0</v>
      </c>
      <c r="F67" s="17">
        <f>'Obroty 4'!G586</f>
        <v>0</v>
      </c>
      <c r="G67" s="17">
        <f>'Obroty 4'!H586</f>
        <v>0</v>
      </c>
      <c r="H67" s="17">
        <f>'Obroty 4'!I586</f>
        <v>0</v>
      </c>
      <c r="I67" s="17">
        <f>'Obroty 4'!J586</f>
        <v>0</v>
      </c>
      <c r="J67" s="17">
        <f>'Obroty 4'!K586</f>
        <v>0</v>
      </c>
    </row>
    <row r="68" spans="3:10" x14ac:dyDescent="0.35">
      <c r="C68" s="16" t="str">
        <f>VLOOKUP(D68,slowniki!Q:R,2,FALSE)</f>
        <v>FP i FS - umowy o pracę - pozostały personel niemedyczny, administracyjny, zarząd</v>
      </c>
      <c r="D68" s="16" t="str">
        <f>'Obroty 4'!E739</f>
        <v>405-01-04-15</v>
      </c>
      <c r="E68" s="17">
        <f>'Obroty 4'!F587</f>
        <v>0</v>
      </c>
      <c r="F68" s="17">
        <f>'Obroty 4'!G587</f>
        <v>0</v>
      </c>
      <c r="G68" s="17">
        <f>'Obroty 4'!H587</f>
        <v>0</v>
      </c>
      <c r="H68" s="17">
        <f>'Obroty 4'!I587</f>
        <v>0</v>
      </c>
      <c r="I68" s="17">
        <f>'Obroty 4'!J587</f>
        <v>0</v>
      </c>
      <c r="J68" s="17">
        <f>'Obroty 4'!K587</f>
        <v>0</v>
      </c>
    </row>
    <row r="69" spans="3:10" x14ac:dyDescent="0.35">
      <c r="C69" s="16" t="str">
        <f>VLOOKUP(D69,slowniki!Q:R,2,FALSE)</f>
        <v>FP i FS - umowy o pracę - stażyści</v>
      </c>
      <c r="D69" s="16" t="str">
        <f>'Obroty 4'!E740</f>
        <v>405-01-04-16</v>
      </c>
      <c r="E69" s="17">
        <f>'Obroty 4'!F588</f>
        <v>0</v>
      </c>
      <c r="F69" s="17">
        <f>'Obroty 4'!G588</f>
        <v>0</v>
      </c>
      <c r="G69" s="17">
        <f>'Obroty 4'!H588</f>
        <v>0</v>
      </c>
      <c r="H69" s="17">
        <f>'Obroty 4'!I588</f>
        <v>0</v>
      </c>
      <c r="I69" s="17">
        <f>'Obroty 4'!J588</f>
        <v>0</v>
      </c>
      <c r="J69" s="17">
        <f>'Obroty 4'!K588</f>
        <v>0</v>
      </c>
    </row>
    <row r="70" spans="3:10" x14ac:dyDescent="0.35">
      <c r="C70" s="16" t="str">
        <f>VLOOKUP(D70,slowniki!Q:R,2,FALSE)</f>
        <v>FEP - umowy o pracę - lekarze</v>
      </c>
      <c r="D70" s="16" t="str">
        <f>'Obroty 4'!E741</f>
        <v>405-01-05-01</v>
      </c>
      <c r="E70" s="17">
        <f>'Obroty 4'!F589</f>
        <v>0</v>
      </c>
      <c r="F70" s="17">
        <f>'Obroty 4'!G589</f>
        <v>0</v>
      </c>
      <c r="G70" s="17">
        <f>'Obroty 4'!H589</f>
        <v>0</v>
      </c>
      <c r="H70" s="17">
        <f>'Obroty 4'!I589</f>
        <v>0</v>
      </c>
      <c r="I70" s="17">
        <f>'Obroty 4'!J589</f>
        <v>0</v>
      </c>
      <c r="J70" s="17">
        <f>'Obroty 4'!K589</f>
        <v>0</v>
      </c>
    </row>
    <row r="71" spans="3:10" x14ac:dyDescent="0.35">
      <c r="C71" s="16" t="str">
        <f>VLOOKUP(D71,slowniki!Q:R,2,FALSE)</f>
        <v>FEP - umowy o pracę - lekarze rezydenci</v>
      </c>
      <c r="D71" s="16" t="str">
        <f>'Obroty 4'!E742</f>
        <v>405-01-05-02</v>
      </c>
      <c r="E71" s="17">
        <f>'Obroty 4'!F590</f>
        <v>0</v>
      </c>
      <c r="F71" s="17">
        <f>'Obroty 4'!G590</f>
        <v>0</v>
      </c>
      <c r="G71" s="17">
        <f>'Obroty 4'!H590</f>
        <v>0</v>
      </c>
      <c r="H71" s="17">
        <f>'Obroty 4'!I590</f>
        <v>0</v>
      </c>
      <c r="I71" s="17">
        <f>'Obroty 4'!J590</f>
        <v>0</v>
      </c>
      <c r="J71" s="17">
        <f>'Obroty 4'!K590</f>
        <v>0</v>
      </c>
    </row>
    <row r="72" spans="3:10" x14ac:dyDescent="0.35">
      <c r="C72" s="16" t="str">
        <f>VLOOKUP(D72,slowniki!Q:R,2,FALSE)</f>
        <v>FEP - umowy o pracę - pielęgniarki i położne</v>
      </c>
      <c r="D72" s="16" t="str">
        <f>'Obroty 4'!E743</f>
        <v>405-01-05-03</v>
      </c>
      <c r="E72" s="17">
        <f>'Obroty 4'!F591</f>
        <v>0</v>
      </c>
      <c r="F72" s="17">
        <f>'Obroty 4'!G591</f>
        <v>0</v>
      </c>
      <c r="G72" s="17">
        <f>'Obroty 4'!H591</f>
        <v>0</v>
      </c>
      <c r="H72" s="17">
        <f>'Obroty 4'!I591</f>
        <v>0</v>
      </c>
      <c r="I72" s="17">
        <f>'Obroty 4'!J591</f>
        <v>0</v>
      </c>
      <c r="J72" s="17">
        <f>'Obroty 4'!K591</f>
        <v>0</v>
      </c>
    </row>
    <row r="73" spans="3:10" x14ac:dyDescent="0.35">
      <c r="C73" s="16" t="str">
        <f>VLOOKUP(D73,slowniki!Q:R,2,FALSE)</f>
        <v>FEP - umowy o pracę - perfuzjoniści</v>
      </c>
      <c r="D73" s="16" t="str">
        <f>'Obroty 4'!E744</f>
        <v>405-01-05-04</v>
      </c>
      <c r="E73" s="17">
        <f>'Obroty 4'!F592</f>
        <v>0</v>
      </c>
      <c r="F73" s="17">
        <f>'Obroty 4'!G592</f>
        <v>0</v>
      </c>
      <c r="G73" s="17">
        <f>'Obroty 4'!H592</f>
        <v>0</v>
      </c>
      <c r="H73" s="17">
        <f>'Obroty 4'!I592</f>
        <v>0</v>
      </c>
      <c r="I73" s="17">
        <f>'Obroty 4'!J592</f>
        <v>0</v>
      </c>
      <c r="J73" s="17">
        <f>'Obroty 4'!K592</f>
        <v>0</v>
      </c>
    </row>
    <row r="74" spans="3:10" x14ac:dyDescent="0.35">
      <c r="C74" s="16" t="str">
        <f>VLOOKUP(D74,slowniki!Q:R,2,FALSE)</f>
        <v>FEP - umowy o pracę - psycholodzy, psychoterapeuci, terapeuci uzależnień</v>
      </c>
      <c r="D74" s="16" t="str">
        <f>'Obroty 4'!E745</f>
        <v>405-01-05-05</v>
      </c>
      <c r="E74" s="17">
        <f>'Obroty 4'!F593</f>
        <v>0</v>
      </c>
      <c r="F74" s="17">
        <f>'Obroty 4'!G593</f>
        <v>0</v>
      </c>
      <c r="G74" s="17">
        <f>'Obroty 4'!H593</f>
        <v>0</v>
      </c>
      <c r="H74" s="17">
        <f>'Obroty 4'!I593</f>
        <v>0</v>
      </c>
      <c r="I74" s="17">
        <f>'Obroty 4'!J593</f>
        <v>0</v>
      </c>
      <c r="J74" s="17">
        <f>'Obroty 4'!K593</f>
        <v>0</v>
      </c>
    </row>
    <row r="75" spans="3:10" x14ac:dyDescent="0.35">
      <c r="C75" s="16" t="str">
        <f>VLOOKUP(D75,slowniki!Q:R,2,FALSE)</f>
        <v>FEP - umowy o pracę - dietetycy</v>
      </c>
      <c r="D75" s="16" t="str">
        <f>'Obroty 4'!E746</f>
        <v>405-01-05-06</v>
      </c>
      <c r="E75" s="17">
        <f>'Obroty 4'!F594</f>
        <v>0</v>
      </c>
      <c r="F75" s="17">
        <f>'Obroty 4'!G594</f>
        <v>0</v>
      </c>
      <c r="G75" s="17">
        <f>'Obroty 4'!H594</f>
        <v>0</v>
      </c>
      <c r="H75" s="17">
        <f>'Obroty 4'!I594</f>
        <v>0</v>
      </c>
      <c r="I75" s="17">
        <f>'Obroty 4'!J594</f>
        <v>0</v>
      </c>
      <c r="J75" s="17">
        <f>'Obroty 4'!K594</f>
        <v>0</v>
      </c>
    </row>
    <row r="76" spans="3:10" x14ac:dyDescent="0.35">
      <c r="C76" s="16" t="str">
        <f>VLOOKUP(D76,slowniki!Q:R,2,FALSE)</f>
        <v>FEP - umowy o pracę - logopedzi</v>
      </c>
      <c r="D76" s="16" t="str">
        <f>'Obroty 4'!E747</f>
        <v>405-01-05-07</v>
      </c>
      <c r="E76" s="17">
        <f>'Obroty 4'!F595</f>
        <v>0</v>
      </c>
      <c r="F76" s="17">
        <f>'Obroty 4'!G595</f>
        <v>0</v>
      </c>
      <c r="G76" s="17">
        <f>'Obroty 4'!H595</f>
        <v>0</v>
      </c>
      <c r="H76" s="17">
        <f>'Obroty 4'!I595</f>
        <v>0</v>
      </c>
      <c r="I76" s="17">
        <f>'Obroty 4'!J595</f>
        <v>0</v>
      </c>
      <c r="J76" s="17">
        <f>'Obroty 4'!K595</f>
        <v>0</v>
      </c>
    </row>
    <row r="77" spans="3:10" x14ac:dyDescent="0.35">
      <c r="C77" s="16" t="str">
        <f>VLOOKUP(D77,slowniki!Q:R,2,FALSE)</f>
        <v>FEP - umowy o pracę - fizjoterapeuci, rehabilitanci, technicy rehabilitacji, masażyści, mgr rehabilitacji</v>
      </c>
      <c r="D77" s="16" t="str">
        <f>'Obroty 4'!E748</f>
        <v>405-01-05-08</v>
      </c>
      <c r="E77" s="17">
        <f>'Obroty 4'!F596</f>
        <v>0</v>
      </c>
      <c r="F77" s="17">
        <f>'Obroty 4'!G596</f>
        <v>0</v>
      </c>
      <c r="G77" s="17">
        <f>'Obroty 4'!H596</f>
        <v>0</v>
      </c>
      <c r="H77" s="17">
        <f>'Obroty 4'!I596</f>
        <v>0</v>
      </c>
      <c r="I77" s="17">
        <f>'Obroty 4'!J596</f>
        <v>0</v>
      </c>
      <c r="J77" s="17">
        <f>'Obroty 4'!K596</f>
        <v>0</v>
      </c>
    </row>
    <row r="78" spans="3:10" x14ac:dyDescent="0.35">
      <c r="C78" s="16" t="str">
        <f>VLOOKUP(D78,slowniki!Q:R,2,FALSE)</f>
        <v>FEP - umowy o pracę - fizycy medyczni</v>
      </c>
      <c r="D78" s="16" t="str">
        <f>'Obroty 4'!E749</f>
        <v>405-01-05-09</v>
      </c>
      <c r="E78" s="17">
        <f>'Obroty 4'!F597</f>
        <v>0</v>
      </c>
      <c r="F78" s="17">
        <f>'Obroty 4'!G597</f>
        <v>0</v>
      </c>
      <c r="G78" s="17">
        <f>'Obroty 4'!H597</f>
        <v>0</v>
      </c>
      <c r="H78" s="17">
        <f>'Obroty 4'!I597</f>
        <v>0</v>
      </c>
      <c r="I78" s="17">
        <f>'Obroty 4'!J597</f>
        <v>0</v>
      </c>
      <c r="J78" s="17">
        <f>'Obroty 4'!K597</f>
        <v>0</v>
      </c>
    </row>
    <row r="79" spans="3:10" x14ac:dyDescent="0.35">
      <c r="C79" s="16" t="str">
        <f>VLOOKUP(D79,slowniki!Q:R,2,FALSE)</f>
        <v>FEP - umowy o pracę - technicy (radiologii, elektroradiologii itd.)</v>
      </c>
      <c r="D79" s="16" t="str">
        <f>'Obroty 4'!E750</f>
        <v>405-01-05-10</v>
      </c>
      <c r="E79" s="17">
        <f>'Obroty 4'!F598</f>
        <v>0</v>
      </c>
      <c r="F79" s="17">
        <f>'Obroty 4'!G598</f>
        <v>0</v>
      </c>
      <c r="G79" s="17">
        <f>'Obroty 4'!H598</f>
        <v>0</v>
      </c>
      <c r="H79" s="17">
        <f>'Obroty 4'!I598</f>
        <v>0</v>
      </c>
      <c r="I79" s="17">
        <f>'Obroty 4'!J598</f>
        <v>0</v>
      </c>
      <c r="J79" s="17">
        <f>'Obroty 4'!K598</f>
        <v>0</v>
      </c>
    </row>
    <row r="80" spans="3:10" x14ac:dyDescent="0.35">
      <c r="C80" s="16" t="str">
        <f>VLOOKUP(D80,slowniki!Q:R,2,FALSE)</f>
        <v>FEP - umowy o pracę - terapeuci zajęciowi</v>
      </c>
      <c r="D80" s="16" t="str">
        <f>'Obroty 4'!E751</f>
        <v>405-01-05-11</v>
      </c>
      <c r="E80" s="17">
        <f>'Obroty 4'!F599</f>
        <v>0</v>
      </c>
      <c r="F80" s="17">
        <f>'Obroty 4'!G599</f>
        <v>0</v>
      </c>
      <c r="G80" s="17">
        <f>'Obroty 4'!H599</f>
        <v>0</v>
      </c>
      <c r="H80" s="17">
        <f>'Obroty 4'!I599</f>
        <v>0</v>
      </c>
      <c r="I80" s="17">
        <f>'Obroty 4'!J599</f>
        <v>0</v>
      </c>
      <c r="J80" s="17">
        <f>'Obroty 4'!K599</f>
        <v>0</v>
      </c>
    </row>
    <row r="81" spans="3:10" x14ac:dyDescent="0.35">
      <c r="C81" s="16" t="str">
        <f>VLOOKUP(D81,slowniki!Q:R,2,FALSE)</f>
        <v>FEP - umowy o pracę - ratownicy medyczni</v>
      </c>
      <c r="D81" s="16" t="str">
        <f>'Obroty 4'!E752</f>
        <v>405-01-05-12</v>
      </c>
      <c r="E81" s="17">
        <f>'Obroty 4'!F600</f>
        <v>0</v>
      </c>
      <c r="F81" s="17">
        <f>'Obroty 4'!G600</f>
        <v>0</v>
      </c>
      <c r="G81" s="17">
        <f>'Obroty 4'!H600</f>
        <v>0</v>
      </c>
      <c r="H81" s="17">
        <f>'Obroty 4'!I600</f>
        <v>0</v>
      </c>
      <c r="I81" s="17">
        <f>'Obroty 4'!J600</f>
        <v>0</v>
      </c>
      <c r="J81" s="17">
        <f>'Obroty 4'!K600</f>
        <v>0</v>
      </c>
    </row>
    <row r="82" spans="3:10" x14ac:dyDescent="0.35">
      <c r="C82" s="16" t="str">
        <f>VLOOKUP(D82,slowniki!Q:R,2,FALSE)</f>
        <v>FEP - umowy o pracę - pozostały personel medyczny</v>
      </c>
      <c r="D82" s="16" t="str">
        <f>'Obroty 4'!E753</f>
        <v>405-01-05-13</v>
      </c>
      <c r="E82" s="17">
        <f>'Obroty 4'!F601</f>
        <v>0</v>
      </c>
      <c r="F82" s="17">
        <f>'Obroty 4'!G601</f>
        <v>0</v>
      </c>
      <c r="G82" s="17">
        <f>'Obroty 4'!H601</f>
        <v>0</v>
      </c>
      <c r="H82" s="17">
        <f>'Obroty 4'!I601</f>
        <v>0</v>
      </c>
      <c r="I82" s="17">
        <f>'Obroty 4'!J601</f>
        <v>0</v>
      </c>
      <c r="J82" s="17">
        <f>'Obroty 4'!K601</f>
        <v>0</v>
      </c>
    </row>
    <row r="83" spans="3:10" x14ac:dyDescent="0.35">
      <c r="C83" s="16" t="str">
        <f>VLOOKUP(D83,slowniki!Q:R,2,FALSE)</f>
        <v>FEP - umowy o pracę - pozostały personel niemedyczny (salowe, rejestratorki, sekretarki medyczne, opiekunowie medyczni, sanitariusze itd.)</v>
      </c>
      <c r="D83" s="16" t="str">
        <f>'Obroty 4'!E754</f>
        <v>405-01-05-14</v>
      </c>
      <c r="E83" s="17">
        <f>'Obroty 4'!F602</f>
        <v>0</v>
      </c>
      <c r="F83" s="17">
        <f>'Obroty 4'!G602</f>
        <v>0</v>
      </c>
      <c r="G83" s="17">
        <f>'Obroty 4'!H602</f>
        <v>0</v>
      </c>
      <c r="H83" s="17">
        <f>'Obroty 4'!I602</f>
        <v>0</v>
      </c>
      <c r="I83" s="17">
        <f>'Obroty 4'!J602</f>
        <v>0</v>
      </c>
      <c r="J83" s="17">
        <f>'Obroty 4'!K602</f>
        <v>0</v>
      </c>
    </row>
    <row r="84" spans="3:10" x14ac:dyDescent="0.35">
      <c r="C84" s="16" t="str">
        <f>VLOOKUP(D84,slowniki!Q:R,2,FALSE)</f>
        <v>FEP - umowy o pracę - pozostały personel niemedyczny, administracyjny, zarząd</v>
      </c>
      <c r="D84" s="16" t="str">
        <f>'Obroty 4'!E755</f>
        <v>405-01-05-15</v>
      </c>
      <c r="E84" s="17">
        <f>'Obroty 4'!F603</f>
        <v>0</v>
      </c>
      <c r="F84" s="17">
        <f>'Obroty 4'!G603</f>
        <v>0</v>
      </c>
      <c r="G84" s="17">
        <f>'Obroty 4'!H603</f>
        <v>0</v>
      </c>
      <c r="H84" s="17">
        <f>'Obroty 4'!I603</f>
        <v>0</v>
      </c>
      <c r="I84" s="17">
        <f>'Obroty 4'!J603</f>
        <v>0</v>
      </c>
      <c r="J84" s="17">
        <f>'Obroty 4'!K603</f>
        <v>0</v>
      </c>
    </row>
    <row r="85" spans="3:10" x14ac:dyDescent="0.35">
      <c r="C85" s="16" t="str">
        <f>VLOOKUP(D85,slowniki!Q:R,2,FALSE)</f>
        <v>FEP - umowy o pracę - stażyści</v>
      </c>
      <c r="D85" s="16" t="str">
        <f>'Obroty 4'!E756</f>
        <v>405-01-05-16</v>
      </c>
      <c r="E85" s="17">
        <f>'Obroty 4'!F604</f>
        <v>0</v>
      </c>
      <c r="F85" s="17">
        <f>'Obroty 4'!G604</f>
        <v>0</v>
      </c>
      <c r="G85" s="17">
        <f>'Obroty 4'!H604</f>
        <v>0</v>
      </c>
      <c r="H85" s="17">
        <f>'Obroty 4'!I604</f>
        <v>0</v>
      </c>
      <c r="I85" s="17">
        <f>'Obroty 4'!J604</f>
        <v>0</v>
      </c>
      <c r="J85" s="17">
        <f>'Obroty 4'!K604</f>
        <v>0</v>
      </c>
    </row>
    <row r="86" spans="3:10" x14ac:dyDescent="0.35">
      <c r="C86" s="16" t="str">
        <f>VLOOKUP(D86,slowniki!Q:R,2,FALSE)</f>
        <v>FGŚP - umowy o pracę - lekarze</v>
      </c>
      <c r="D86" s="16" t="str">
        <f>'Obroty 4'!E757</f>
        <v>405-01-06-01</v>
      </c>
      <c r="E86" s="17">
        <f>'Obroty 4'!F605</f>
        <v>0</v>
      </c>
      <c r="F86" s="17">
        <f>'Obroty 4'!G605</f>
        <v>0</v>
      </c>
      <c r="G86" s="17">
        <f>'Obroty 4'!H605</f>
        <v>0</v>
      </c>
      <c r="H86" s="17">
        <f>'Obroty 4'!I605</f>
        <v>0</v>
      </c>
      <c r="I86" s="17">
        <f>'Obroty 4'!J605</f>
        <v>0</v>
      </c>
      <c r="J86" s="17">
        <f>'Obroty 4'!K605</f>
        <v>0</v>
      </c>
    </row>
    <row r="87" spans="3:10" x14ac:dyDescent="0.35">
      <c r="C87" s="16" t="str">
        <f>VLOOKUP(D87,slowniki!Q:R,2,FALSE)</f>
        <v>FGŚP - umowy o pracę - lekarze rezydenci</v>
      </c>
      <c r="D87" s="16" t="str">
        <f>'Obroty 4'!E758</f>
        <v>405-01-06-02</v>
      </c>
      <c r="E87" s="17">
        <f>'Obroty 4'!F606</f>
        <v>0</v>
      </c>
      <c r="F87" s="17">
        <f>'Obroty 4'!G606</f>
        <v>0</v>
      </c>
      <c r="G87" s="17">
        <f>'Obroty 4'!H606</f>
        <v>0</v>
      </c>
      <c r="H87" s="17">
        <f>'Obroty 4'!I606</f>
        <v>0</v>
      </c>
      <c r="I87" s="17">
        <f>'Obroty 4'!J606</f>
        <v>0</v>
      </c>
      <c r="J87" s="17">
        <f>'Obroty 4'!K606</f>
        <v>0</v>
      </c>
    </row>
    <row r="88" spans="3:10" x14ac:dyDescent="0.35">
      <c r="C88" s="16" t="str">
        <f>VLOOKUP(D88,slowniki!Q:R,2,FALSE)</f>
        <v>FGŚP - umowy o pracę - pielęgniarki i położne</v>
      </c>
      <c r="D88" s="16" t="str">
        <f>'Obroty 4'!E759</f>
        <v>405-01-06-03</v>
      </c>
      <c r="E88" s="17">
        <f>'Obroty 4'!F607</f>
        <v>0</v>
      </c>
      <c r="F88" s="17">
        <f>'Obroty 4'!G607</f>
        <v>0</v>
      </c>
      <c r="G88" s="17">
        <f>'Obroty 4'!H607</f>
        <v>0</v>
      </c>
      <c r="H88" s="17">
        <f>'Obroty 4'!I607</f>
        <v>0</v>
      </c>
      <c r="I88" s="17">
        <f>'Obroty 4'!J607</f>
        <v>0</v>
      </c>
      <c r="J88" s="17">
        <f>'Obroty 4'!K607</f>
        <v>0</v>
      </c>
    </row>
    <row r="89" spans="3:10" x14ac:dyDescent="0.35">
      <c r="C89" s="16" t="str">
        <f>VLOOKUP(D89,slowniki!Q:R,2,FALSE)</f>
        <v>FGŚP - umowy o pracę - perfuzjoniści</v>
      </c>
      <c r="D89" s="16" t="str">
        <f>'Obroty 4'!E760</f>
        <v>405-01-06-04</v>
      </c>
      <c r="E89" s="17">
        <f>'Obroty 4'!F608</f>
        <v>0</v>
      </c>
      <c r="F89" s="17">
        <f>'Obroty 4'!G608</f>
        <v>0</v>
      </c>
      <c r="G89" s="17">
        <f>'Obroty 4'!H608</f>
        <v>0</v>
      </c>
      <c r="H89" s="17">
        <f>'Obroty 4'!I608</f>
        <v>0</v>
      </c>
      <c r="I89" s="17">
        <f>'Obroty 4'!J608</f>
        <v>0</v>
      </c>
      <c r="J89" s="17">
        <f>'Obroty 4'!K608</f>
        <v>0</v>
      </c>
    </row>
    <row r="90" spans="3:10" x14ac:dyDescent="0.35">
      <c r="C90" s="16" t="str">
        <f>VLOOKUP(D90,slowniki!Q:R,2,FALSE)</f>
        <v>FGŚP - umowy o pracę - psycholodzy, psychoterapeuci, terapeuci uzależnień</v>
      </c>
      <c r="D90" s="16" t="str">
        <f>'Obroty 4'!E761</f>
        <v>405-01-06-05</v>
      </c>
      <c r="E90" s="17">
        <f>'Obroty 4'!F609</f>
        <v>0</v>
      </c>
      <c r="F90" s="17">
        <f>'Obroty 4'!G609</f>
        <v>0</v>
      </c>
      <c r="G90" s="17">
        <f>'Obroty 4'!H609</f>
        <v>0</v>
      </c>
      <c r="H90" s="17">
        <f>'Obroty 4'!I609</f>
        <v>0</v>
      </c>
      <c r="I90" s="17">
        <f>'Obroty 4'!J609</f>
        <v>0</v>
      </c>
      <c r="J90" s="17">
        <f>'Obroty 4'!K609</f>
        <v>0</v>
      </c>
    </row>
    <row r="91" spans="3:10" x14ac:dyDescent="0.35">
      <c r="C91" s="16" t="str">
        <f>VLOOKUP(D91,slowniki!Q:R,2,FALSE)</f>
        <v>FGŚP - umowy o pracę - dietetycy</v>
      </c>
      <c r="D91" s="16" t="str">
        <f>'Obroty 4'!E762</f>
        <v>405-01-06-06</v>
      </c>
      <c r="E91" s="17">
        <f>'Obroty 4'!F610</f>
        <v>0</v>
      </c>
      <c r="F91" s="17">
        <f>'Obroty 4'!G610</f>
        <v>0</v>
      </c>
      <c r="G91" s="17">
        <f>'Obroty 4'!H610</f>
        <v>0</v>
      </c>
      <c r="H91" s="17">
        <f>'Obroty 4'!I610</f>
        <v>0</v>
      </c>
      <c r="I91" s="17">
        <f>'Obroty 4'!J610</f>
        <v>0</v>
      </c>
      <c r="J91" s="17">
        <f>'Obroty 4'!K610</f>
        <v>0</v>
      </c>
    </row>
    <row r="92" spans="3:10" x14ac:dyDescent="0.35">
      <c r="C92" s="16" t="str">
        <f>VLOOKUP(D92,slowniki!Q:R,2,FALSE)</f>
        <v>FGŚP - umowy o pracę - logopedzi</v>
      </c>
      <c r="D92" s="16" t="str">
        <f>'Obroty 4'!E763</f>
        <v>405-01-06-07</v>
      </c>
      <c r="E92" s="17">
        <f>'Obroty 4'!F611</f>
        <v>0</v>
      </c>
      <c r="F92" s="17">
        <f>'Obroty 4'!G611</f>
        <v>0</v>
      </c>
      <c r="G92" s="17">
        <f>'Obroty 4'!H611</f>
        <v>0</v>
      </c>
      <c r="H92" s="17">
        <f>'Obroty 4'!I611</f>
        <v>0</v>
      </c>
      <c r="I92" s="17">
        <f>'Obroty 4'!J611</f>
        <v>0</v>
      </c>
      <c r="J92" s="17">
        <f>'Obroty 4'!K611</f>
        <v>0</v>
      </c>
    </row>
    <row r="93" spans="3:10" x14ac:dyDescent="0.35">
      <c r="C93" s="16" t="str">
        <f>VLOOKUP(D93,slowniki!Q:R,2,FALSE)</f>
        <v>FGŚP - umowy o pracę - fizjoterapeuci, rehabilitanci, technicy rehabilitacji, masażyści, mgr rehabilitacji</v>
      </c>
      <c r="D93" s="16" t="str">
        <f>'Obroty 4'!E764</f>
        <v>405-01-06-08</v>
      </c>
      <c r="E93" s="17">
        <f>'Obroty 4'!F612</f>
        <v>0</v>
      </c>
      <c r="F93" s="17">
        <f>'Obroty 4'!G612</f>
        <v>0</v>
      </c>
      <c r="G93" s="17">
        <f>'Obroty 4'!H612</f>
        <v>0</v>
      </c>
      <c r="H93" s="17">
        <f>'Obroty 4'!I612</f>
        <v>0</v>
      </c>
      <c r="I93" s="17">
        <f>'Obroty 4'!J612</f>
        <v>0</v>
      </c>
      <c r="J93" s="17">
        <f>'Obroty 4'!K612</f>
        <v>0</v>
      </c>
    </row>
    <row r="94" spans="3:10" x14ac:dyDescent="0.35">
      <c r="C94" s="16" t="str">
        <f>VLOOKUP(D94,slowniki!Q:R,2,FALSE)</f>
        <v>FGŚP - umowy o pracę - fizycy medyczni</v>
      </c>
      <c r="D94" s="16" t="str">
        <f>'Obroty 4'!E765</f>
        <v>405-01-06-09</v>
      </c>
      <c r="E94" s="17">
        <f>'Obroty 4'!F613</f>
        <v>0</v>
      </c>
      <c r="F94" s="17">
        <f>'Obroty 4'!G613</f>
        <v>0</v>
      </c>
      <c r="G94" s="17">
        <f>'Obroty 4'!H613</f>
        <v>0</v>
      </c>
      <c r="H94" s="17">
        <f>'Obroty 4'!I613</f>
        <v>0</v>
      </c>
      <c r="I94" s="17">
        <f>'Obroty 4'!J613</f>
        <v>0</v>
      </c>
      <c r="J94" s="17">
        <f>'Obroty 4'!K613</f>
        <v>0</v>
      </c>
    </row>
    <row r="95" spans="3:10" x14ac:dyDescent="0.35">
      <c r="C95" s="16" t="str">
        <f>VLOOKUP(D95,slowniki!Q:R,2,FALSE)</f>
        <v>FGŚP - umowy o pracę - technicy (radiologii, elektroradiologii itd.)</v>
      </c>
      <c r="D95" s="16" t="str">
        <f>'Obroty 4'!E766</f>
        <v>405-01-06-10</v>
      </c>
      <c r="E95" s="17">
        <f>'Obroty 4'!F614</f>
        <v>0</v>
      </c>
      <c r="F95" s="17">
        <f>'Obroty 4'!G614</f>
        <v>0</v>
      </c>
      <c r="G95" s="17">
        <f>'Obroty 4'!H614</f>
        <v>0</v>
      </c>
      <c r="H95" s="17">
        <f>'Obroty 4'!I614</f>
        <v>0</v>
      </c>
      <c r="I95" s="17">
        <f>'Obroty 4'!J614</f>
        <v>0</v>
      </c>
      <c r="J95" s="17">
        <f>'Obroty 4'!K614</f>
        <v>0</v>
      </c>
    </row>
    <row r="96" spans="3:10" x14ac:dyDescent="0.35">
      <c r="C96" s="16" t="str">
        <f>VLOOKUP(D96,slowniki!Q:R,2,FALSE)</f>
        <v>FGŚP - umowy o pracę - terapeuci zajęciowi</v>
      </c>
      <c r="D96" s="16" t="str">
        <f>'Obroty 4'!E767</f>
        <v>405-01-06-11</v>
      </c>
      <c r="E96" s="17">
        <f>'Obroty 4'!F615</f>
        <v>0</v>
      </c>
      <c r="F96" s="17">
        <f>'Obroty 4'!G615</f>
        <v>0</v>
      </c>
      <c r="G96" s="17">
        <f>'Obroty 4'!H615</f>
        <v>0</v>
      </c>
      <c r="H96" s="17">
        <f>'Obroty 4'!I615</f>
        <v>0</v>
      </c>
      <c r="I96" s="17">
        <f>'Obroty 4'!J615</f>
        <v>0</v>
      </c>
      <c r="J96" s="17">
        <f>'Obroty 4'!K615</f>
        <v>0</v>
      </c>
    </row>
    <row r="97" spans="3:10" x14ac:dyDescent="0.35">
      <c r="C97" s="16" t="str">
        <f>VLOOKUP(D97,slowniki!Q:R,2,FALSE)</f>
        <v>FGŚP - umowy o pracę - ratownicy medyczni</v>
      </c>
      <c r="D97" s="16" t="str">
        <f>'Obroty 4'!E768</f>
        <v>405-01-06-12</v>
      </c>
      <c r="E97" s="17">
        <f>'Obroty 4'!F616</f>
        <v>0</v>
      </c>
      <c r="F97" s="17">
        <f>'Obroty 4'!G616</f>
        <v>0</v>
      </c>
      <c r="G97" s="17">
        <f>'Obroty 4'!H616</f>
        <v>0</v>
      </c>
      <c r="H97" s="17">
        <f>'Obroty 4'!I616</f>
        <v>0</v>
      </c>
      <c r="I97" s="17">
        <f>'Obroty 4'!J616</f>
        <v>0</v>
      </c>
      <c r="J97" s="17">
        <f>'Obroty 4'!K616</f>
        <v>0</v>
      </c>
    </row>
    <row r="98" spans="3:10" x14ac:dyDescent="0.35">
      <c r="C98" s="16" t="str">
        <f>VLOOKUP(D98,slowniki!Q:R,2,FALSE)</f>
        <v>FGŚP - umowy o pracę - pozostały personel medyczny</v>
      </c>
      <c r="D98" s="16" t="str">
        <f>'Obroty 4'!E769</f>
        <v>405-01-06-13</v>
      </c>
      <c r="E98" s="17">
        <f>'Obroty 4'!F617</f>
        <v>0</v>
      </c>
      <c r="F98" s="17">
        <f>'Obroty 4'!G617</f>
        <v>0</v>
      </c>
      <c r="G98" s="17">
        <f>'Obroty 4'!H617</f>
        <v>0</v>
      </c>
      <c r="H98" s="17">
        <f>'Obroty 4'!I617</f>
        <v>0</v>
      </c>
      <c r="I98" s="17">
        <f>'Obroty 4'!J617</f>
        <v>0</v>
      </c>
      <c r="J98" s="17">
        <f>'Obroty 4'!K617</f>
        <v>0</v>
      </c>
    </row>
    <row r="99" spans="3:10" x14ac:dyDescent="0.35">
      <c r="C99" s="16" t="str">
        <f>VLOOKUP(D99,slowniki!Q:R,2,FALSE)</f>
        <v>FGŚP - umowy o pracę - pozostały personel niemedyczny (salowe, rejestratorki, sekretarki medyczne, opiekunowie medyczni, sanitariusze itd.)</v>
      </c>
      <c r="D99" s="16" t="str">
        <f>'Obroty 4'!E770</f>
        <v>405-01-06-14</v>
      </c>
      <c r="E99" s="17">
        <f>'Obroty 4'!F618</f>
        <v>0</v>
      </c>
      <c r="F99" s="17">
        <f>'Obroty 4'!G618</f>
        <v>0</v>
      </c>
      <c r="G99" s="17">
        <f>'Obroty 4'!H618</f>
        <v>0</v>
      </c>
      <c r="H99" s="17">
        <f>'Obroty 4'!I618</f>
        <v>0</v>
      </c>
      <c r="I99" s="17">
        <f>'Obroty 4'!J618</f>
        <v>0</v>
      </c>
      <c r="J99" s="17">
        <f>'Obroty 4'!K618</f>
        <v>0</v>
      </c>
    </row>
    <row r="100" spans="3:10" x14ac:dyDescent="0.35">
      <c r="C100" s="16" t="str">
        <f>VLOOKUP(D100,slowniki!Q:R,2,FALSE)</f>
        <v>FGŚP - umowy o pracę - pozostały personel niemedyczny, administracyjny, zarząd</v>
      </c>
      <c r="D100" s="16" t="str">
        <f>'Obroty 4'!E771</f>
        <v>405-01-06-15</v>
      </c>
      <c r="E100" s="17">
        <f>'Obroty 4'!F619</f>
        <v>0</v>
      </c>
      <c r="F100" s="17">
        <f>'Obroty 4'!G619</f>
        <v>0</v>
      </c>
      <c r="G100" s="17">
        <f>'Obroty 4'!H619</f>
        <v>0</v>
      </c>
      <c r="H100" s="17">
        <f>'Obroty 4'!I619</f>
        <v>0</v>
      </c>
      <c r="I100" s="17">
        <f>'Obroty 4'!J619</f>
        <v>0</v>
      </c>
      <c r="J100" s="17">
        <f>'Obroty 4'!K619</f>
        <v>0</v>
      </c>
    </row>
    <row r="101" spans="3:10" x14ac:dyDescent="0.35">
      <c r="C101" s="16" t="str">
        <f>VLOOKUP(D101,slowniki!Q:R,2,FALSE)</f>
        <v>FGŚP - umowy o pracę - stażyści</v>
      </c>
      <c r="D101" s="16" t="str">
        <f>'Obroty 4'!E772</f>
        <v>405-01-06-16</v>
      </c>
      <c r="E101" s="17">
        <f>'Obroty 4'!F620</f>
        <v>0</v>
      </c>
      <c r="F101" s="17">
        <f>'Obroty 4'!G620</f>
        <v>0</v>
      </c>
      <c r="G101" s="17">
        <f>'Obroty 4'!H620</f>
        <v>0</v>
      </c>
      <c r="H101" s="17">
        <f>'Obroty 4'!I620</f>
        <v>0</v>
      </c>
      <c r="I101" s="17">
        <f>'Obroty 4'!J620</f>
        <v>0</v>
      </c>
      <c r="J101" s="17">
        <f>'Obroty 4'!K620</f>
        <v>0</v>
      </c>
    </row>
    <row r="102" spans="3:10" x14ac:dyDescent="0.35">
      <c r="C102" s="16" t="str">
        <f>VLOOKUP(D102,slowniki!Q:R,2,FALSE)</f>
        <v>SE od umów zleceń - lekarze</v>
      </c>
      <c r="D102" s="16" t="str">
        <f>'Obroty 4'!E773</f>
        <v>405-02-01-01</v>
      </c>
      <c r="E102" s="17">
        <f>'Obroty 4'!F621</f>
        <v>0</v>
      </c>
      <c r="F102" s="17">
        <f>'Obroty 4'!G621</f>
        <v>0</v>
      </c>
      <c r="G102" s="17">
        <f>'Obroty 4'!H621</f>
        <v>0</v>
      </c>
      <c r="H102" s="17">
        <f>'Obroty 4'!I621</f>
        <v>0</v>
      </c>
      <c r="I102" s="17">
        <f>'Obroty 4'!J621</f>
        <v>0</v>
      </c>
      <c r="J102" s="17">
        <f>'Obroty 4'!K621</f>
        <v>0</v>
      </c>
    </row>
    <row r="103" spans="3:10" x14ac:dyDescent="0.35">
      <c r="C103" s="16" t="str">
        <f>VLOOKUP(D103,slowniki!Q:R,2,FALSE)</f>
        <v>SE od umów zleceń - lekarze rezydenci</v>
      </c>
      <c r="D103" s="16" t="str">
        <f>'Obroty 4'!E774</f>
        <v>405-02-01-02</v>
      </c>
      <c r="E103" s="17">
        <f>'Obroty 4'!F622</f>
        <v>0</v>
      </c>
      <c r="F103" s="17">
        <f>'Obroty 4'!G622</f>
        <v>0</v>
      </c>
      <c r="G103" s="17">
        <f>'Obroty 4'!H622</f>
        <v>0</v>
      </c>
      <c r="H103" s="17">
        <f>'Obroty 4'!I622</f>
        <v>0</v>
      </c>
      <c r="I103" s="17">
        <f>'Obroty 4'!J622</f>
        <v>0</v>
      </c>
      <c r="J103" s="17">
        <f>'Obroty 4'!K622</f>
        <v>0</v>
      </c>
    </row>
    <row r="104" spans="3:10" x14ac:dyDescent="0.35">
      <c r="C104" s="16" t="str">
        <f>VLOOKUP(D104,slowniki!Q:R,2,FALSE)</f>
        <v>SE od umów zleceń - pielęgniarki i położne</v>
      </c>
      <c r="D104" s="16" t="str">
        <f>'Obroty 4'!E775</f>
        <v>405-02-01-03</v>
      </c>
      <c r="E104" s="17">
        <f>'Obroty 4'!F623</f>
        <v>0</v>
      </c>
      <c r="F104" s="17">
        <f>'Obroty 4'!G623</f>
        <v>0</v>
      </c>
      <c r="G104" s="17">
        <f>'Obroty 4'!H623</f>
        <v>0</v>
      </c>
      <c r="H104" s="17">
        <f>'Obroty 4'!I623</f>
        <v>0</v>
      </c>
      <c r="I104" s="17">
        <f>'Obroty 4'!J623</f>
        <v>0</v>
      </c>
      <c r="J104" s="17">
        <f>'Obroty 4'!K623</f>
        <v>0</v>
      </c>
    </row>
    <row r="105" spans="3:10" x14ac:dyDescent="0.35">
      <c r="C105" s="16" t="str">
        <f>VLOOKUP(D105,slowniki!Q:R,2,FALSE)</f>
        <v>SE od umów zleceń - perfuzjoniści</v>
      </c>
      <c r="D105" s="16" t="str">
        <f>'Obroty 4'!E776</f>
        <v>405-02-01-04</v>
      </c>
      <c r="E105" s="17">
        <f>'Obroty 4'!F624</f>
        <v>0</v>
      </c>
      <c r="F105" s="17">
        <f>'Obroty 4'!G624</f>
        <v>0</v>
      </c>
      <c r="G105" s="17">
        <f>'Obroty 4'!H624</f>
        <v>0</v>
      </c>
      <c r="H105" s="17">
        <f>'Obroty 4'!I624</f>
        <v>0</v>
      </c>
      <c r="I105" s="17">
        <f>'Obroty 4'!J624</f>
        <v>0</v>
      </c>
      <c r="J105" s="17">
        <f>'Obroty 4'!K624</f>
        <v>0</v>
      </c>
    </row>
    <row r="106" spans="3:10" x14ac:dyDescent="0.35">
      <c r="C106" s="16" t="str">
        <f>VLOOKUP(D106,slowniki!Q:R,2,FALSE)</f>
        <v>SE od umów zleceń - psycholodzy, psychoterapeuci, terapeuci uzależnień</v>
      </c>
      <c r="D106" s="16" t="str">
        <f>'Obroty 4'!E777</f>
        <v>405-02-01-05</v>
      </c>
      <c r="E106" s="17">
        <f>'Obroty 4'!F625</f>
        <v>0</v>
      </c>
      <c r="F106" s="17">
        <f>'Obroty 4'!G625</f>
        <v>0</v>
      </c>
      <c r="G106" s="17">
        <f>'Obroty 4'!H625</f>
        <v>0</v>
      </c>
      <c r="H106" s="17">
        <f>'Obroty 4'!I625</f>
        <v>0</v>
      </c>
      <c r="I106" s="17">
        <f>'Obroty 4'!J625</f>
        <v>0</v>
      </c>
      <c r="J106" s="17">
        <f>'Obroty 4'!K625</f>
        <v>0</v>
      </c>
    </row>
    <row r="107" spans="3:10" x14ac:dyDescent="0.35">
      <c r="C107" s="16" t="str">
        <f>VLOOKUP(D107,slowniki!Q:R,2,FALSE)</f>
        <v>SE od umów zleceń - dietetycy</v>
      </c>
      <c r="D107" s="16" t="str">
        <f>'Obroty 4'!E778</f>
        <v>405-02-01-06</v>
      </c>
      <c r="E107" s="17">
        <f>'Obroty 4'!F626</f>
        <v>0</v>
      </c>
      <c r="F107" s="17">
        <f>'Obroty 4'!G626</f>
        <v>0</v>
      </c>
      <c r="G107" s="17">
        <f>'Obroty 4'!H626</f>
        <v>0</v>
      </c>
      <c r="H107" s="17">
        <f>'Obroty 4'!I626</f>
        <v>0</v>
      </c>
      <c r="I107" s="17">
        <f>'Obroty 4'!J626</f>
        <v>0</v>
      </c>
      <c r="J107" s="17">
        <f>'Obroty 4'!K626</f>
        <v>0</v>
      </c>
    </row>
    <row r="108" spans="3:10" x14ac:dyDescent="0.35">
      <c r="C108" s="16" t="str">
        <f>VLOOKUP(D108,slowniki!Q:R,2,FALSE)</f>
        <v>SE od umów zleceń - logopedzi</v>
      </c>
      <c r="D108" s="16" t="str">
        <f>'Obroty 4'!E779</f>
        <v>405-02-01-07</v>
      </c>
      <c r="E108" s="17">
        <f>'Obroty 4'!F627</f>
        <v>0</v>
      </c>
      <c r="F108" s="17">
        <f>'Obroty 4'!G627</f>
        <v>0</v>
      </c>
      <c r="G108" s="17">
        <f>'Obroty 4'!H627</f>
        <v>0</v>
      </c>
      <c r="H108" s="17">
        <f>'Obroty 4'!I627</f>
        <v>0</v>
      </c>
      <c r="I108" s="17">
        <f>'Obroty 4'!J627</f>
        <v>0</v>
      </c>
      <c r="J108" s="17">
        <f>'Obroty 4'!K627</f>
        <v>0</v>
      </c>
    </row>
    <row r="109" spans="3:10" x14ac:dyDescent="0.35">
      <c r="C109" s="16" t="str">
        <f>VLOOKUP(D109,slowniki!Q:R,2,FALSE)</f>
        <v>SE od umów zleceń - fizjoterapeuci, rehabilitanci, technicy rehabilitacji, masażyści, mgr rehabilitacji</v>
      </c>
      <c r="D109" s="16" t="str">
        <f>'Obroty 4'!E780</f>
        <v>405-02-01-08</v>
      </c>
      <c r="E109" s="17">
        <f>'Obroty 4'!F628</f>
        <v>0</v>
      </c>
      <c r="F109" s="17">
        <f>'Obroty 4'!G628</f>
        <v>0</v>
      </c>
      <c r="G109" s="17">
        <f>'Obroty 4'!H628</f>
        <v>0</v>
      </c>
      <c r="H109" s="17">
        <f>'Obroty 4'!I628</f>
        <v>0</v>
      </c>
      <c r="I109" s="17">
        <f>'Obroty 4'!J628</f>
        <v>0</v>
      </c>
      <c r="J109" s="17">
        <f>'Obroty 4'!K628</f>
        <v>0</v>
      </c>
    </row>
    <row r="110" spans="3:10" x14ac:dyDescent="0.35">
      <c r="C110" s="16" t="str">
        <f>VLOOKUP(D110,slowniki!Q:R,2,FALSE)</f>
        <v>SE od umów zleceń - fizycy medyczni</v>
      </c>
      <c r="D110" s="16" t="str">
        <f>'Obroty 4'!E781</f>
        <v>405-02-01-09</v>
      </c>
      <c r="E110" s="17">
        <f>'Obroty 4'!F629</f>
        <v>0</v>
      </c>
      <c r="F110" s="17">
        <f>'Obroty 4'!G629</f>
        <v>0</v>
      </c>
      <c r="G110" s="17">
        <f>'Obroty 4'!H629</f>
        <v>0</v>
      </c>
      <c r="H110" s="17">
        <f>'Obroty 4'!I629</f>
        <v>0</v>
      </c>
      <c r="I110" s="17">
        <f>'Obroty 4'!J629</f>
        <v>0</v>
      </c>
      <c r="J110" s="17">
        <f>'Obroty 4'!K629</f>
        <v>0</v>
      </c>
    </row>
    <row r="111" spans="3:10" x14ac:dyDescent="0.35">
      <c r="C111" s="16" t="str">
        <f>VLOOKUP(D111,slowniki!Q:R,2,FALSE)</f>
        <v>SE od umów zleceń - technicy (radiologii, elektroradiologii itd.)</v>
      </c>
      <c r="D111" s="16" t="str">
        <f>'Obroty 4'!E782</f>
        <v>405-02-01-10</v>
      </c>
      <c r="E111" s="17">
        <f>'Obroty 4'!F630</f>
        <v>0</v>
      </c>
      <c r="F111" s="17">
        <f>'Obroty 4'!G630</f>
        <v>0</v>
      </c>
      <c r="G111" s="17">
        <f>'Obroty 4'!H630</f>
        <v>0</v>
      </c>
      <c r="H111" s="17">
        <f>'Obroty 4'!I630</f>
        <v>0</v>
      </c>
      <c r="I111" s="17">
        <f>'Obroty 4'!J630</f>
        <v>0</v>
      </c>
      <c r="J111" s="17">
        <f>'Obroty 4'!K630</f>
        <v>0</v>
      </c>
    </row>
    <row r="112" spans="3:10" x14ac:dyDescent="0.35">
      <c r="C112" s="16" t="str">
        <f>VLOOKUP(D112,slowniki!Q:R,2,FALSE)</f>
        <v>SE od umów zleceń - terapeuci zajęciowi</v>
      </c>
      <c r="D112" s="16" t="str">
        <f>'Obroty 4'!E783</f>
        <v>405-02-01-11</v>
      </c>
      <c r="E112" s="17">
        <f>'Obroty 4'!F631</f>
        <v>0</v>
      </c>
      <c r="F112" s="17">
        <f>'Obroty 4'!G631</f>
        <v>0</v>
      </c>
      <c r="G112" s="17">
        <f>'Obroty 4'!H631</f>
        <v>0</v>
      </c>
      <c r="H112" s="17">
        <f>'Obroty 4'!I631</f>
        <v>0</v>
      </c>
      <c r="I112" s="17">
        <f>'Obroty 4'!J631</f>
        <v>0</v>
      </c>
      <c r="J112" s="17">
        <f>'Obroty 4'!K631</f>
        <v>0</v>
      </c>
    </row>
    <row r="113" spans="3:10" x14ac:dyDescent="0.35">
      <c r="C113" s="16" t="str">
        <f>VLOOKUP(D113,slowniki!Q:R,2,FALSE)</f>
        <v>SE od umów zleceń - ratownicy medyczni</v>
      </c>
      <c r="D113" s="16" t="str">
        <f>'Obroty 4'!E784</f>
        <v>405-02-01-12</v>
      </c>
      <c r="E113" s="17">
        <f>'Obroty 4'!F632</f>
        <v>0</v>
      </c>
      <c r="F113" s="17">
        <f>'Obroty 4'!G632</f>
        <v>0</v>
      </c>
      <c r="G113" s="17">
        <f>'Obroty 4'!H632</f>
        <v>0</v>
      </c>
      <c r="H113" s="17">
        <f>'Obroty 4'!I632</f>
        <v>0</v>
      </c>
      <c r="I113" s="17">
        <f>'Obroty 4'!J632</f>
        <v>0</v>
      </c>
      <c r="J113" s="17">
        <f>'Obroty 4'!K632</f>
        <v>0</v>
      </c>
    </row>
    <row r="114" spans="3:10" x14ac:dyDescent="0.35">
      <c r="C114" s="16" t="str">
        <f>VLOOKUP(D114,slowniki!Q:R,2,FALSE)</f>
        <v>SE od umów zleceń - pozostały personel medyczny</v>
      </c>
      <c r="D114" s="16" t="str">
        <f>'Obroty 4'!E785</f>
        <v>405-02-01-13</v>
      </c>
      <c r="E114" s="17">
        <f>'Obroty 4'!F633</f>
        <v>0</v>
      </c>
      <c r="F114" s="17">
        <f>'Obroty 4'!G633</f>
        <v>0</v>
      </c>
      <c r="G114" s="17">
        <f>'Obroty 4'!H633</f>
        <v>0</v>
      </c>
      <c r="H114" s="17">
        <f>'Obroty 4'!I633</f>
        <v>0</v>
      </c>
      <c r="I114" s="17">
        <f>'Obroty 4'!J633</f>
        <v>0</v>
      </c>
      <c r="J114" s="17">
        <f>'Obroty 4'!K633</f>
        <v>0</v>
      </c>
    </row>
    <row r="115" spans="3:10" x14ac:dyDescent="0.35">
      <c r="C115" s="16" t="str">
        <f>VLOOKUP(D115,slowniki!Q:R,2,FALSE)</f>
        <v>SE od umów zleceń - pozostały personel niemedyczny (salowe, rejestratorki, sekretarki medyczne, opiekunowie medyczni, sanitariusze itd.)</v>
      </c>
      <c r="D115" s="16" t="str">
        <f>'Obroty 4'!E786</f>
        <v>405-02-01-14</v>
      </c>
      <c r="E115" s="17">
        <f>'Obroty 4'!F634</f>
        <v>0</v>
      </c>
      <c r="F115" s="17">
        <f>'Obroty 4'!G634</f>
        <v>0</v>
      </c>
      <c r="G115" s="17">
        <f>'Obroty 4'!H634</f>
        <v>0</v>
      </c>
      <c r="H115" s="17">
        <f>'Obroty 4'!I634</f>
        <v>0</v>
      </c>
      <c r="I115" s="17">
        <f>'Obroty 4'!J634</f>
        <v>0</v>
      </c>
      <c r="J115" s="17">
        <f>'Obroty 4'!K634</f>
        <v>0</v>
      </c>
    </row>
    <row r="116" spans="3:10" x14ac:dyDescent="0.35">
      <c r="C116" s="16" t="str">
        <f>VLOOKUP(D116,slowniki!Q:R,2,FALSE)</f>
        <v>SE od umów zleceń - pozostały personel niemedyczny, administracyjny, zarząd</v>
      </c>
      <c r="D116" s="16" t="str">
        <f>'Obroty 4'!E787</f>
        <v>405-02-01-15</v>
      </c>
      <c r="E116" s="17">
        <f>'Obroty 4'!F635</f>
        <v>0</v>
      </c>
      <c r="F116" s="17">
        <f>'Obroty 4'!G635</f>
        <v>0</v>
      </c>
      <c r="G116" s="17">
        <f>'Obroty 4'!H635</f>
        <v>0</v>
      </c>
      <c r="H116" s="17">
        <f>'Obroty 4'!I635</f>
        <v>0</v>
      </c>
      <c r="I116" s="17">
        <f>'Obroty 4'!J635</f>
        <v>0</v>
      </c>
      <c r="J116" s="17">
        <f>'Obroty 4'!K635</f>
        <v>0</v>
      </c>
    </row>
    <row r="117" spans="3:10" x14ac:dyDescent="0.35">
      <c r="C117" s="16" t="str">
        <f>VLOOKUP(D117,slowniki!Q:R,2,FALSE)</f>
        <v>SE od umów zleceń - stażyści</v>
      </c>
      <c r="D117" s="16" t="str">
        <f>'Obroty 4'!E788</f>
        <v>405-02-01-16</v>
      </c>
      <c r="E117" s="17">
        <f>'Obroty 4'!F636</f>
        <v>0</v>
      </c>
      <c r="F117" s="17">
        <f>'Obroty 4'!G636</f>
        <v>0</v>
      </c>
      <c r="G117" s="17">
        <f>'Obroty 4'!H636</f>
        <v>0</v>
      </c>
      <c r="H117" s="17">
        <f>'Obroty 4'!I636</f>
        <v>0</v>
      </c>
      <c r="I117" s="17">
        <f>'Obroty 4'!J636</f>
        <v>0</v>
      </c>
      <c r="J117" s="17">
        <f>'Obroty 4'!K636</f>
        <v>0</v>
      </c>
    </row>
    <row r="118" spans="3:10" x14ac:dyDescent="0.35">
      <c r="C118" s="16" t="str">
        <f>VLOOKUP(D118,slowniki!Q:R,2,FALSE)</f>
        <v>SR od umów zleceń - lekarze</v>
      </c>
      <c r="D118" s="16" t="str">
        <f>'Obroty 4'!E789</f>
        <v>405-02-02-01</v>
      </c>
      <c r="E118" s="17">
        <f>'Obroty 4'!F637</f>
        <v>0</v>
      </c>
      <c r="F118" s="17">
        <f>'Obroty 4'!G637</f>
        <v>0</v>
      </c>
      <c r="G118" s="17">
        <f>'Obroty 4'!H637</f>
        <v>0</v>
      </c>
      <c r="H118" s="17">
        <f>'Obroty 4'!I637</f>
        <v>0</v>
      </c>
      <c r="I118" s="17">
        <f>'Obroty 4'!J637</f>
        <v>0</v>
      </c>
      <c r="J118" s="17">
        <f>'Obroty 4'!K637</f>
        <v>0</v>
      </c>
    </row>
    <row r="119" spans="3:10" x14ac:dyDescent="0.35">
      <c r="C119" s="16" t="str">
        <f>VLOOKUP(D119,slowniki!Q:R,2,FALSE)</f>
        <v>SR od umów zleceń - lekarze rezydenci</v>
      </c>
      <c r="D119" s="16" t="str">
        <f>'Obroty 4'!E790</f>
        <v>405-02-02-02</v>
      </c>
      <c r="E119" s="17">
        <f>'Obroty 4'!F638</f>
        <v>0</v>
      </c>
      <c r="F119" s="17">
        <f>'Obroty 4'!G638</f>
        <v>0</v>
      </c>
      <c r="G119" s="17">
        <f>'Obroty 4'!H638</f>
        <v>0</v>
      </c>
      <c r="H119" s="17">
        <f>'Obroty 4'!I638</f>
        <v>0</v>
      </c>
      <c r="I119" s="17">
        <f>'Obroty 4'!J638</f>
        <v>0</v>
      </c>
      <c r="J119" s="17">
        <f>'Obroty 4'!K638</f>
        <v>0</v>
      </c>
    </row>
    <row r="120" spans="3:10" x14ac:dyDescent="0.35">
      <c r="C120" s="16" t="str">
        <f>VLOOKUP(D120,slowniki!Q:R,2,FALSE)</f>
        <v>SR od umów zleceń - pielęgniarki i położne</v>
      </c>
      <c r="D120" s="16" t="str">
        <f>'Obroty 4'!E791</f>
        <v>405-02-02-03</v>
      </c>
      <c r="E120" s="17">
        <f>'Obroty 4'!F639</f>
        <v>0</v>
      </c>
      <c r="F120" s="17">
        <f>'Obroty 4'!G639</f>
        <v>0</v>
      </c>
      <c r="G120" s="17">
        <f>'Obroty 4'!H639</f>
        <v>0</v>
      </c>
      <c r="H120" s="17">
        <f>'Obroty 4'!I639</f>
        <v>0</v>
      </c>
      <c r="I120" s="17">
        <f>'Obroty 4'!J639</f>
        <v>0</v>
      </c>
      <c r="J120" s="17">
        <f>'Obroty 4'!K639</f>
        <v>0</v>
      </c>
    </row>
    <row r="121" spans="3:10" x14ac:dyDescent="0.35">
      <c r="C121" s="16" t="str">
        <f>VLOOKUP(D121,slowniki!Q:R,2,FALSE)</f>
        <v>SR od umów zleceń - perfuzjoniści</v>
      </c>
      <c r="D121" s="16" t="str">
        <f>'Obroty 4'!E792</f>
        <v>405-02-02-04</v>
      </c>
      <c r="E121" s="17">
        <f>'Obroty 4'!F640</f>
        <v>0</v>
      </c>
      <c r="F121" s="17">
        <f>'Obroty 4'!G640</f>
        <v>0</v>
      </c>
      <c r="G121" s="17">
        <f>'Obroty 4'!H640</f>
        <v>0</v>
      </c>
      <c r="H121" s="17">
        <f>'Obroty 4'!I640</f>
        <v>0</v>
      </c>
      <c r="I121" s="17">
        <f>'Obroty 4'!J640</f>
        <v>0</v>
      </c>
      <c r="J121" s="17">
        <f>'Obroty 4'!K640</f>
        <v>0</v>
      </c>
    </row>
    <row r="122" spans="3:10" x14ac:dyDescent="0.35">
      <c r="C122" s="16" t="str">
        <f>VLOOKUP(D122,slowniki!Q:R,2,FALSE)</f>
        <v>SR od umów zleceń - psycholodzy, psychoterapeuci, terapeuci uzależnień</v>
      </c>
      <c r="D122" s="16" t="str">
        <f>'Obroty 4'!E793</f>
        <v>405-02-02-05</v>
      </c>
      <c r="E122" s="17">
        <f>'Obroty 4'!F641</f>
        <v>0</v>
      </c>
      <c r="F122" s="17">
        <f>'Obroty 4'!G641</f>
        <v>0</v>
      </c>
      <c r="G122" s="17">
        <f>'Obroty 4'!H641</f>
        <v>0</v>
      </c>
      <c r="H122" s="17">
        <f>'Obroty 4'!I641</f>
        <v>0</v>
      </c>
      <c r="I122" s="17">
        <f>'Obroty 4'!J641</f>
        <v>0</v>
      </c>
      <c r="J122" s="17">
        <f>'Obroty 4'!K641</f>
        <v>0</v>
      </c>
    </row>
    <row r="123" spans="3:10" x14ac:dyDescent="0.35">
      <c r="C123" s="16" t="str">
        <f>VLOOKUP(D123,slowniki!Q:R,2,FALSE)</f>
        <v>SR od umów zleceń - dietetycy</v>
      </c>
      <c r="D123" s="16" t="str">
        <f>'Obroty 4'!E794</f>
        <v>405-02-02-06</v>
      </c>
      <c r="E123" s="17">
        <f>'Obroty 4'!F642</f>
        <v>0</v>
      </c>
      <c r="F123" s="17">
        <f>'Obroty 4'!G642</f>
        <v>0</v>
      </c>
      <c r="G123" s="17">
        <f>'Obroty 4'!H642</f>
        <v>0</v>
      </c>
      <c r="H123" s="17">
        <f>'Obroty 4'!I642</f>
        <v>0</v>
      </c>
      <c r="I123" s="17">
        <f>'Obroty 4'!J642</f>
        <v>0</v>
      </c>
      <c r="J123" s="17">
        <f>'Obroty 4'!K642</f>
        <v>0</v>
      </c>
    </row>
    <row r="124" spans="3:10" x14ac:dyDescent="0.35">
      <c r="C124" s="16" t="str">
        <f>VLOOKUP(D124,slowniki!Q:R,2,FALSE)</f>
        <v>SR od umów zleceń - logopedzi</v>
      </c>
      <c r="D124" s="16" t="str">
        <f>'Obroty 4'!E795</f>
        <v>405-02-02-07</v>
      </c>
      <c r="E124" s="17">
        <f>'Obroty 4'!F643</f>
        <v>0</v>
      </c>
      <c r="F124" s="17">
        <f>'Obroty 4'!G643</f>
        <v>0</v>
      </c>
      <c r="G124" s="17">
        <f>'Obroty 4'!H643</f>
        <v>0</v>
      </c>
      <c r="H124" s="17">
        <f>'Obroty 4'!I643</f>
        <v>0</v>
      </c>
      <c r="I124" s="17">
        <f>'Obroty 4'!J643</f>
        <v>0</v>
      </c>
      <c r="J124" s="17">
        <f>'Obroty 4'!K643</f>
        <v>0</v>
      </c>
    </row>
    <row r="125" spans="3:10" x14ac:dyDescent="0.35">
      <c r="C125" s="16" t="str">
        <f>VLOOKUP(D125,slowniki!Q:R,2,FALSE)</f>
        <v>SR od umów zleceń - fizjoterapeuci, rehabilitanci, technicy rehabilitacji, masażyści, mgr rehabilitacji</v>
      </c>
      <c r="D125" s="16" t="str">
        <f>'Obroty 4'!E796</f>
        <v>405-02-02-08</v>
      </c>
      <c r="E125" s="17">
        <f>'Obroty 4'!F644</f>
        <v>0</v>
      </c>
      <c r="F125" s="17">
        <f>'Obroty 4'!G644</f>
        <v>0</v>
      </c>
      <c r="G125" s="17">
        <f>'Obroty 4'!H644</f>
        <v>0</v>
      </c>
      <c r="H125" s="17">
        <f>'Obroty 4'!I644</f>
        <v>0</v>
      </c>
      <c r="I125" s="17">
        <f>'Obroty 4'!J644</f>
        <v>0</v>
      </c>
      <c r="J125" s="17">
        <f>'Obroty 4'!K644</f>
        <v>0</v>
      </c>
    </row>
    <row r="126" spans="3:10" x14ac:dyDescent="0.35">
      <c r="C126" s="16" t="str">
        <f>VLOOKUP(D126,slowniki!Q:R,2,FALSE)</f>
        <v>SR od umów zleceń - fizycy medyczni</v>
      </c>
      <c r="D126" s="16" t="str">
        <f>'Obroty 4'!E797</f>
        <v>405-02-02-09</v>
      </c>
      <c r="E126" s="17">
        <f>'Obroty 4'!F645</f>
        <v>0</v>
      </c>
      <c r="F126" s="17">
        <f>'Obroty 4'!G645</f>
        <v>0</v>
      </c>
      <c r="G126" s="17">
        <f>'Obroty 4'!H645</f>
        <v>0</v>
      </c>
      <c r="H126" s="17">
        <f>'Obroty 4'!I645</f>
        <v>0</v>
      </c>
      <c r="I126" s="17">
        <f>'Obroty 4'!J645</f>
        <v>0</v>
      </c>
      <c r="J126" s="17">
        <f>'Obroty 4'!K645</f>
        <v>0</v>
      </c>
    </row>
    <row r="127" spans="3:10" x14ac:dyDescent="0.35">
      <c r="C127" s="16" t="str">
        <f>VLOOKUP(D127,slowniki!Q:R,2,FALSE)</f>
        <v>SR od umów zleceń - technicy (radiologii, elektroradiologii itd.)</v>
      </c>
      <c r="D127" s="16" t="str">
        <f>'Obroty 4'!E798</f>
        <v>405-02-02-10</v>
      </c>
      <c r="E127" s="17">
        <f>'Obroty 4'!F646</f>
        <v>0</v>
      </c>
      <c r="F127" s="17">
        <f>'Obroty 4'!G646</f>
        <v>0</v>
      </c>
      <c r="G127" s="17">
        <f>'Obroty 4'!H646</f>
        <v>0</v>
      </c>
      <c r="H127" s="17">
        <f>'Obroty 4'!I646</f>
        <v>0</v>
      </c>
      <c r="I127" s="17">
        <f>'Obroty 4'!J646</f>
        <v>0</v>
      </c>
      <c r="J127" s="17">
        <f>'Obroty 4'!K646</f>
        <v>0</v>
      </c>
    </row>
    <row r="128" spans="3:10" x14ac:dyDescent="0.35">
      <c r="C128" s="16" t="str">
        <f>VLOOKUP(D128,slowniki!Q:R,2,FALSE)</f>
        <v>SR od umów zleceń - terapeuci zajęciowi</v>
      </c>
      <c r="D128" s="16" t="str">
        <f>'Obroty 4'!E799</f>
        <v>405-02-02-11</v>
      </c>
      <c r="E128" s="17">
        <f>'Obroty 4'!F647</f>
        <v>0</v>
      </c>
      <c r="F128" s="17">
        <f>'Obroty 4'!G647</f>
        <v>0</v>
      </c>
      <c r="G128" s="17">
        <f>'Obroty 4'!H647</f>
        <v>0</v>
      </c>
      <c r="H128" s="17">
        <f>'Obroty 4'!I647</f>
        <v>0</v>
      </c>
      <c r="I128" s="17">
        <f>'Obroty 4'!J647</f>
        <v>0</v>
      </c>
      <c r="J128" s="17">
        <f>'Obroty 4'!K647</f>
        <v>0</v>
      </c>
    </row>
    <row r="129" spans="3:10" x14ac:dyDescent="0.35">
      <c r="C129" s="16" t="str">
        <f>VLOOKUP(D129,slowniki!Q:R,2,FALSE)</f>
        <v>SR od umów zleceń - ratownicy medyczni</v>
      </c>
      <c r="D129" s="16" t="str">
        <f>'Obroty 4'!E800</f>
        <v>405-02-02-12</v>
      </c>
      <c r="E129" s="17">
        <f>'Obroty 4'!F648</f>
        <v>0</v>
      </c>
      <c r="F129" s="17">
        <f>'Obroty 4'!G648</f>
        <v>0</v>
      </c>
      <c r="G129" s="17">
        <f>'Obroty 4'!H648</f>
        <v>0</v>
      </c>
      <c r="H129" s="17">
        <f>'Obroty 4'!I648</f>
        <v>0</v>
      </c>
      <c r="I129" s="17">
        <f>'Obroty 4'!J648</f>
        <v>0</v>
      </c>
      <c r="J129" s="17">
        <f>'Obroty 4'!K648</f>
        <v>0</v>
      </c>
    </row>
    <row r="130" spans="3:10" x14ac:dyDescent="0.35">
      <c r="C130" s="16" t="str">
        <f>VLOOKUP(D130,slowniki!Q:R,2,FALSE)</f>
        <v>SR od umów zleceń - pozostały personel medyczny</v>
      </c>
      <c r="D130" s="16" t="str">
        <f>'Obroty 4'!E801</f>
        <v>405-02-02-13</v>
      </c>
      <c r="E130" s="17">
        <f>'Obroty 4'!F649</f>
        <v>0</v>
      </c>
      <c r="F130" s="17">
        <f>'Obroty 4'!G649</f>
        <v>0</v>
      </c>
      <c r="G130" s="17">
        <f>'Obroty 4'!H649</f>
        <v>0</v>
      </c>
      <c r="H130" s="17">
        <f>'Obroty 4'!I649</f>
        <v>0</v>
      </c>
      <c r="I130" s="17">
        <f>'Obroty 4'!J649</f>
        <v>0</v>
      </c>
      <c r="J130" s="17">
        <f>'Obroty 4'!K649</f>
        <v>0</v>
      </c>
    </row>
    <row r="131" spans="3:10" x14ac:dyDescent="0.35">
      <c r="C131" s="16" t="str">
        <f>VLOOKUP(D131,slowniki!Q:R,2,FALSE)</f>
        <v>SR od umów zleceń - pozostały personel niemedyczny (salowe, rejestratorki, sekretarki medyczne, opiekunowie medyczni, sanitariusze itd.)</v>
      </c>
      <c r="D131" s="16" t="str">
        <f>'Obroty 4'!E802</f>
        <v>405-02-02-14</v>
      </c>
      <c r="E131" s="17">
        <f>'Obroty 4'!F650</f>
        <v>0</v>
      </c>
      <c r="F131" s="17">
        <f>'Obroty 4'!G650</f>
        <v>0</v>
      </c>
      <c r="G131" s="17">
        <f>'Obroty 4'!H650</f>
        <v>0</v>
      </c>
      <c r="H131" s="17">
        <f>'Obroty 4'!I650</f>
        <v>0</v>
      </c>
      <c r="I131" s="17">
        <f>'Obroty 4'!J650</f>
        <v>0</v>
      </c>
      <c r="J131" s="17">
        <f>'Obroty 4'!K650</f>
        <v>0</v>
      </c>
    </row>
    <row r="132" spans="3:10" x14ac:dyDescent="0.35">
      <c r="C132" s="16" t="str">
        <f>VLOOKUP(D132,slowniki!Q:R,2,FALSE)</f>
        <v>SR od umów zleceń - pozostały personel niemedyczny, administracyjny, zarząd</v>
      </c>
      <c r="D132" s="16" t="str">
        <f>'Obroty 4'!E803</f>
        <v>405-02-02-15</v>
      </c>
      <c r="E132" s="17">
        <f>'Obroty 4'!F651</f>
        <v>0</v>
      </c>
      <c r="F132" s="17">
        <f>'Obroty 4'!G651</f>
        <v>0</v>
      </c>
      <c r="G132" s="17">
        <f>'Obroty 4'!H651</f>
        <v>0</v>
      </c>
      <c r="H132" s="17">
        <f>'Obroty 4'!I651</f>
        <v>0</v>
      </c>
      <c r="I132" s="17">
        <f>'Obroty 4'!J651</f>
        <v>0</v>
      </c>
      <c r="J132" s="17">
        <f>'Obroty 4'!K651</f>
        <v>0</v>
      </c>
    </row>
    <row r="133" spans="3:10" x14ac:dyDescent="0.35">
      <c r="C133" s="16" t="str">
        <f>VLOOKUP(D133,slowniki!Q:R,2,FALSE)</f>
        <v>SR od umów zleceń - stażyści</v>
      </c>
      <c r="D133" s="16" t="str">
        <f>'Obroty 4'!E804</f>
        <v>405-02-02-16</v>
      </c>
      <c r="E133" s="17">
        <f>'Obroty 4'!F652</f>
        <v>0</v>
      </c>
      <c r="F133" s="17">
        <f>'Obroty 4'!G652</f>
        <v>0</v>
      </c>
      <c r="G133" s="17">
        <f>'Obroty 4'!H652</f>
        <v>0</v>
      </c>
      <c r="H133" s="17">
        <f>'Obroty 4'!I652</f>
        <v>0</v>
      </c>
      <c r="I133" s="17">
        <f>'Obroty 4'!J652</f>
        <v>0</v>
      </c>
      <c r="J133" s="17">
        <f>'Obroty 4'!K652</f>
        <v>0</v>
      </c>
    </row>
    <row r="134" spans="3:10" x14ac:dyDescent="0.35">
      <c r="C134" s="16" t="str">
        <f>VLOOKUP(D134,slowniki!Q:R,2,FALSE)</f>
        <v>SW od umów zleceń - lekarze</v>
      </c>
      <c r="D134" s="16" t="str">
        <f>'Obroty 4'!E805</f>
        <v>405-02-03-01</v>
      </c>
      <c r="E134" s="17">
        <f>'Obroty 4'!F653</f>
        <v>0</v>
      </c>
      <c r="F134" s="17">
        <f>'Obroty 4'!G653</f>
        <v>0</v>
      </c>
      <c r="G134" s="17">
        <f>'Obroty 4'!H653</f>
        <v>0</v>
      </c>
      <c r="H134" s="17">
        <f>'Obroty 4'!I653</f>
        <v>0</v>
      </c>
      <c r="I134" s="17">
        <f>'Obroty 4'!J653</f>
        <v>0</v>
      </c>
      <c r="J134" s="17">
        <f>'Obroty 4'!K653</f>
        <v>0</v>
      </c>
    </row>
    <row r="135" spans="3:10" x14ac:dyDescent="0.35">
      <c r="C135" s="16" t="str">
        <f>VLOOKUP(D135,slowniki!Q:R,2,FALSE)</f>
        <v>SW od umów zleceń - lekarze rezydenci</v>
      </c>
      <c r="D135" s="16" t="str">
        <f>'Obroty 4'!E806</f>
        <v>405-02-03-02</v>
      </c>
      <c r="E135" s="17">
        <f>'Obroty 4'!F654</f>
        <v>0</v>
      </c>
      <c r="F135" s="17">
        <f>'Obroty 4'!G654</f>
        <v>0</v>
      </c>
      <c r="G135" s="17">
        <f>'Obroty 4'!H654</f>
        <v>0</v>
      </c>
      <c r="H135" s="17">
        <f>'Obroty 4'!I654</f>
        <v>0</v>
      </c>
      <c r="I135" s="17">
        <f>'Obroty 4'!J654</f>
        <v>0</v>
      </c>
      <c r="J135" s="17">
        <f>'Obroty 4'!K654</f>
        <v>0</v>
      </c>
    </row>
    <row r="136" spans="3:10" x14ac:dyDescent="0.35">
      <c r="C136" s="16" t="str">
        <f>VLOOKUP(D136,slowniki!Q:R,2,FALSE)</f>
        <v>SW od umów zleceń - pielęgniarki i położne</v>
      </c>
      <c r="D136" s="16" t="str">
        <f>'Obroty 4'!E807</f>
        <v>405-02-03-03</v>
      </c>
      <c r="E136" s="17">
        <f>'Obroty 4'!F655</f>
        <v>0</v>
      </c>
      <c r="F136" s="17">
        <f>'Obroty 4'!G655</f>
        <v>0</v>
      </c>
      <c r="G136" s="17">
        <f>'Obroty 4'!H655</f>
        <v>0</v>
      </c>
      <c r="H136" s="17">
        <f>'Obroty 4'!I655</f>
        <v>0</v>
      </c>
      <c r="I136" s="17">
        <f>'Obroty 4'!J655</f>
        <v>0</v>
      </c>
      <c r="J136" s="17">
        <f>'Obroty 4'!K655</f>
        <v>0</v>
      </c>
    </row>
    <row r="137" spans="3:10" x14ac:dyDescent="0.35">
      <c r="C137" s="16" t="str">
        <f>VLOOKUP(D137,slowniki!Q:R,2,FALSE)</f>
        <v>SW od umów zleceń - perfuzjoniści</v>
      </c>
      <c r="D137" s="16" t="str">
        <f>'Obroty 4'!E808</f>
        <v>405-02-03-04</v>
      </c>
      <c r="E137" s="17">
        <f>'Obroty 4'!F656</f>
        <v>0</v>
      </c>
      <c r="F137" s="17">
        <f>'Obroty 4'!G656</f>
        <v>0</v>
      </c>
      <c r="G137" s="17">
        <f>'Obroty 4'!H656</f>
        <v>0</v>
      </c>
      <c r="H137" s="17">
        <f>'Obroty 4'!I656</f>
        <v>0</v>
      </c>
      <c r="I137" s="17">
        <f>'Obroty 4'!J656</f>
        <v>0</v>
      </c>
      <c r="J137" s="17">
        <f>'Obroty 4'!K656</f>
        <v>0</v>
      </c>
    </row>
    <row r="138" spans="3:10" x14ac:dyDescent="0.35">
      <c r="C138" s="16" t="str">
        <f>VLOOKUP(D138,slowniki!Q:R,2,FALSE)</f>
        <v>SW od umów zleceń - psycholodzy, psychoterapeuci, terapeuci uzależnień</v>
      </c>
      <c r="D138" s="16" t="str">
        <f>'Obroty 4'!E809</f>
        <v>405-02-03-05</v>
      </c>
      <c r="E138" s="17">
        <f>'Obroty 4'!F657</f>
        <v>0</v>
      </c>
      <c r="F138" s="17">
        <f>'Obroty 4'!G657</f>
        <v>0</v>
      </c>
      <c r="G138" s="17">
        <f>'Obroty 4'!H657</f>
        <v>0</v>
      </c>
      <c r="H138" s="17">
        <f>'Obroty 4'!I657</f>
        <v>0</v>
      </c>
      <c r="I138" s="17">
        <f>'Obroty 4'!J657</f>
        <v>0</v>
      </c>
      <c r="J138" s="17">
        <f>'Obroty 4'!K657</f>
        <v>0</v>
      </c>
    </row>
    <row r="139" spans="3:10" x14ac:dyDescent="0.35">
      <c r="C139" s="16" t="str">
        <f>VLOOKUP(D139,slowniki!Q:R,2,FALSE)</f>
        <v>SW od umów zleceń - dietetycy</v>
      </c>
      <c r="D139" s="16" t="str">
        <f>'Obroty 4'!E810</f>
        <v>405-02-03-06</v>
      </c>
      <c r="E139" s="17">
        <f>'Obroty 4'!F658</f>
        <v>0</v>
      </c>
      <c r="F139" s="17">
        <f>'Obroty 4'!G658</f>
        <v>0</v>
      </c>
      <c r="G139" s="17">
        <f>'Obroty 4'!H658</f>
        <v>0</v>
      </c>
      <c r="H139" s="17">
        <f>'Obroty 4'!I658</f>
        <v>0</v>
      </c>
      <c r="I139" s="17">
        <f>'Obroty 4'!J658</f>
        <v>0</v>
      </c>
      <c r="J139" s="17">
        <f>'Obroty 4'!K658</f>
        <v>0</v>
      </c>
    </row>
    <row r="140" spans="3:10" x14ac:dyDescent="0.35">
      <c r="C140" s="16" t="str">
        <f>VLOOKUP(D140,slowniki!Q:R,2,FALSE)</f>
        <v>SW od umów zleceń - logopedzi</v>
      </c>
      <c r="D140" s="16" t="str">
        <f>'Obroty 4'!E811</f>
        <v>405-02-03-07</v>
      </c>
      <c r="E140" s="17">
        <f>'Obroty 4'!F659</f>
        <v>0</v>
      </c>
      <c r="F140" s="17">
        <f>'Obroty 4'!G659</f>
        <v>0</v>
      </c>
      <c r="G140" s="17">
        <f>'Obroty 4'!H659</f>
        <v>0</v>
      </c>
      <c r="H140" s="17">
        <f>'Obroty 4'!I659</f>
        <v>0</v>
      </c>
      <c r="I140" s="17">
        <f>'Obroty 4'!J659</f>
        <v>0</v>
      </c>
      <c r="J140" s="17">
        <f>'Obroty 4'!K659</f>
        <v>0</v>
      </c>
    </row>
    <row r="141" spans="3:10" x14ac:dyDescent="0.35">
      <c r="C141" s="16" t="str">
        <f>VLOOKUP(D141,slowniki!Q:R,2,FALSE)</f>
        <v>SW od umów zleceń - fizjoterapeuci, rehabilitanci, technicy rehabilitacji, masażyści, mgr rehabilitacji</v>
      </c>
      <c r="D141" s="16" t="str">
        <f>'Obroty 4'!E812</f>
        <v>405-02-03-08</v>
      </c>
      <c r="E141" s="17">
        <f>'Obroty 4'!F660</f>
        <v>0</v>
      </c>
      <c r="F141" s="17">
        <f>'Obroty 4'!G660</f>
        <v>0</v>
      </c>
      <c r="G141" s="17">
        <f>'Obroty 4'!H660</f>
        <v>0</v>
      </c>
      <c r="H141" s="17">
        <f>'Obroty 4'!I660</f>
        <v>0</v>
      </c>
      <c r="I141" s="17">
        <f>'Obroty 4'!J660</f>
        <v>0</v>
      </c>
      <c r="J141" s="17">
        <f>'Obroty 4'!K660</f>
        <v>0</v>
      </c>
    </row>
    <row r="142" spans="3:10" x14ac:dyDescent="0.35">
      <c r="C142" s="16" t="str">
        <f>VLOOKUP(D142,slowniki!Q:R,2,FALSE)</f>
        <v>SW od umów zleceń - fizycy medyczni</v>
      </c>
      <c r="D142" s="16" t="str">
        <f>'Obroty 4'!E813</f>
        <v>405-02-03-09</v>
      </c>
      <c r="E142" s="17">
        <f>'Obroty 4'!F661</f>
        <v>0</v>
      </c>
      <c r="F142" s="17">
        <f>'Obroty 4'!G661</f>
        <v>0</v>
      </c>
      <c r="G142" s="17">
        <f>'Obroty 4'!H661</f>
        <v>0</v>
      </c>
      <c r="H142" s="17">
        <f>'Obroty 4'!I661</f>
        <v>0</v>
      </c>
      <c r="I142" s="17">
        <f>'Obroty 4'!J661</f>
        <v>0</v>
      </c>
      <c r="J142" s="17">
        <f>'Obroty 4'!K661</f>
        <v>0</v>
      </c>
    </row>
    <row r="143" spans="3:10" x14ac:dyDescent="0.35">
      <c r="C143" s="16" t="str">
        <f>VLOOKUP(D143,slowniki!Q:R,2,FALSE)</f>
        <v>SW od umów zleceń - technicy (radiologii, elektroradiologii itd.)</v>
      </c>
      <c r="D143" s="16" t="str">
        <f>'Obroty 4'!E814</f>
        <v>405-02-03-10</v>
      </c>
      <c r="E143" s="17">
        <f>'Obroty 4'!F662</f>
        <v>0</v>
      </c>
      <c r="F143" s="17">
        <f>'Obroty 4'!G662</f>
        <v>0</v>
      </c>
      <c r="G143" s="17">
        <f>'Obroty 4'!H662</f>
        <v>0</v>
      </c>
      <c r="H143" s="17">
        <f>'Obroty 4'!I662</f>
        <v>0</v>
      </c>
      <c r="I143" s="17">
        <f>'Obroty 4'!J662</f>
        <v>0</v>
      </c>
      <c r="J143" s="17">
        <f>'Obroty 4'!K662</f>
        <v>0</v>
      </c>
    </row>
    <row r="144" spans="3:10" x14ac:dyDescent="0.35">
      <c r="C144" s="16" t="str">
        <f>VLOOKUP(D144,slowniki!Q:R,2,FALSE)</f>
        <v>SW od umów zleceń - terapeuci zajęciowi</v>
      </c>
      <c r="D144" s="16" t="str">
        <f>'Obroty 4'!E815</f>
        <v>405-02-03-11</v>
      </c>
      <c r="E144" s="17">
        <f>'Obroty 4'!F663</f>
        <v>0</v>
      </c>
      <c r="F144" s="17">
        <f>'Obroty 4'!G663</f>
        <v>0</v>
      </c>
      <c r="G144" s="17">
        <f>'Obroty 4'!H663</f>
        <v>0</v>
      </c>
      <c r="H144" s="17">
        <f>'Obroty 4'!I663</f>
        <v>0</v>
      </c>
      <c r="I144" s="17">
        <f>'Obroty 4'!J663</f>
        <v>0</v>
      </c>
      <c r="J144" s="17">
        <f>'Obroty 4'!K663</f>
        <v>0</v>
      </c>
    </row>
    <row r="145" spans="3:10" x14ac:dyDescent="0.35">
      <c r="C145" s="16" t="str">
        <f>VLOOKUP(D145,slowniki!Q:R,2,FALSE)</f>
        <v>SW od umów zleceń - ratownicy medyczni</v>
      </c>
      <c r="D145" s="16" t="str">
        <f>'Obroty 4'!E816</f>
        <v>405-02-03-12</v>
      </c>
      <c r="E145" s="17">
        <f>'Obroty 4'!F664</f>
        <v>0</v>
      </c>
      <c r="F145" s="17">
        <f>'Obroty 4'!G664</f>
        <v>0</v>
      </c>
      <c r="G145" s="17">
        <f>'Obroty 4'!H664</f>
        <v>0</v>
      </c>
      <c r="H145" s="17">
        <f>'Obroty 4'!I664</f>
        <v>0</v>
      </c>
      <c r="I145" s="17">
        <f>'Obroty 4'!J664</f>
        <v>0</v>
      </c>
      <c r="J145" s="17">
        <f>'Obroty 4'!K664</f>
        <v>0</v>
      </c>
    </row>
    <row r="146" spans="3:10" x14ac:dyDescent="0.35">
      <c r="C146" s="16" t="str">
        <f>VLOOKUP(D146,slowniki!Q:R,2,FALSE)</f>
        <v>SW od umów zleceń - pozostały personel medyczny</v>
      </c>
      <c r="D146" s="16" t="str">
        <f>'Obroty 4'!E817</f>
        <v>405-02-03-13</v>
      </c>
      <c r="E146" s="17">
        <f>'Obroty 4'!F665</f>
        <v>0</v>
      </c>
      <c r="F146" s="17">
        <f>'Obroty 4'!G665</f>
        <v>0</v>
      </c>
      <c r="G146" s="17">
        <f>'Obroty 4'!H665</f>
        <v>0</v>
      </c>
      <c r="H146" s="17">
        <f>'Obroty 4'!I665</f>
        <v>0</v>
      </c>
      <c r="I146" s="17">
        <f>'Obroty 4'!J665</f>
        <v>0</v>
      </c>
      <c r="J146" s="17">
        <f>'Obroty 4'!K665</f>
        <v>0</v>
      </c>
    </row>
    <row r="147" spans="3:10" x14ac:dyDescent="0.35">
      <c r="C147" s="16" t="str">
        <f>VLOOKUP(D147,slowniki!Q:R,2,FALSE)</f>
        <v>SW od umów zleceń - pozostały personel niemedyczny (salowe, rejestratorki, sekretarki medyczne, opiekunowie medyczni, sanitariusze itd.)</v>
      </c>
      <c r="D147" s="16" t="str">
        <f>'Obroty 4'!E818</f>
        <v>405-02-03-14</v>
      </c>
      <c r="E147" s="17">
        <f>'Obroty 4'!F666</f>
        <v>0</v>
      </c>
      <c r="F147" s="17">
        <f>'Obroty 4'!G666</f>
        <v>0</v>
      </c>
      <c r="G147" s="17">
        <f>'Obroty 4'!H666</f>
        <v>0</v>
      </c>
      <c r="H147" s="17">
        <f>'Obroty 4'!I666</f>
        <v>0</v>
      </c>
      <c r="I147" s="17">
        <f>'Obroty 4'!J666</f>
        <v>0</v>
      </c>
      <c r="J147" s="17">
        <f>'Obroty 4'!K666</f>
        <v>0</v>
      </c>
    </row>
    <row r="148" spans="3:10" x14ac:dyDescent="0.35">
      <c r="C148" s="16" t="str">
        <f>VLOOKUP(D148,slowniki!Q:R,2,FALSE)</f>
        <v>SW od umów zleceń - pozostały personel niemedyczny, administracyjny, zarząd</v>
      </c>
      <c r="D148" s="16" t="str">
        <f>'Obroty 4'!E819</f>
        <v>405-02-03-15</v>
      </c>
      <c r="E148" s="17">
        <f>'Obroty 4'!F667</f>
        <v>0</v>
      </c>
      <c r="F148" s="17">
        <f>'Obroty 4'!G667</f>
        <v>0</v>
      </c>
      <c r="G148" s="17">
        <f>'Obroty 4'!H667</f>
        <v>0</v>
      </c>
      <c r="H148" s="17">
        <f>'Obroty 4'!I667</f>
        <v>0</v>
      </c>
      <c r="I148" s="17">
        <f>'Obroty 4'!J667</f>
        <v>0</v>
      </c>
      <c r="J148" s="17">
        <f>'Obroty 4'!K667</f>
        <v>0</v>
      </c>
    </row>
    <row r="149" spans="3:10" x14ac:dyDescent="0.35">
      <c r="C149" s="16" t="str">
        <f>VLOOKUP(D149,slowniki!Q:R,2,FALSE)</f>
        <v>SW od umów zleceń - stażyści</v>
      </c>
      <c r="D149" s="16" t="str">
        <f>'Obroty 4'!E820</f>
        <v>405-02-03-16</v>
      </c>
      <c r="E149" s="17">
        <f>'Obroty 4'!F668</f>
        <v>0</v>
      </c>
      <c r="F149" s="17">
        <f>'Obroty 4'!G668</f>
        <v>0</v>
      </c>
      <c r="G149" s="17">
        <f>'Obroty 4'!H668</f>
        <v>0</v>
      </c>
      <c r="H149" s="17">
        <f>'Obroty 4'!I668</f>
        <v>0</v>
      </c>
      <c r="I149" s="17">
        <f>'Obroty 4'!J668</f>
        <v>0</v>
      </c>
      <c r="J149" s="17">
        <f>'Obroty 4'!K668</f>
        <v>0</v>
      </c>
    </row>
    <row r="150" spans="3:10" x14ac:dyDescent="0.35">
      <c r="C150" s="16" t="str">
        <f>VLOOKUP(D150,slowniki!Q:R,2,FALSE)</f>
        <v>FP i FS od umów zleceń - lekarze</v>
      </c>
      <c r="D150" s="16" t="str">
        <f>'Obroty 4'!E821</f>
        <v>405-02-04-01</v>
      </c>
      <c r="E150" s="17">
        <f>'Obroty 4'!F669</f>
        <v>0</v>
      </c>
      <c r="F150" s="17">
        <f>'Obroty 4'!G669</f>
        <v>0</v>
      </c>
      <c r="G150" s="17">
        <f>'Obroty 4'!H669</f>
        <v>0</v>
      </c>
      <c r="H150" s="17">
        <f>'Obroty 4'!I669</f>
        <v>0</v>
      </c>
      <c r="I150" s="17">
        <f>'Obroty 4'!J669</f>
        <v>0</v>
      </c>
      <c r="J150" s="17">
        <f>'Obroty 4'!K669</f>
        <v>0</v>
      </c>
    </row>
    <row r="151" spans="3:10" x14ac:dyDescent="0.35">
      <c r="C151" s="16" t="str">
        <f>VLOOKUP(D151,slowniki!Q:R,2,FALSE)</f>
        <v>FP i FS od umów zleceń - lekarze rezydenci</v>
      </c>
      <c r="D151" s="16" t="str">
        <f>'Obroty 4'!E822</f>
        <v>405-02-04-02</v>
      </c>
      <c r="E151" s="17">
        <f>'Obroty 4'!F670</f>
        <v>0</v>
      </c>
      <c r="F151" s="17">
        <f>'Obroty 4'!G670</f>
        <v>0</v>
      </c>
      <c r="G151" s="17">
        <f>'Obroty 4'!H670</f>
        <v>0</v>
      </c>
      <c r="H151" s="17">
        <f>'Obroty 4'!I670</f>
        <v>0</v>
      </c>
      <c r="I151" s="17">
        <f>'Obroty 4'!J670</f>
        <v>0</v>
      </c>
      <c r="J151" s="17">
        <f>'Obroty 4'!K670</f>
        <v>0</v>
      </c>
    </row>
    <row r="152" spans="3:10" x14ac:dyDescent="0.35">
      <c r="C152" s="16" t="str">
        <f>VLOOKUP(D152,slowniki!Q:R,2,FALSE)</f>
        <v>FP i FS od umów zleceń - pielęgniarki i położne</v>
      </c>
      <c r="D152" s="16" t="str">
        <f>'Obroty 4'!E823</f>
        <v>405-02-04-03</v>
      </c>
      <c r="E152" s="17">
        <f>'Obroty 4'!F671</f>
        <v>0</v>
      </c>
      <c r="F152" s="17">
        <f>'Obroty 4'!G671</f>
        <v>0</v>
      </c>
      <c r="G152" s="17">
        <f>'Obroty 4'!H671</f>
        <v>0</v>
      </c>
      <c r="H152" s="17">
        <f>'Obroty 4'!I671</f>
        <v>0</v>
      </c>
      <c r="I152" s="17">
        <f>'Obroty 4'!J671</f>
        <v>0</v>
      </c>
      <c r="J152" s="17">
        <f>'Obroty 4'!K671</f>
        <v>0</v>
      </c>
    </row>
    <row r="153" spans="3:10" x14ac:dyDescent="0.35">
      <c r="C153" s="16" t="str">
        <f>VLOOKUP(D153,slowniki!Q:R,2,FALSE)</f>
        <v>FP i FS od umów zleceń - perfuzjoniści</v>
      </c>
      <c r="D153" s="16" t="str">
        <f>'Obroty 4'!E824</f>
        <v>405-02-04-04</v>
      </c>
      <c r="E153" s="17">
        <f>'Obroty 4'!F672</f>
        <v>0</v>
      </c>
      <c r="F153" s="17">
        <f>'Obroty 4'!G672</f>
        <v>0</v>
      </c>
      <c r="G153" s="17">
        <f>'Obroty 4'!H672</f>
        <v>0</v>
      </c>
      <c r="H153" s="17">
        <f>'Obroty 4'!I672</f>
        <v>0</v>
      </c>
      <c r="I153" s="17">
        <f>'Obroty 4'!J672</f>
        <v>0</v>
      </c>
      <c r="J153" s="17">
        <f>'Obroty 4'!K672</f>
        <v>0</v>
      </c>
    </row>
    <row r="154" spans="3:10" x14ac:dyDescent="0.35">
      <c r="C154" s="16" t="str">
        <f>VLOOKUP(D154,slowniki!Q:R,2,FALSE)</f>
        <v>FP i FS od umów zleceń - psycholodzy, psychoterapeuci, terapeuci uzależnień</v>
      </c>
      <c r="D154" s="16" t="str">
        <f>'Obroty 4'!E825</f>
        <v>405-02-04-05</v>
      </c>
      <c r="E154" s="17">
        <f>'Obroty 4'!F673</f>
        <v>0</v>
      </c>
      <c r="F154" s="17">
        <f>'Obroty 4'!G673</f>
        <v>0</v>
      </c>
      <c r="G154" s="17">
        <f>'Obroty 4'!H673</f>
        <v>0</v>
      </c>
      <c r="H154" s="17">
        <f>'Obroty 4'!I673</f>
        <v>0</v>
      </c>
      <c r="I154" s="17">
        <f>'Obroty 4'!J673</f>
        <v>0</v>
      </c>
      <c r="J154" s="17">
        <f>'Obroty 4'!K673</f>
        <v>0</v>
      </c>
    </row>
    <row r="155" spans="3:10" x14ac:dyDescent="0.35">
      <c r="C155" s="16" t="str">
        <f>VLOOKUP(D155,slowniki!Q:R,2,FALSE)</f>
        <v>FP i FS od umów zleceń - dietetycy</v>
      </c>
      <c r="D155" s="16" t="str">
        <f>'Obroty 4'!E826</f>
        <v>405-02-04-06</v>
      </c>
      <c r="E155" s="17">
        <f>'Obroty 4'!F674</f>
        <v>0</v>
      </c>
      <c r="F155" s="17">
        <f>'Obroty 4'!G674</f>
        <v>0</v>
      </c>
      <c r="G155" s="17">
        <f>'Obroty 4'!H674</f>
        <v>0</v>
      </c>
      <c r="H155" s="17">
        <f>'Obroty 4'!I674</f>
        <v>0</v>
      </c>
      <c r="I155" s="17">
        <f>'Obroty 4'!J674</f>
        <v>0</v>
      </c>
      <c r="J155" s="17">
        <f>'Obroty 4'!K674</f>
        <v>0</v>
      </c>
    </row>
    <row r="156" spans="3:10" x14ac:dyDescent="0.35">
      <c r="C156" s="16" t="str">
        <f>VLOOKUP(D156,slowniki!Q:R,2,FALSE)</f>
        <v>FP i FS od umów zleceń - logopedzi</v>
      </c>
      <c r="D156" s="16" t="str">
        <f>'Obroty 4'!E827</f>
        <v>405-02-04-07</v>
      </c>
      <c r="E156" s="17">
        <f>'Obroty 4'!F675</f>
        <v>0</v>
      </c>
      <c r="F156" s="17">
        <f>'Obroty 4'!G675</f>
        <v>0</v>
      </c>
      <c r="G156" s="17">
        <f>'Obroty 4'!H675</f>
        <v>0</v>
      </c>
      <c r="H156" s="17">
        <f>'Obroty 4'!I675</f>
        <v>0</v>
      </c>
      <c r="I156" s="17">
        <f>'Obroty 4'!J675</f>
        <v>0</v>
      </c>
      <c r="J156" s="17">
        <f>'Obroty 4'!K675</f>
        <v>0</v>
      </c>
    </row>
    <row r="157" spans="3:10" x14ac:dyDescent="0.35">
      <c r="C157" s="16" t="str">
        <f>VLOOKUP(D157,slowniki!Q:R,2,FALSE)</f>
        <v>FP i FS od umów zleceń - fizjoterapeuci, rehabilitanci, technicy rehabilitacji, masażyści, mgr rehabilitacji</v>
      </c>
      <c r="D157" s="16" t="str">
        <f>'Obroty 4'!E828</f>
        <v>405-02-04-08</v>
      </c>
      <c r="E157" s="17">
        <f>'Obroty 4'!F676</f>
        <v>0</v>
      </c>
      <c r="F157" s="17">
        <f>'Obroty 4'!G676</f>
        <v>0</v>
      </c>
      <c r="G157" s="17">
        <f>'Obroty 4'!H676</f>
        <v>0</v>
      </c>
      <c r="H157" s="17">
        <f>'Obroty 4'!I676</f>
        <v>0</v>
      </c>
      <c r="I157" s="17">
        <f>'Obroty 4'!J676</f>
        <v>0</v>
      </c>
      <c r="J157" s="17">
        <f>'Obroty 4'!K676</f>
        <v>0</v>
      </c>
    </row>
    <row r="158" spans="3:10" x14ac:dyDescent="0.35">
      <c r="C158" s="16" t="str">
        <f>VLOOKUP(D158,slowniki!Q:R,2,FALSE)</f>
        <v>FP i FS od umów zleceń - fizycy medyczni</v>
      </c>
      <c r="D158" s="16" t="str">
        <f>'Obroty 4'!E829</f>
        <v>405-02-04-09</v>
      </c>
      <c r="E158" s="17">
        <f>'Obroty 4'!F677</f>
        <v>0</v>
      </c>
      <c r="F158" s="17">
        <f>'Obroty 4'!G677</f>
        <v>0</v>
      </c>
      <c r="G158" s="17">
        <f>'Obroty 4'!H677</f>
        <v>0</v>
      </c>
      <c r="H158" s="17">
        <f>'Obroty 4'!I677</f>
        <v>0</v>
      </c>
      <c r="I158" s="17">
        <f>'Obroty 4'!J677</f>
        <v>0</v>
      </c>
      <c r="J158" s="17">
        <f>'Obroty 4'!K677</f>
        <v>0</v>
      </c>
    </row>
    <row r="159" spans="3:10" x14ac:dyDescent="0.35">
      <c r="C159" s="16" t="str">
        <f>VLOOKUP(D159,slowniki!Q:R,2,FALSE)</f>
        <v>FP i FS od umów zleceń - technicy (radiologii, elektroradiologii itd.)</v>
      </c>
      <c r="D159" s="16" t="str">
        <f>'Obroty 4'!E830</f>
        <v>405-02-04-10</v>
      </c>
      <c r="E159" s="17">
        <f>'Obroty 4'!F678</f>
        <v>0</v>
      </c>
      <c r="F159" s="17">
        <f>'Obroty 4'!G678</f>
        <v>0</v>
      </c>
      <c r="G159" s="17">
        <f>'Obroty 4'!H678</f>
        <v>0</v>
      </c>
      <c r="H159" s="17">
        <f>'Obroty 4'!I678</f>
        <v>0</v>
      </c>
      <c r="I159" s="17">
        <f>'Obroty 4'!J678</f>
        <v>0</v>
      </c>
      <c r="J159" s="17">
        <f>'Obroty 4'!K678</f>
        <v>0</v>
      </c>
    </row>
    <row r="160" spans="3:10" x14ac:dyDescent="0.35">
      <c r="C160" s="16" t="str">
        <f>VLOOKUP(D160,slowniki!Q:R,2,FALSE)</f>
        <v>FP i FS od umów zleceń - terapeuci zajęciowi</v>
      </c>
      <c r="D160" s="16" t="str">
        <f>'Obroty 4'!E831</f>
        <v>405-02-04-11</v>
      </c>
      <c r="E160" s="17">
        <f>'Obroty 4'!F679</f>
        <v>0</v>
      </c>
      <c r="F160" s="17">
        <f>'Obroty 4'!G679</f>
        <v>0</v>
      </c>
      <c r="G160" s="17">
        <f>'Obroty 4'!H679</f>
        <v>0</v>
      </c>
      <c r="H160" s="17">
        <f>'Obroty 4'!I679</f>
        <v>0</v>
      </c>
      <c r="I160" s="17">
        <f>'Obroty 4'!J679</f>
        <v>0</v>
      </c>
      <c r="J160" s="17">
        <f>'Obroty 4'!K679</f>
        <v>0</v>
      </c>
    </row>
    <row r="161" spans="3:10" x14ac:dyDescent="0.35">
      <c r="C161" s="16" t="str">
        <f>VLOOKUP(D161,slowniki!Q:R,2,FALSE)</f>
        <v>FP i FS od umów zleceń - ratownicy medyczni</v>
      </c>
      <c r="D161" s="16" t="str">
        <f>'Obroty 4'!E832</f>
        <v>405-02-04-12</v>
      </c>
      <c r="E161" s="17">
        <f>'Obroty 4'!F680</f>
        <v>0</v>
      </c>
      <c r="F161" s="17">
        <f>'Obroty 4'!G680</f>
        <v>0</v>
      </c>
      <c r="G161" s="17">
        <f>'Obroty 4'!H680</f>
        <v>0</v>
      </c>
      <c r="H161" s="17">
        <f>'Obroty 4'!I680</f>
        <v>0</v>
      </c>
      <c r="I161" s="17">
        <f>'Obroty 4'!J680</f>
        <v>0</v>
      </c>
      <c r="J161" s="17">
        <f>'Obroty 4'!K680</f>
        <v>0</v>
      </c>
    </row>
    <row r="162" spans="3:10" x14ac:dyDescent="0.35">
      <c r="C162" s="16" t="str">
        <f>VLOOKUP(D162,slowniki!Q:R,2,FALSE)</f>
        <v>FP i FS od umów zleceń - pozostały personel medyczny</v>
      </c>
      <c r="D162" s="16" t="str">
        <f>'Obroty 4'!E833</f>
        <v>405-02-04-13</v>
      </c>
      <c r="E162" s="17">
        <f>'Obroty 4'!F681</f>
        <v>0</v>
      </c>
      <c r="F162" s="17">
        <f>'Obroty 4'!G681</f>
        <v>0</v>
      </c>
      <c r="G162" s="17">
        <f>'Obroty 4'!H681</f>
        <v>0</v>
      </c>
      <c r="H162" s="17">
        <f>'Obroty 4'!I681</f>
        <v>0</v>
      </c>
      <c r="I162" s="17">
        <f>'Obroty 4'!J681</f>
        <v>0</v>
      </c>
      <c r="J162" s="17">
        <f>'Obroty 4'!K681</f>
        <v>0</v>
      </c>
    </row>
    <row r="163" spans="3:10" x14ac:dyDescent="0.35">
      <c r="C163" s="16" t="str">
        <f>VLOOKUP(D163,slowniki!Q:R,2,FALSE)</f>
        <v>FP i FS od umów zleceń - pozostały personel niemedyczny (salowe, rejestratorki, sekretarki medyczne, opiekunowie medyczni, sanitariusze itd.)</v>
      </c>
      <c r="D163" s="16" t="str">
        <f>'Obroty 4'!E834</f>
        <v>405-02-04-14</v>
      </c>
      <c r="E163" s="17">
        <f>'Obroty 4'!F682</f>
        <v>0</v>
      </c>
      <c r="F163" s="17">
        <f>'Obroty 4'!G682</f>
        <v>0</v>
      </c>
      <c r="G163" s="17">
        <f>'Obroty 4'!H682</f>
        <v>0</v>
      </c>
      <c r="H163" s="17">
        <f>'Obroty 4'!I682</f>
        <v>0</v>
      </c>
      <c r="I163" s="17">
        <f>'Obroty 4'!J682</f>
        <v>0</v>
      </c>
      <c r="J163" s="17">
        <f>'Obroty 4'!K682</f>
        <v>0</v>
      </c>
    </row>
    <row r="164" spans="3:10" x14ac:dyDescent="0.35">
      <c r="C164" s="16" t="str">
        <f>VLOOKUP(D164,slowniki!Q:R,2,FALSE)</f>
        <v>FP i FS od umów zleceń - pozostały personel niemedyczny, administracyjny, zarząd</v>
      </c>
      <c r="D164" s="16" t="str">
        <f>'Obroty 4'!E835</f>
        <v>405-02-04-15</v>
      </c>
      <c r="E164" s="17">
        <f>'Obroty 4'!F683</f>
        <v>0</v>
      </c>
      <c r="F164" s="17">
        <f>'Obroty 4'!G683</f>
        <v>0</v>
      </c>
      <c r="G164" s="17">
        <f>'Obroty 4'!H683</f>
        <v>0</v>
      </c>
      <c r="H164" s="17">
        <f>'Obroty 4'!I683</f>
        <v>0</v>
      </c>
      <c r="I164" s="17">
        <f>'Obroty 4'!J683</f>
        <v>0</v>
      </c>
      <c r="J164" s="17">
        <f>'Obroty 4'!K683</f>
        <v>0</v>
      </c>
    </row>
    <row r="165" spans="3:10" x14ac:dyDescent="0.35">
      <c r="C165" s="16" t="str">
        <f>VLOOKUP(D165,slowniki!Q:R,2,FALSE)</f>
        <v>FP i FS od umów zleceń - stażyści</v>
      </c>
      <c r="D165" s="16" t="str">
        <f>'Obroty 4'!E836</f>
        <v>405-02-04-16</v>
      </c>
      <c r="E165" s="17">
        <f>'Obroty 4'!F684</f>
        <v>0</v>
      </c>
      <c r="F165" s="17">
        <f>'Obroty 4'!G684</f>
        <v>0</v>
      </c>
      <c r="G165" s="17">
        <f>'Obroty 4'!H684</f>
        <v>0</v>
      </c>
      <c r="H165" s="17">
        <f>'Obroty 4'!I684</f>
        <v>0</v>
      </c>
      <c r="I165" s="17">
        <f>'Obroty 4'!J684</f>
        <v>0</v>
      </c>
      <c r="J165" s="17">
        <f>'Obroty 4'!K684</f>
        <v>0</v>
      </c>
    </row>
    <row r="166" spans="3:10" x14ac:dyDescent="0.35">
      <c r="C166" s="16" t="str">
        <f>VLOOKUP(D166,slowniki!Q:R,2,FALSE)</f>
        <v>FEP od umów zleceń - lekarze</v>
      </c>
      <c r="D166" s="16" t="str">
        <f>'Obroty 4'!E837</f>
        <v>405-02-05-01</v>
      </c>
      <c r="E166" s="17">
        <f>'Obroty 4'!F685</f>
        <v>0</v>
      </c>
      <c r="F166" s="17">
        <f>'Obroty 4'!G685</f>
        <v>0</v>
      </c>
      <c r="G166" s="17">
        <f>'Obroty 4'!H685</f>
        <v>0</v>
      </c>
      <c r="H166" s="17">
        <f>'Obroty 4'!I685</f>
        <v>0</v>
      </c>
      <c r="I166" s="17">
        <f>'Obroty 4'!J685</f>
        <v>0</v>
      </c>
      <c r="J166" s="17">
        <f>'Obroty 4'!K685</f>
        <v>0</v>
      </c>
    </row>
    <row r="167" spans="3:10" x14ac:dyDescent="0.35">
      <c r="C167" s="16" t="str">
        <f>VLOOKUP(D167,slowniki!Q:R,2,FALSE)</f>
        <v>FEP od umów zleceń - lekarze rezydenci</v>
      </c>
      <c r="D167" s="16" t="str">
        <f>'Obroty 4'!E838</f>
        <v>405-02-05-02</v>
      </c>
      <c r="E167" s="17">
        <f>'Obroty 4'!F686</f>
        <v>0</v>
      </c>
      <c r="F167" s="17">
        <f>'Obroty 4'!G686</f>
        <v>0</v>
      </c>
      <c r="G167" s="17">
        <f>'Obroty 4'!H686</f>
        <v>0</v>
      </c>
      <c r="H167" s="17">
        <f>'Obroty 4'!I686</f>
        <v>0</v>
      </c>
      <c r="I167" s="17">
        <f>'Obroty 4'!J686</f>
        <v>0</v>
      </c>
      <c r="J167" s="17">
        <f>'Obroty 4'!K686</f>
        <v>0</v>
      </c>
    </row>
    <row r="168" spans="3:10" x14ac:dyDescent="0.35">
      <c r="C168" s="16" t="str">
        <f>VLOOKUP(D168,slowniki!Q:R,2,FALSE)</f>
        <v>FEP od umów zleceń - pielęgniarki i położne</v>
      </c>
      <c r="D168" s="16" t="str">
        <f>'Obroty 4'!E839</f>
        <v>405-02-05-03</v>
      </c>
      <c r="E168" s="17">
        <f>'Obroty 4'!F687</f>
        <v>0</v>
      </c>
      <c r="F168" s="17">
        <f>'Obroty 4'!G687</f>
        <v>0</v>
      </c>
      <c r="G168" s="17">
        <f>'Obroty 4'!H687</f>
        <v>0</v>
      </c>
      <c r="H168" s="17">
        <f>'Obroty 4'!I687</f>
        <v>0</v>
      </c>
      <c r="I168" s="17">
        <f>'Obroty 4'!J687</f>
        <v>0</v>
      </c>
      <c r="J168" s="17">
        <f>'Obroty 4'!K687</f>
        <v>0</v>
      </c>
    </row>
    <row r="169" spans="3:10" x14ac:dyDescent="0.35">
      <c r="C169" s="16" t="str">
        <f>VLOOKUP(D169,slowniki!Q:R,2,FALSE)</f>
        <v>FEP od umów zleceń - perfuzjoniści</v>
      </c>
      <c r="D169" s="16" t="str">
        <f>'Obroty 4'!E840</f>
        <v>405-02-05-04</v>
      </c>
      <c r="E169" s="17">
        <f>'Obroty 4'!F688</f>
        <v>0</v>
      </c>
      <c r="F169" s="17">
        <f>'Obroty 4'!G688</f>
        <v>0</v>
      </c>
      <c r="G169" s="17">
        <f>'Obroty 4'!H688</f>
        <v>0</v>
      </c>
      <c r="H169" s="17">
        <f>'Obroty 4'!I688</f>
        <v>0</v>
      </c>
      <c r="I169" s="17">
        <f>'Obroty 4'!J688</f>
        <v>0</v>
      </c>
      <c r="J169" s="17">
        <f>'Obroty 4'!K688</f>
        <v>0</v>
      </c>
    </row>
    <row r="170" spans="3:10" x14ac:dyDescent="0.35">
      <c r="C170" s="16" t="str">
        <f>VLOOKUP(D170,slowniki!Q:R,2,FALSE)</f>
        <v>FEP od umów zleceń - psycholodzy, psychoterapeuci, terapeuci uzależnień</v>
      </c>
      <c r="D170" s="16" t="str">
        <f>'Obroty 4'!E841</f>
        <v>405-02-05-05</v>
      </c>
      <c r="E170" s="17">
        <f>'Obroty 4'!F689</f>
        <v>0</v>
      </c>
      <c r="F170" s="17">
        <f>'Obroty 4'!G689</f>
        <v>0</v>
      </c>
      <c r="G170" s="17">
        <f>'Obroty 4'!H689</f>
        <v>0</v>
      </c>
      <c r="H170" s="17">
        <f>'Obroty 4'!I689</f>
        <v>0</v>
      </c>
      <c r="I170" s="17">
        <f>'Obroty 4'!J689</f>
        <v>0</v>
      </c>
      <c r="J170" s="17">
        <f>'Obroty 4'!K689</f>
        <v>0</v>
      </c>
    </row>
    <row r="171" spans="3:10" x14ac:dyDescent="0.35">
      <c r="C171" s="16" t="str">
        <f>VLOOKUP(D171,slowniki!Q:R,2,FALSE)</f>
        <v>FEP od umów zleceń - dietetycy</v>
      </c>
      <c r="D171" s="16" t="str">
        <f>'Obroty 4'!E842</f>
        <v>405-02-05-06</v>
      </c>
      <c r="E171" s="17">
        <f>'Obroty 4'!F690</f>
        <v>0</v>
      </c>
      <c r="F171" s="17">
        <f>'Obroty 4'!G690</f>
        <v>0</v>
      </c>
      <c r="G171" s="17">
        <f>'Obroty 4'!H690</f>
        <v>0</v>
      </c>
      <c r="H171" s="17">
        <f>'Obroty 4'!I690</f>
        <v>0</v>
      </c>
      <c r="I171" s="17">
        <f>'Obroty 4'!J690</f>
        <v>0</v>
      </c>
      <c r="J171" s="17">
        <f>'Obroty 4'!K690</f>
        <v>0</v>
      </c>
    </row>
    <row r="172" spans="3:10" x14ac:dyDescent="0.35">
      <c r="C172" s="16" t="str">
        <f>VLOOKUP(D172,slowniki!Q:R,2,FALSE)</f>
        <v>FEP od umów zleceń - logopedzi</v>
      </c>
      <c r="D172" s="16" t="str">
        <f>'Obroty 4'!E843</f>
        <v>405-02-05-07</v>
      </c>
      <c r="E172" s="17">
        <f>'Obroty 4'!F691</f>
        <v>0</v>
      </c>
      <c r="F172" s="17">
        <f>'Obroty 4'!G691</f>
        <v>0</v>
      </c>
      <c r="G172" s="17">
        <f>'Obroty 4'!H691</f>
        <v>0</v>
      </c>
      <c r="H172" s="17">
        <f>'Obroty 4'!I691</f>
        <v>0</v>
      </c>
      <c r="I172" s="17">
        <f>'Obroty 4'!J691</f>
        <v>0</v>
      </c>
      <c r="J172" s="17">
        <f>'Obroty 4'!K691</f>
        <v>0</v>
      </c>
    </row>
    <row r="173" spans="3:10" x14ac:dyDescent="0.35">
      <c r="C173" s="16" t="str">
        <f>VLOOKUP(D173,slowniki!Q:R,2,FALSE)</f>
        <v>FEP od umów zleceń - fizjoterapeuci, rehabilitanci, technicy rehabilitacji, masażyści, mgr rehabilitacji</v>
      </c>
      <c r="D173" s="16" t="str">
        <f>'Obroty 4'!E844</f>
        <v>405-02-05-08</v>
      </c>
      <c r="E173" s="17">
        <f>'Obroty 4'!F692</f>
        <v>0</v>
      </c>
      <c r="F173" s="17">
        <f>'Obroty 4'!G692</f>
        <v>0</v>
      </c>
      <c r="G173" s="17">
        <f>'Obroty 4'!H692</f>
        <v>0</v>
      </c>
      <c r="H173" s="17">
        <f>'Obroty 4'!I692</f>
        <v>0</v>
      </c>
      <c r="I173" s="17">
        <f>'Obroty 4'!J692</f>
        <v>0</v>
      </c>
      <c r="J173" s="17">
        <f>'Obroty 4'!K692</f>
        <v>0</v>
      </c>
    </row>
    <row r="174" spans="3:10" x14ac:dyDescent="0.35">
      <c r="C174" s="16" t="str">
        <f>VLOOKUP(D174,slowniki!Q:R,2,FALSE)</f>
        <v>FEP od umów zleceń - fizycy medyczni</v>
      </c>
      <c r="D174" s="16" t="str">
        <f>'Obroty 4'!E845</f>
        <v>405-02-05-09</v>
      </c>
      <c r="E174" s="17">
        <f>'Obroty 4'!F693</f>
        <v>0</v>
      </c>
      <c r="F174" s="17">
        <f>'Obroty 4'!G693</f>
        <v>0</v>
      </c>
      <c r="G174" s="17">
        <f>'Obroty 4'!H693</f>
        <v>0</v>
      </c>
      <c r="H174" s="17">
        <f>'Obroty 4'!I693</f>
        <v>0</v>
      </c>
      <c r="I174" s="17">
        <f>'Obroty 4'!J693</f>
        <v>0</v>
      </c>
      <c r="J174" s="17">
        <f>'Obroty 4'!K693</f>
        <v>0</v>
      </c>
    </row>
    <row r="175" spans="3:10" x14ac:dyDescent="0.35">
      <c r="C175" s="16" t="str">
        <f>VLOOKUP(D175,slowniki!Q:R,2,FALSE)</f>
        <v>FEP od umów zleceń - technicy (radiologii, elektroradiologii itd.)</v>
      </c>
      <c r="D175" s="16" t="str">
        <f>'Obroty 4'!E846</f>
        <v>405-02-05-10</v>
      </c>
      <c r="E175" s="17">
        <f>'Obroty 4'!F694</f>
        <v>0</v>
      </c>
      <c r="F175" s="17">
        <f>'Obroty 4'!G694</f>
        <v>0</v>
      </c>
      <c r="G175" s="17">
        <f>'Obroty 4'!H694</f>
        <v>0</v>
      </c>
      <c r="H175" s="17">
        <f>'Obroty 4'!I694</f>
        <v>0</v>
      </c>
      <c r="I175" s="17">
        <f>'Obroty 4'!J694</f>
        <v>0</v>
      </c>
      <c r="J175" s="17">
        <f>'Obroty 4'!K694</f>
        <v>0</v>
      </c>
    </row>
    <row r="176" spans="3:10" x14ac:dyDescent="0.35">
      <c r="C176" s="16" t="str">
        <f>VLOOKUP(D176,slowniki!Q:R,2,FALSE)</f>
        <v>FEP od umów zleceń - terapeuci zajęciowi</v>
      </c>
      <c r="D176" s="16" t="str">
        <f>'Obroty 4'!E847</f>
        <v>405-02-05-11</v>
      </c>
      <c r="E176" s="17">
        <f>'Obroty 4'!F695</f>
        <v>0</v>
      </c>
      <c r="F176" s="17">
        <f>'Obroty 4'!G695</f>
        <v>0</v>
      </c>
      <c r="G176" s="17">
        <f>'Obroty 4'!H695</f>
        <v>0</v>
      </c>
      <c r="H176" s="17">
        <f>'Obroty 4'!I695</f>
        <v>0</v>
      </c>
      <c r="I176" s="17">
        <f>'Obroty 4'!J695</f>
        <v>0</v>
      </c>
      <c r="J176" s="17">
        <f>'Obroty 4'!K695</f>
        <v>0</v>
      </c>
    </row>
    <row r="177" spans="3:10" x14ac:dyDescent="0.35">
      <c r="C177" s="16" t="str">
        <f>VLOOKUP(D177,slowniki!Q:R,2,FALSE)</f>
        <v>FEP od umów zleceń - ratownicy medyczni</v>
      </c>
      <c r="D177" s="16" t="str">
        <f>'Obroty 4'!E848</f>
        <v>405-02-05-12</v>
      </c>
      <c r="E177" s="17">
        <f>'Obroty 4'!F696</f>
        <v>0</v>
      </c>
      <c r="F177" s="17">
        <f>'Obroty 4'!G696</f>
        <v>0</v>
      </c>
      <c r="G177" s="17">
        <f>'Obroty 4'!H696</f>
        <v>0</v>
      </c>
      <c r="H177" s="17">
        <f>'Obroty 4'!I696</f>
        <v>0</v>
      </c>
      <c r="I177" s="17">
        <f>'Obroty 4'!J696</f>
        <v>0</v>
      </c>
      <c r="J177" s="17">
        <f>'Obroty 4'!K696</f>
        <v>0</v>
      </c>
    </row>
    <row r="178" spans="3:10" x14ac:dyDescent="0.35">
      <c r="C178" s="16" t="str">
        <f>VLOOKUP(D178,slowniki!Q:R,2,FALSE)</f>
        <v>FEP od umów zleceń - pozostały personel medyczny</v>
      </c>
      <c r="D178" s="16" t="str">
        <f>'Obroty 4'!E849</f>
        <v>405-02-05-13</v>
      </c>
      <c r="E178" s="17">
        <f>'Obroty 4'!F697</f>
        <v>0</v>
      </c>
      <c r="F178" s="17">
        <f>'Obroty 4'!G697</f>
        <v>0</v>
      </c>
      <c r="G178" s="17">
        <f>'Obroty 4'!H697</f>
        <v>0</v>
      </c>
      <c r="H178" s="17">
        <f>'Obroty 4'!I697</f>
        <v>0</v>
      </c>
      <c r="I178" s="17">
        <f>'Obroty 4'!J697</f>
        <v>0</v>
      </c>
      <c r="J178" s="17">
        <f>'Obroty 4'!K697</f>
        <v>0</v>
      </c>
    </row>
    <row r="179" spans="3:10" x14ac:dyDescent="0.35">
      <c r="C179" s="16" t="str">
        <f>VLOOKUP(D179,slowniki!Q:R,2,FALSE)</f>
        <v>FEP od umów zleceń - pozostały personel niemedyczny (salowe, rejestratorki, sekretarki medyczne, opiekunowie medyczni, sanitariusze itd.)</v>
      </c>
      <c r="D179" s="16" t="str">
        <f>'Obroty 4'!E850</f>
        <v>405-02-05-14</v>
      </c>
      <c r="E179" s="17">
        <f>'Obroty 4'!F698</f>
        <v>0</v>
      </c>
      <c r="F179" s="17">
        <f>'Obroty 4'!G698</f>
        <v>0</v>
      </c>
      <c r="G179" s="17">
        <f>'Obroty 4'!H698</f>
        <v>0</v>
      </c>
      <c r="H179" s="17">
        <f>'Obroty 4'!I698</f>
        <v>0</v>
      </c>
      <c r="I179" s="17">
        <f>'Obroty 4'!J698</f>
        <v>0</v>
      </c>
      <c r="J179" s="17">
        <f>'Obroty 4'!K698</f>
        <v>0</v>
      </c>
    </row>
    <row r="180" spans="3:10" x14ac:dyDescent="0.35">
      <c r="C180" s="16" t="str">
        <f>VLOOKUP(D180,slowniki!Q:R,2,FALSE)</f>
        <v>FEP od umów zleceń - pozostały personel niemedyczny, administracyjny, zarząd</v>
      </c>
      <c r="D180" s="16" t="str">
        <f>'Obroty 4'!E851</f>
        <v>405-02-05-15</v>
      </c>
      <c r="E180" s="17">
        <f>'Obroty 4'!F699</f>
        <v>0</v>
      </c>
      <c r="F180" s="17">
        <f>'Obroty 4'!G699</f>
        <v>0</v>
      </c>
      <c r="G180" s="17">
        <f>'Obroty 4'!H699</f>
        <v>0</v>
      </c>
      <c r="H180" s="17">
        <f>'Obroty 4'!I699</f>
        <v>0</v>
      </c>
      <c r="I180" s="17">
        <f>'Obroty 4'!J699</f>
        <v>0</v>
      </c>
      <c r="J180" s="17">
        <f>'Obroty 4'!K699</f>
        <v>0</v>
      </c>
    </row>
    <row r="181" spans="3:10" x14ac:dyDescent="0.35">
      <c r="C181" s="16" t="str">
        <f>VLOOKUP(D181,slowniki!Q:R,2,FALSE)</f>
        <v>FEP od umów zleceń - stażyści</v>
      </c>
      <c r="D181" s="16" t="str">
        <f>'Obroty 4'!E852</f>
        <v>405-02-05-16</v>
      </c>
      <c r="E181" s="17">
        <f>'Obroty 4'!F700</f>
        <v>0</v>
      </c>
      <c r="F181" s="17">
        <f>'Obroty 4'!G700</f>
        <v>0</v>
      </c>
      <c r="G181" s="17">
        <f>'Obroty 4'!H700</f>
        <v>0</v>
      </c>
      <c r="H181" s="17">
        <f>'Obroty 4'!I700</f>
        <v>0</v>
      </c>
      <c r="I181" s="17">
        <f>'Obroty 4'!J700</f>
        <v>0</v>
      </c>
      <c r="J181" s="17">
        <f>'Obroty 4'!K700</f>
        <v>0</v>
      </c>
    </row>
    <row r="182" spans="3:10" x14ac:dyDescent="0.35">
      <c r="C182" s="16" t="str">
        <f>VLOOKUP(D182,slowniki!Q:R,2,FALSE)</f>
        <v>FGŚP od umów zleceń - lekarze</v>
      </c>
      <c r="D182" s="16" t="str">
        <f>'Obroty 4'!E853</f>
        <v>405-02-06-01</v>
      </c>
      <c r="E182" s="17">
        <f>'Obroty 4'!F701</f>
        <v>0</v>
      </c>
      <c r="F182" s="17">
        <f>'Obroty 4'!G701</f>
        <v>0</v>
      </c>
      <c r="G182" s="17">
        <f>'Obroty 4'!H701</f>
        <v>0</v>
      </c>
      <c r="H182" s="17">
        <f>'Obroty 4'!I701</f>
        <v>0</v>
      </c>
      <c r="I182" s="17">
        <f>'Obroty 4'!J701</f>
        <v>0</v>
      </c>
      <c r="J182" s="17">
        <f>'Obroty 4'!K701</f>
        <v>0</v>
      </c>
    </row>
    <row r="183" spans="3:10" x14ac:dyDescent="0.35">
      <c r="C183" s="16" t="str">
        <f>VLOOKUP(D183,slowniki!Q:R,2,FALSE)</f>
        <v>FGŚP od umów zleceń - lekarze rezydenci</v>
      </c>
      <c r="D183" s="16" t="str">
        <f>'Obroty 4'!E854</f>
        <v>405-02-06-02</v>
      </c>
      <c r="E183" s="17">
        <f>'Obroty 4'!F702</f>
        <v>0</v>
      </c>
      <c r="F183" s="17">
        <f>'Obroty 4'!G702</f>
        <v>0</v>
      </c>
      <c r="G183" s="17">
        <f>'Obroty 4'!H702</f>
        <v>0</v>
      </c>
      <c r="H183" s="17">
        <f>'Obroty 4'!I702</f>
        <v>0</v>
      </c>
      <c r="I183" s="17">
        <f>'Obroty 4'!J702</f>
        <v>0</v>
      </c>
      <c r="J183" s="17">
        <f>'Obroty 4'!K702</f>
        <v>0</v>
      </c>
    </row>
    <row r="184" spans="3:10" x14ac:dyDescent="0.35">
      <c r="C184" s="16" t="str">
        <f>VLOOKUP(D184,slowniki!Q:R,2,FALSE)</f>
        <v>FGŚP od umów zleceń - pielęgniarki i położne</v>
      </c>
      <c r="D184" s="16" t="str">
        <f>'Obroty 4'!E855</f>
        <v>405-02-06-03</v>
      </c>
      <c r="E184" s="17">
        <f>'Obroty 4'!F703</f>
        <v>0</v>
      </c>
      <c r="F184" s="17">
        <f>'Obroty 4'!G703</f>
        <v>0</v>
      </c>
      <c r="G184" s="17">
        <f>'Obroty 4'!H703</f>
        <v>0</v>
      </c>
      <c r="H184" s="17">
        <f>'Obroty 4'!I703</f>
        <v>0</v>
      </c>
      <c r="I184" s="17">
        <f>'Obroty 4'!J703</f>
        <v>0</v>
      </c>
      <c r="J184" s="17">
        <f>'Obroty 4'!K703</f>
        <v>0</v>
      </c>
    </row>
    <row r="185" spans="3:10" x14ac:dyDescent="0.35">
      <c r="C185" s="16" t="str">
        <f>VLOOKUP(D185,slowniki!Q:R,2,FALSE)</f>
        <v>FGŚP od umów zleceń - perfuzjoniści</v>
      </c>
      <c r="D185" s="16" t="str">
        <f>'Obroty 4'!E856</f>
        <v>405-02-06-04</v>
      </c>
      <c r="E185" s="17">
        <f>'Obroty 4'!F704</f>
        <v>0</v>
      </c>
      <c r="F185" s="17">
        <f>'Obroty 4'!G704</f>
        <v>0</v>
      </c>
      <c r="G185" s="17">
        <f>'Obroty 4'!H704</f>
        <v>0</v>
      </c>
      <c r="H185" s="17">
        <f>'Obroty 4'!I704</f>
        <v>0</v>
      </c>
      <c r="I185" s="17">
        <f>'Obroty 4'!J704</f>
        <v>0</v>
      </c>
      <c r="J185" s="17">
        <f>'Obroty 4'!K704</f>
        <v>0</v>
      </c>
    </row>
    <row r="186" spans="3:10" x14ac:dyDescent="0.35">
      <c r="C186" s="16" t="str">
        <f>VLOOKUP(D186,slowniki!Q:R,2,FALSE)</f>
        <v>FGŚP od umów zleceń - psycholodzy, psychoterapeuci, terapeuci uzależnień</v>
      </c>
      <c r="D186" s="16" t="str">
        <f>'Obroty 4'!E857</f>
        <v>405-02-06-05</v>
      </c>
      <c r="E186" s="17">
        <f>'Obroty 4'!F705</f>
        <v>0</v>
      </c>
      <c r="F186" s="17">
        <f>'Obroty 4'!G705</f>
        <v>0</v>
      </c>
      <c r="G186" s="17">
        <f>'Obroty 4'!H705</f>
        <v>0</v>
      </c>
      <c r="H186" s="17">
        <f>'Obroty 4'!I705</f>
        <v>0</v>
      </c>
      <c r="I186" s="17">
        <f>'Obroty 4'!J705</f>
        <v>0</v>
      </c>
      <c r="J186" s="17">
        <f>'Obroty 4'!K705</f>
        <v>0</v>
      </c>
    </row>
    <row r="187" spans="3:10" x14ac:dyDescent="0.35">
      <c r="C187" s="16" t="str">
        <f>VLOOKUP(D187,slowniki!Q:R,2,FALSE)</f>
        <v>FGŚP od umów zleceń - dietetycy</v>
      </c>
      <c r="D187" s="16" t="str">
        <f>'Obroty 4'!E858</f>
        <v>405-02-06-06</v>
      </c>
      <c r="E187" s="17">
        <f>'Obroty 4'!F706</f>
        <v>0</v>
      </c>
      <c r="F187" s="17">
        <f>'Obroty 4'!G706</f>
        <v>0</v>
      </c>
      <c r="G187" s="17">
        <f>'Obroty 4'!H706</f>
        <v>0</v>
      </c>
      <c r="H187" s="17">
        <f>'Obroty 4'!I706</f>
        <v>0</v>
      </c>
      <c r="I187" s="17">
        <f>'Obroty 4'!J706</f>
        <v>0</v>
      </c>
      <c r="J187" s="17">
        <f>'Obroty 4'!K706</f>
        <v>0</v>
      </c>
    </row>
    <row r="188" spans="3:10" x14ac:dyDescent="0.35">
      <c r="C188" s="16" t="str">
        <f>VLOOKUP(D188,slowniki!Q:R,2,FALSE)</f>
        <v>FGŚP od umów zleceń - logopedzi</v>
      </c>
      <c r="D188" s="16" t="str">
        <f>'Obroty 4'!E859</f>
        <v>405-02-06-07</v>
      </c>
      <c r="E188" s="17">
        <f>'Obroty 4'!F707</f>
        <v>0</v>
      </c>
      <c r="F188" s="17">
        <f>'Obroty 4'!G707</f>
        <v>0</v>
      </c>
      <c r="G188" s="17">
        <f>'Obroty 4'!H707</f>
        <v>0</v>
      </c>
      <c r="H188" s="17">
        <f>'Obroty 4'!I707</f>
        <v>0</v>
      </c>
      <c r="I188" s="17">
        <f>'Obroty 4'!J707</f>
        <v>0</v>
      </c>
      <c r="J188" s="17">
        <f>'Obroty 4'!K707</f>
        <v>0</v>
      </c>
    </row>
    <row r="189" spans="3:10" x14ac:dyDescent="0.35">
      <c r="C189" s="16" t="str">
        <f>VLOOKUP(D189,slowniki!Q:R,2,FALSE)</f>
        <v>FGŚP od umów zleceń - fizjoterapeuci, rehabilitanci, technicy rehabilitacji, masażyści, mgr rehabilitacji</v>
      </c>
      <c r="D189" s="16" t="str">
        <f>'Obroty 4'!E860</f>
        <v>405-02-06-08</v>
      </c>
      <c r="E189" s="17">
        <f>'Obroty 4'!F708</f>
        <v>0</v>
      </c>
      <c r="F189" s="17">
        <f>'Obroty 4'!G708</f>
        <v>0</v>
      </c>
      <c r="G189" s="17">
        <f>'Obroty 4'!H708</f>
        <v>0</v>
      </c>
      <c r="H189" s="17">
        <f>'Obroty 4'!I708</f>
        <v>0</v>
      </c>
      <c r="I189" s="17">
        <f>'Obroty 4'!J708</f>
        <v>0</v>
      </c>
      <c r="J189" s="17">
        <f>'Obroty 4'!K708</f>
        <v>0</v>
      </c>
    </row>
    <row r="190" spans="3:10" x14ac:dyDescent="0.35">
      <c r="C190" s="16" t="str">
        <f>VLOOKUP(D190,slowniki!Q:R,2,FALSE)</f>
        <v>FGŚP od umów zleceń - fizycy medyczni</v>
      </c>
      <c r="D190" s="16" t="str">
        <f>'Obroty 4'!E861</f>
        <v>405-02-06-09</v>
      </c>
      <c r="E190" s="17">
        <f>'Obroty 4'!F709</f>
        <v>0</v>
      </c>
      <c r="F190" s="17">
        <f>'Obroty 4'!G709</f>
        <v>0</v>
      </c>
      <c r="G190" s="17">
        <f>'Obroty 4'!H709</f>
        <v>0</v>
      </c>
      <c r="H190" s="17">
        <f>'Obroty 4'!I709</f>
        <v>0</v>
      </c>
      <c r="I190" s="17">
        <f>'Obroty 4'!J709</f>
        <v>0</v>
      </c>
      <c r="J190" s="17">
        <f>'Obroty 4'!K709</f>
        <v>0</v>
      </c>
    </row>
    <row r="191" spans="3:10" x14ac:dyDescent="0.35">
      <c r="C191" s="16" t="str">
        <f>VLOOKUP(D191,slowniki!Q:R,2,FALSE)</f>
        <v>FGŚP od umów zleceń - technicy (radiologii, elektroradiologii itd.)</v>
      </c>
      <c r="D191" s="16" t="str">
        <f>'Obroty 4'!E862</f>
        <v>405-02-06-10</v>
      </c>
      <c r="E191" s="17">
        <f>'Obroty 4'!F710</f>
        <v>0</v>
      </c>
      <c r="F191" s="17">
        <f>'Obroty 4'!G710</f>
        <v>0</v>
      </c>
      <c r="G191" s="17">
        <f>'Obroty 4'!H710</f>
        <v>0</v>
      </c>
      <c r="H191" s="17">
        <f>'Obroty 4'!I710</f>
        <v>0</v>
      </c>
      <c r="I191" s="17">
        <f>'Obroty 4'!J710</f>
        <v>0</v>
      </c>
      <c r="J191" s="17">
        <f>'Obroty 4'!K710</f>
        <v>0</v>
      </c>
    </row>
    <row r="192" spans="3:10" x14ac:dyDescent="0.35">
      <c r="C192" s="16" t="str">
        <f>VLOOKUP(D192,slowniki!Q:R,2,FALSE)</f>
        <v>FGŚP od umów zleceń - terapeuci zajęciowi</v>
      </c>
      <c r="D192" s="16" t="str">
        <f>'Obroty 4'!E863</f>
        <v>405-02-06-11</v>
      </c>
      <c r="E192" s="17">
        <f>'Obroty 4'!F711</f>
        <v>0</v>
      </c>
      <c r="F192" s="17">
        <f>'Obroty 4'!G711</f>
        <v>0</v>
      </c>
      <c r="G192" s="17">
        <f>'Obroty 4'!H711</f>
        <v>0</v>
      </c>
      <c r="H192" s="17">
        <f>'Obroty 4'!I711</f>
        <v>0</v>
      </c>
      <c r="I192" s="17">
        <f>'Obroty 4'!J711</f>
        <v>0</v>
      </c>
      <c r="J192" s="17">
        <f>'Obroty 4'!K711</f>
        <v>0</v>
      </c>
    </row>
    <row r="193" spans="3:10" x14ac:dyDescent="0.35">
      <c r="C193" s="16" t="str">
        <f>VLOOKUP(D193,slowniki!Q:R,2,FALSE)</f>
        <v>FGŚP od umów zleceń - ratownicy medyczni</v>
      </c>
      <c r="D193" s="16" t="str">
        <f>'Obroty 4'!E864</f>
        <v>405-02-06-12</v>
      </c>
      <c r="E193" s="17">
        <f>'Obroty 4'!F712</f>
        <v>0</v>
      </c>
      <c r="F193" s="17">
        <f>'Obroty 4'!G712</f>
        <v>0</v>
      </c>
      <c r="G193" s="17">
        <f>'Obroty 4'!H712</f>
        <v>0</v>
      </c>
      <c r="H193" s="17">
        <f>'Obroty 4'!I712</f>
        <v>0</v>
      </c>
      <c r="I193" s="17">
        <f>'Obroty 4'!J712</f>
        <v>0</v>
      </c>
      <c r="J193" s="17">
        <f>'Obroty 4'!K712</f>
        <v>0</v>
      </c>
    </row>
    <row r="194" spans="3:10" x14ac:dyDescent="0.35">
      <c r="C194" s="16" t="str">
        <f>VLOOKUP(D194,slowniki!Q:R,2,FALSE)</f>
        <v>FGŚP od umów zleceń - pozostały personel medyczny</v>
      </c>
      <c r="D194" s="16" t="str">
        <f>'Obroty 4'!E865</f>
        <v>405-02-06-13</v>
      </c>
      <c r="E194" s="17">
        <f>'Obroty 4'!F713</f>
        <v>0</v>
      </c>
      <c r="F194" s="17">
        <f>'Obroty 4'!G713</f>
        <v>0</v>
      </c>
      <c r="G194" s="17">
        <f>'Obroty 4'!H713</f>
        <v>0</v>
      </c>
      <c r="H194" s="17">
        <f>'Obroty 4'!I713</f>
        <v>0</v>
      </c>
      <c r="I194" s="17">
        <f>'Obroty 4'!J713</f>
        <v>0</v>
      </c>
      <c r="J194" s="17">
        <f>'Obroty 4'!K713</f>
        <v>0</v>
      </c>
    </row>
    <row r="195" spans="3:10" x14ac:dyDescent="0.35">
      <c r="C195" s="16" t="str">
        <f>VLOOKUP(D195,slowniki!Q:R,2,FALSE)</f>
        <v>FGŚP od umów zleceń - pozostały personel niemedyczny (salowe, rejestratorki, sekretarki medyczne, opiekunowie medyczni, sanitariusze itd.)</v>
      </c>
      <c r="D195" s="16" t="str">
        <f>'Obroty 4'!E866</f>
        <v>405-02-06-14</v>
      </c>
      <c r="E195" s="17">
        <f>'Obroty 4'!F714</f>
        <v>0</v>
      </c>
      <c r="F195" s="17">
        <f>'Obroty 4'!G714</f>
        <v>0</v>
      </c>
      <c r="G195" s="17">
        <f>'Obroty 4'!H714</f>
        <v>0</v>
      </c>
      <c r="H195" s="17">
        <f>'Obroty 4'!I714</f>
        <v>0</v>
      </c>
      <c r="I195" s="17">
        <f>'Obroty 4'!J714</f>
        <v>0</v>
      </c>
      <c r="J195" s="17">
        <f>'Obroty 4'!K714</f>
        <v>0</v>
      </c>
    </row>
    <row r="196" spans="3:10" x14ac:dyDescent="0.35">
      <c r="C196" s="16" t="str">
        <f>VLOOKUP(D196,slowniki!Q:R,2,FALSE)</f>
        <v>FGŚP od umów zleceń - pozostały personel niemedyczny, administracyjny, zarząd</v>
      </c>
      <c r="D196" s="16" t="str">
        <f>'Obroty 4'!E867</f>
        <v>405-02-06-15</v>
      </c>
      <c r="E196" s="17">
        <f>'Obroty 4'!F715</f>
        <v>0</v>
      </c>
      <c r="F196" s="17">
        <f>'Obroty 4'!G715</f>
        <v>0</v>
      </c>
      <c r="G196" s="17">
        <f>'Obroty 4'!H715</f>
        <v>0</v>
      </c>
      <c r="H196" s="17">
        <f>'Obroty 4'!I715</f>
        <v>0</v>
      </c>
      <c r="I196" s="17">
        <f>'Obroty 4'!J715</f>
        <v>0</v>
      </c>
      <c r="J196" s="17">
        <f>'Obroty 4'!K715</f>
        <v>0</v>
      </c>
    </row>
    <row r="197" spans="3:10" x14ac:dyDescent="0.35">
      <c r="C197" s="16" t="str">
        <f>VLOOKUP(D197,slowniki!Q:R,2,FALSE)</f>
        <v>FGŚP od umów zleceń - stażyści</v>
      </c>
      <c r="D197" s="16" t="str">
        <f>'Obroty 4'!E868</f>
        <v>405-02-06-16</v>
      </c>
      <c r="E197" s="17">
        <f>'Obroty 4'!F716</f>
        <v>0</v>
      </c>
      <c r="F197" s="17">
        <f>'Obroty 4'!G716</f>
        <v>0</v>
      </c>
      <c r="G197" s="17">
        <f>'Obroty 4'!H716</f>
        <v>0</v>
      </c>
      <c r="H197" s="17">
        <f>'Obroty 4'!I716</f>
        <v>0</v>
      </c>
      <c r="I197" s="17">
        <f>'Obroty 4'!J716</f>
        <v>0</v>
      </c>
      <c r="J197" s="17">
        <f>'Obroty 4'!K716</f>
        <v>0</v>
      </c>
    </row>
    <row r="198" spans="3:10" x14ac:dyDescent="0.35">
      <c r="C198" s="16" t="str">
        <f>VLOOKUP(D198,slowniki!Q:R,2,FALSE)</f>
        <v>SE od umów o dzieło - lekarze</v>
      </c>
      <c r="D198" s="16" t="str">
        <f>'Obroty 4'!E869</f>
        <v>405-03-01-01</v>
      </c>
      <c r="E198" s="17">
        <f>'Obroty 4'!F717</f>
        <v>0</v>
      </c>
      <c r="F198" s="17">
        <f>'Obroty 4'!G717</f>
        <v>0</v>
      </c>
      <c r="G198" s="17">
        <f>'Obroty 4'!H717</f>
        <v>0</v>
      </c>
      <c r="H198" s="17">
        <f>'Obroty 4'!I717</f>
        <v>0</v>
      </c>
      <c r="I198" s="17">
        <f>'Obroty 4'!J717</f>
        <v>0</v>
      </c>
      <c r="J198" s="17">
        <f>'Obroty 4'!K717</f>
        <v>0</v>
      </c>
    </row>
    <row r="199" spans="3:10" x14ac:dyDescent="0.35">
      <c r="C199" s="16" t="str">
        <f>VLOOKUP(D199,slowniki!Q:R,2,FALSE)</f>
        <v>SE od umów o dzieło - lekarze rezydenci</v>
      </c>
      <c r="D199" s="16" t="str">
        <f>'Obroty 4'!E870</f>
        <v>405-03-01-02</v>
      </c>
      <c r="E199" s="17">
        <f>'Obroty 4'!F718</f>
        <v>0</v>
      </c>
      <c r="F199" s="17">
        <f>'Obroty 4'!G718</f>
        <v>0</v>
      </c>
      <c r="G199" s="17">
        <f>'Obroty 4'!H718</f>
        <v>0</v>
      </c>
      <c r="H199" s="17">
        <f>'Obroty 4'!I718</f>
        <v>0</v>
      </c>
      <c r="I199" s="17">
        <f>'Obroty 4'!J718</f>
        <v>0</v>
      </c>
      <c r="J199" s="17">
        <f>'Obroty 4'!K718</f>
        <v>0</v>
      </c>
    </row>
    <row r="200" spans="3:10" x14ac:dyDescent="0.35">
      <c r="C200" s="16" t="str">
        <f>VLOOKUP(D200,slowniki!Q:R,2,FALSE)</f>
        <v>SE od umów o dzieło - pielęgniarki i położne</v>
      </c>
      <c r="D200" s="16" t="str">
        <f>'Obroty 4'!E871</f>
        <v>405-03-01-03</v>
      </c>
      <c r="E200" s="17">
        <f>'Obroty 4'!F719</f>
        <v>0</v>
      </c>
      <c r="F200" s="17">
        <f>'Obroty 4'!G719</f>
        <v>0</v>
      </c>
      <c r="G200" s="17">
        <f>'Obroty 4'!H719</f>
        <v>0</v>
      </c>
      <c r="H200" s="17">
        <f>'Obroty 4'!I719</f>
        <v>0</v>
      </c>
      <c r="I200" s="17">
        <f>'Obroty 4'!J719</f>
        <v>0</v>
      </c>
      <c r="J200" s="17">
        <f>'Obroty 4'!K719</f>
        <v>0</v>
      </c>
    </row>
    <row r="201" spans="3:10" x14ac:dyDescent="0.35">
      <c r="C201" s="16" t="str">
        <f>VLOOKUP(D201,slowniki!Q:R,2,FALSE)</f>
        <v>SE od umów o dzieło - perfuzjoniści</v>
      </c>
      <c r="D201" s="16" t="str">
        <f>'Obroty 4'!E872</f>
        <v>405-03-01-04</v>
      </c>
      <c r="E201" s="17">
        <f>'Obroty 4'!F720</f>
        <v>0</v>
      </c>
      <c r="F201" s="17">
        <f>'Obroty 4'!G720</f>
        <v>0</v>
      </c>
      <c r="G201" s="17">
        <f>'Obroty 4'!H720</f>
        <v>0</v>
      </c>
      <c r="H201" s="17">
        <f>'Obroty 4'!I720</f>
        <v>0</v>
      </c>
      <c r="I201" s="17">
        <f>'Obroty 4'!J720</f>
        <v>0</v>
      </c>
      <c r="J201" s="17">
        <f>'Obroty 4'!K720</f>
        <v>0</v>
      </c>
    </row>
    <row r="202" spans="3:10" x14ac:dyDescent="0.35">
      <c r="C202" s="16" t="str">
        <f>VLOOKUP(D202,slowniki!Q:R,2,FALSE)</f>
        <v>SE od umów o dzieło - psycholodzy, psychoterapeuci, terapeuci uzależnień</v>
      </c>
      <c r="D202" s="16" t="str">
        <f>'Obroty 4'!E873</f>
        <v>405-03-01-05</v>
      </c>
      <c r="E202" s="17">
        <f>'Obroty 4'!F721</f>
        <v>0</v>
      </c>
      <c r="F202" s="17">
        <f>'Obroty 4'!G721</f>
        <v>0</v>
      </c>
      <c r="G202" s="17">
        <f>'Obroty 4'!H721</f>
        <v>0</v>
      </c>
      <c r="H202" s="17">
        <f>'Obroty 4'!I721</f>
        <v>0</v>
      </c>
      <c r="I202" s="17">
        <f>'Obroty 4'!J721</f>
        <v>0</v>
      </c>
      <c r="J202" s="17">
        <f>'Obroty 4'!K721</f>
        <v>0</v>
      </c>
    </row>
    <row r="203" spans="3:10" x14ac:dyDescent="0.35">
      <c r="C203" s="16" t="str">
        <f>VLOOKUP(D203,slowniki!Q:R,2,FALSE)</f>
        <v>SE od umów o dzieło - dietetycy</v>
      </c>
      <c r="D203" s="16" t="str">
        <f>'Obroty 4'!E874</f>
        <v>405-03-01-06</v>
      </c>
      <c r="E203" s="17">
        <f>'Obroty 4'!F722</f>
        <v>0</v>
      </c>
      <c r="F203" s="17">
        <f>'Obroty 4'!G722</f>
        <v>0</v>
      </c>
      <c r="G203" s="17">
        <f>'Obroty 4'!H722</f>
        <v>0</v>
      </c>
      <c r="H203" s="17">
        <f>'Obroty 4'!I722</f>
        <v>0</v>
      </c>
      <c r="I203" s="17">
        <f>'Obroty 4'!J722</f>
        <v>0</v>
      </c>
      <c r="J203" s="17">
        <f>'Obroty 4'!K722</f>
        <v>0</v>
      </c>
    </row>
    <row r="204" spans="3:10" x14ac:dyDescent="0.35">
      <c r="C204" s="16" t="str">
        <f>VLOOKUP(D204,slowniki!Q:R,2,FALSE)</f>
        <v>SE od umów o dzieło - logopedzi</v>
      </c>
      <c r="D204" s="16" t="str">
        <f>'Obroty 4'!E875</f>
        <v>405-03-01-07</v>
      </c>
      <c r="E204" s="17">
        <f>'Obroty 4'!F723</f>
        <v>0</v>
      </c>
      <c r="F204" s="17">
        <f>'Obroty 4'!G723</f>
        <v>0</v>
      </c>
      <c r="G204" s="17">
        <f>'Obroty 4'!H723</f>
        <v>0</v>
      </c>
      <c r="H204" s="17">
        <f>'Obroty 4'!I723</f>
        <v>0</v>
      </c>
      <c r="I204" s="17">
        <f>'Obroty 4'!J723</f>
        <v>0</v>
      </c>
      <c r="J204" s="17">
        <f>'Obroty 4'!K723</f>
        <v>0</v>
      </c>
    </row>
    <row r="205" spans="3:10" x14ac:dyDescent="0.35">
      <c r="C205" s="16" t="str">
        <f>VLOOKUP(D205,slowniki!Q:R,2,FALSE)</f>
        <v>SE od umów o dzieło - fizjoterapeuci, rehabilitanci, technicy rehabilitacji, masażyści, mgr rehabilitacji</v>
      </c>
      <c r="D205" s="16" t="str">
        <f>'Obroty 4'!E876</f>
        <v>405-03-01-08</v>
      </c>
      <c r="E205" s="17">
        <f>'Obroty 4'!F724</f>
        <v>0</v>
      </c>
      <c r="F205" s="17">
        <f>'Obroty 4'!G724</f>
        <v>0</v>
      </c>
      <c r="G205" s="17">
        <f>'Obroty 4'!H724</f>
        <v>0</v>
      </c>
      <c r="H205" s="17">
        <f>'Obroty 4'!I724</f>
        <v>0</v>
      </c>
      <c r="I205" s="17">
        <f>'Obroty 4'!J724</f>
        <v>0</v>
      </c>
      <c r="J205" s="17">
        <f>'Obroty 4'!K724</f>
        <v>0</v>
      </c>
    </row>
    <row r="206" spans="3:10" x14ac:dyDescent="0.35">
      <c r="C206" s="16" t="str">
        <f>VLOOKUP(D206,slowniki!Q:R,2,FALSE)</f>
        <v>SE od umów o dzieło - fizycy medyczni</v>
      </c>
      <c r="D206" s="16" t="str">
        <f>'Obroty 4'!E877</f>
        <v>405-03-01-09</v>
      </c>
      <c r="E206" s="17">
        <f>'Obroty 4'!F725</f>
        <v>0</v>
      </c>
      <c r="F206" s="17">
        <f>'Obroty 4'!G725</f>
        <v>0</v>
      </c>
      <c r="G206" s="17">
        <f>'Obroty 4'!H725</f>
        <v>0</v>
      </c>
      <c r="H206" s="17">
        <f>'Obroty 4'!I725</f>
        <v>0</v>
      </c>
      <c r="I206" s="17">
        <f>'Obroty 4'!J725</f>
        <v>0</v>
      </c>
      <c r="J206" s="17">
        <f>'Obroty 4'!K725</f>
        <v>0</v>
      </c>
    </row>
    <row r="207" spans="3:10" x14ac:dyDescent="0.35">
      <c r="C207" s="16" t="str">
        <f>VLOOKUP(D207,slowniki!Q:R,2,FALSE)</f>
        <v>SE od umów o dzieło - technicy (radiologii, elektroradiologii itd.)</v>
      </c>
      <c r="D207" s="16" t="str">
        <f>'Obroty 4'!E878</f>
        <v>405-03-01-10</v>
      </c>
      <c r="E207" s="17">
        <f>'Obroty 4'!F726</f>
        <v>0</v>
      </c>
      <c r="F207" s="17">
        <f>'Obroty 4'!G726</f>
        <v>0</v>
      </c>
      <c r="G207" s="17">
        <f>'Obroty 4'!H726</f>
        <v>0</v>
      </c>
      <c r="H207" s="17">
        <f>'Obroty 4'!I726</f>
        <v>0</v>
      </c>
      <c r="I207" s="17">
        <f>'Obroty 4'!J726</f>
        <v>0</v>
      </c>
      <c r="J207" s="17">
        <f>'Obroty 4'!K726</f>
        <v>0</v>
      </c>
    </row>
    <row r="208" spans="3:10" x14ac:dyDescent="0.35">
      <c r="C208" s="16" t="str">
        <f>VLOOKUP(D208,slowniki!Q:R,2,FALSE)</f>
        <v>SE od umów o dzieło - terapeuci zajęciowi</v>
      </c>
      <c r="D208" s="16" t="str">
        <f>'Obroty 4'!E879</f>
        <v>405-03-01-11</v>
      </c>
      <c r="E208" s="17">
        <f>'Obroty 4'!F727</f>
        <v>0</v>
      </c>
      <c r="F208" s="17">
        <f>'Obroty 4'!G727</f>
        <v>0</v>
      </c>
      <c r="G208" s="17">
        <f>'Obroty 4'!H727</f>
        <v>0</v>
      </c>
      <c r="H208" s="17">
        <f>'Obroty 4'!I727</f>
        <v>0</v>
      </c>
      <c r="I208" s="17">
        <f>'Obroty 4'!J727</f>
        <v>0</v>
      </c>
      <c r="J208" s="17">
        <f>'Obroty 4'!K727</f>
        <v>0</v>
      </c>
    </row>
    <row r="209" spans="3:10" x14ac:dyDescent="0.35">
      <c r="C209" s="16" t="str">
        <f>VLOOKUP(D209,slowniki!Q:R,2,FALSE)</f>
        <v>SE od umów o dzieło - ratownicy medyczni</v>
      </c>
      <c r="D209" s="16" t="str">
        <f>'Obroty 4'!E880</f>
        <v>405-03-01-12</v>
      </c>
      <c r="E209" s="17">
        <f>'Obroty 4'!F728</f>
        <v>0</v>
      </c>
      <c r="F209" s="17">
        <f>'Obroty 4'!G728</f>
        <v>0</v>
      </c>
      <c r="G209" s="17">
        <f>'Obroty 4'!H728</f>
        <v>0</v>
      </c>
      <c r="H209" s="17">
        <f>'Obroty 4'!I728</f>
        <v>0</v>
      </c>
      <c r="I209" s="17">
        <f>'Obroty 4'!J728</f>
        <v>0</v>
      </c>
      <c r="J209" s="17">
        <f>'Obroty 4'!K728</f>
        <v>0</v>
      </c>
    </row>
    <row r="210" spans="3:10" x14ac:dyDescent="0.35">
      <c r="C210" s="16" t="str">
        <f>VLOOKUP(D210,slowniki!Q:R,2,FALSE)</f>
        <v>SE od umów o dzieło - pozostały personel medyczny</v>
      </c>
      <c r="D210" s="16" t="str">
        <f>'Obroty 4'!E881</f>
        <v>405-03-01-13</v>
      </c>
      <c r="E210" s="17">
        <f>'Obroty 4'!F729</f>
        <v>0</v>
      </c>
      <c r="F210" s="17">
        <f>'Obroty 4'!G729</f>
        <v>0</v>
      </c>
      <c r="G210" s="17">
        <f>'Obroty 4'!H729</f>
        <v>0</v>
      </c>
      <c r="H210" s="17">
        <f>'Obroty 4'!I729</f>
        <v>0</v>
      </c>
      <c r="I210" s="17">
        <f>'Obroty 4'!J729</f>
        <v>0</v>
      </c>
      <c r="J210" s="17">
        <f>'Obroty 4'!K729</f>
        <v>0</v>
      </c>
    </row>
    <row r="211" spans="3:10" x14ac:dyDescent="0.35">
      <c r="C211" s="16" t="str">
        <f>VLOOKUP(D211,slowniki!Q:R,2,FALSE)</f>
        <v>SE od umów o dzieło - pozostały personel niemedyczny (salowe, rejestratorki, sekretarki medyczne, opiekunowie medyczni, sanitariusze itd.)</v>
      </c>
      <c r="D211" s="16" t="str">
        <f>'Obroty 4'!E882</f>
        <v>405-03-01-14</v>
      </c>
      <c r="E211" s="17">
        <f>'Obroty 4'!F730</f>
        <v>0</v>
      </c>
      <c r="F211" s="17">
        <f>'Obroty 4'!G730</f>
        <v>0</v>
      </c>
      <c r="G211" s="17">
        <f>'Obroty 4'!H730</f>
        <v>0</v>
      </c>
      <c r="H211" s="17">
        <f>'Obroty 4'!I730</f>
        <v>0</v>
      </c>
      <c r="I211" s="17">
        <f>'Obroty 4'!J730</f>
        <v>0</v>
      </c>
      <c r="J211" s="17">
        <f>'Obroty 4'!K730</f>
        <v>0</v>
      </c>
    </row>
    <row r="212" spans="3:10" x14ac:dyDescent="0.35">
      <c r="C212" s="16" t="str">
        <f>VLOOKUP(D212,slowniki!Q:R,2,FALSE)</f>
        <v>SE od umów o dzieło - pozostały personel niemedyczny, administracyjny, zarząd</v>
      </c>
      <c r="D212" s="16" t="str">
        <f>'Obroty 4'!E883</f>
        <v>405-03-01-15</v>
      </c>
      <c r="E212" s="17">
        <f>'Obroty 4'!F731</f>
        <v>0</v>
      </c>
      <c r="F212" s="17">
        <f>'Obroty 4'!G731</f>
        <v>0</v>
      </c>
      <c r="G212" s="17">
        <f>'Obroty 4'!H731</f>
        <v>0</v>
      </c>
      <c r="H212" s="17">
        <f>'Obroty 4'!I731</f>
        <v>0</v>
      </c>
      <c r="I212" s="17">
        <f>'Obroty 4'!J731</f>
        <v>0</v>
      </c>
      <c r="J212" s="17">
        <f>'Obroty 4'!K731</f>
        <v>0</v>
      </c>
    </row>
    <row r="213" spans="3:10" x14ac:dyDescent="0.35">
      <c r="C213" s="16" t="str">
        <f>VLOOKUP(D213,slowniki!Q:R,2,FALSE)</f>
        <v>SE od umów o dzieło - stażyści</v>
      </c>
      <c r="D213" s="16" t="str">
        <f>'Obroty 4'!E884</f>
        <v>405-03-01-16</v>
      </c>
      <c r="E213" s="17">
        <f>'Obroty 4'!F732</f>
        <v>0</v>
      </c>
      <c r="F213" s="17">
        <f>'Obroty 4'!G732</f>
        <v>0</v>
      </c>
      <c r="G213" s="17">
        <f>'Obroty 4'!H732</f>
        <v>0</v>
      </c>
      <c r="H213" s="17">
        <f>'Obroty 4'!I732</f>
        <v>0</v>
      </c>
      <c r="I213" s="17">
        <f>'Obroty 4'!J732</f>
        <v>0</v>
      </c>
      <c r="J213" s="17">
        <f>'Obroty 4'!K732</f>
        <v>0</v>
      </c>
    </row>
    <row r="214" spans="3:10" x14ac:dyDescent="0.35">
      <c r="C214" s="16" t="str">
        <f>VLOOKUP(D214,slowniki!Q:R,2,FALSE)</f>
        <v>SR od umów o dzieło - lekarze</v>
      </c>
      <c r="D214" s="16" t="str">
        <f>'Obroty 4'!E885</f>
        <v>405-03-02-01</v>
      </c>
      <c r="E214" s="17">
        <f>'Obroty 4'!F733</f>
        <v>0</v>
      </c>
      <c r="F214" s="17">
        <f>'Obroty 4'!G733</f>
        <v>0</v>
      </c>
      <c r="G214" s="17">
        <f>'Obroty 4'!H733</f>
        <v>0</v>
      </c>
      <c r="H214" s="17">
        <f>'Obroty 4'!I733</f>
        <v>0</v>
      </c>
      <c r="I214" s="17">
        <f>'Obroty 4'!J733</f>
        <v>0</v>
      </c>
      <c r="J214" s="17">
        <f>'Obroty 4'!K733</f>
        <v>0</v>
      </c>
    </row>
    <row r="215" spans="3:10" x14ac:dyDescent="0.35">
      <c r="C215" s="16" t="str">
        <f>VLOOKUP(D215,slowniki!Q:R,2,FALSE)</f>
        <v>SR od umów o dzieło - lekarze rezydenci</v>
      </c>
      <c r="D215" s="16" t="str">
        <f>'Obroty 4'!E886</f>
        <v>405-03-02-02</v>
      </c>
      <c r="E215" s="17">
        <f>'Obroty 4'!F734</f>
        <v>0</v>
      </c>
      <c r="F215" s="17">
        <f>'Obroty 4'!G734</f>
        <v>0</v>
      </c>
      <c r="G215" s="17">
        <f>'Obroty 4'!H734</f>
        <v>0</v>
      </c>
      <c r="H215" s="17">
        <f>'Obroty 4'!I734</f>
        <v>0</v>
      </c>
      <c r="I215" s="17">
        <f>'Obroty 4'!J734</f>
        <v>0</v>
      </c>
      <c r="J215" s="17">
        <f>'Obroty 4'!K734</f>
        <v>0</v>
      </c>
    </row>
    <row r="216" spans="3:10" x14ac:dyDescent="0.35">
      <c r="C216" s="16" t="str">
        <f>VLOOKUP(D216,slowniki!Q:R,2,FALSE)</f>
        <v>SR od umów o dzieło - pielęgniarki i położne</v>
      </c>
      <c r="D216" s="16" t="str">
        <f>'Obroty 4'!E887</f>
        <v>405-03-02-03</v>
      </c>
      <c r="E216" s="17">
        <f>'Obroty 4'!F735</f>
        <v>0</v>
      </c>
      <c r="F216" s="17">
        <f>'Obroty 4'!G735</f>
        <v>0</v>
      </c>
      <c r="G216" s="17">
        <f>'Obroty 4'!H735</f>
        <v>0</v>
      </c>
      <c r="H216" s="17">
        <f>'Obroty 4'!I735</f>
        <v>0</v>
      </c>
      <c r="I216" s="17">
        <f>'Obroty 4'!J735</f>
        <v>0</v>
      </c>
      <c r="J216" s="17">
        <f>'Obroty 4'!K735</f>
        <v>0</v>
      </c>
    </row>
    <row r="217" spans="3:10" x14ac:dyDescent="0.35">
      <c r="C217" s="16" t="str">
        <f>VLOOKUP(D217,slowniki!Q:R,2,FALSE)</f>
        <v>SR od umów o dzieło - perfuzjoniści</v>
      </c>
      <c r="D217" s="16" t="str">
        <f>'Obroty 4'!E888</f>
        <v>405-03-02-04</v>
      </c>
      <c r="E217" s="17">
        <f>'Obroty 4'!F736</f>
        <v>0</v>
      </c>
      <c r="F217" s="17">
        <f>'Obroty 4'!G736</f>
        <v>0</v>
      </c>
      <c r="G217" s="17">
        <f>'Obroty 4'!H736</f>
        <v>0</v>
      </c>
      <c r="H217" s="17">
        <f>'Obroty 4'!I736</f>
        <v>0</v>
      </c>
      <c r="I217" s="17">
        <f>'Obroty 4'!J736</f>
        <v>0</v>
      </c>
      <c r="J217" s="17">
        <f>'Obroty 4'!K736</f>
        <v>0</v>
      </c>
    </row>
    <row r="218" spans="3:10" x14ac:dyDescent="0.35">
      <c r="C218" s="16" t="str">
        <f>VLOOKUP(D218,slowniki!Q:R,2,FALSE)</f>
        <v>SR od umów o dzieło - psycholodzy, psychoterapeuci, terapeuci uzależnień</v>
      </c>
      <c r="D218" s="16" t="str">
        <f>'Obroty 4'!E889</f>
        <v>405-03-02-05</v>
      </c>
      <c r="E218" s="17">
        <f>'Obroty 4'!F737</f>
        <v>0</v>
      </c>
      <c r="F218" s="17">
        <f>'Obroty 4'!G737</f>
        <v>0</v>
      </c>
      <c r="G218" s="17">
        <f>'Obroty 4'!H737</f>
        <v>0</v>
      </c>
      <c r="H218" s="17">
        <f>'Obroty 4'!I737</f>
        <v>0</v>
      </c>
      <c r="I218" s="17">
        <f>'Obroty 4'!J737</f>
        <v>0</v>
      </c>
      <c r="J218" s="17">
        <f>'Obroty 4'!K737</f>
        <v>0</v>
      </c>
    </row>
    <row r="219" spans="3:10" x14ac:dyDescent="0.35">
      <c r="C219" s="16" t="str">
        <f>VLOOKUP(D219,slowniki!Q:R,2,FALSE)</f>
        <v>SR od umów o dzieło - dietetycy</v>
      </c>
      <c r="D219" s="16" t="str">
        <f>'Obroty 4'!E890</f>
        <v>405-03-02-06</v>
      </c>
      <c r="E219" s="17">
        <f>'Obroty 4'!F738</f>
        <v>0</v>
      </c>
      <c r="F219" s="17">
        <f>'Obroty 4'!G738</f>
        <v>0</v>
      </c>
      <c r="G219" s="17">
        <f>'Obroty 4'!H738</f>
        <v>0</v>
      </c>
      <c r="H219" s="17">
        <f>'Obroty 4'!I738</f>
        <v>0</v>
      </c>
      <c r="I219" s="17">
        <f>'Obroty 4'!J738</f>
        <v>0</v>
      </c>
      <c r="J219" s="17">
        <f>'Obroty 4'!K738</f>
        <v>0</v>
      </c>
    </row>
    <row r="220" spans="3:10" x14ac:dyDescent="0.35">
      <c r="C220" s="16" t="str">
        <f>VLOOKUP(D220,slowniki!Q:R,2,FALSE)</f>
        <v>SR od umów o dzieło - logopedzi</v>
      </c>
      <c r="D220" s="16" t="str">
        <f>'Obroty 4'!E891</f>
        <v>405-03-02-07</v>
      </c>
      <c r="E220" s="17">
        <f>'Obroty 4'!F739</f>
        <v>0</v>
      </c>
      <c r="F220" s="17">
        <f>'Obroty 4'!G739</f>
        <v>0</v>
      </c>
      <c r="G220" s="17">
        <f>'Obroty 4'!H739</f>
        <v>0</v>
      </c>
      <c r="H220" s="17">
        <f>'Obroty 4'!I739</f>
        <v>0</v>
      </c>
      <c r="I220" s="17">
        <f>'Obroty 4'!J739</f>
        <v>0</v>
      </c>
      <c r="J220" s="17">
        <f>'Obroty 4'!K739</f>
        <v>0</v>
      </c>
    </row>
    <row r="221" spans="3:10" x14ac:dyDescent="0.35">
      <c r="C221" s="16" t="str">
        <f>VLOOKUP(D221,slowniki!Q:R,2,FALSE)</f>
        <v>SR od umów o dzieło - fizjoterapeuci, rehabilitanci, technicy rehabilitacji, masażyści, mgr rehabilitacji</v>
      </c>
      <c r="D221" s="16" t="str">
        <f>'Obroty 4'!E892</f>
        <v>405-03-02-08</v>
      </c>
      <c r="E221" s="17">
        <f>'Obroty 4'!F740</f>
        <v>0</v>
      </c>
      <c r="F221" s="17">
        <f>'Obroty 4'!G740</f>
        <v>0</v>
      </c>
      <c r="G221" s="17">
        <f>'Obroty 4'!H740</f>
        <v>0</v>
      </c>
      <c r="H221" s="17">
        <f>'Obroty 4'!I740</f>
        <v>0</v>
      </c>
      <c r="I221" s="17">
        <f>'Obroty 4'!J740</f>
        <v>0</v>
      </c>
      <c r="J221" s="17">
        <f>'Obroty 4'!K740</f>
        <v>0</v>
      </c>
    </row>
    <row r="222" spans="3:10" x14ac:dyDescent="0.35">
      <c r="C222" s="16" t="str">
        <f>VLOOKUP(D222,slowniki!Q:R,2,FALSE)</f>
        <v>SR od umów o dzieło - fizycy medyczni</v>
      </c>
      <c r="D222" s="16" t="str">
        <f>'Obroty 4'!E893</f>
        <v>405-03-02-09</v>
      </c>
      <c r="E222" s="17">
        <f>'Obroty 4'!F741</f>
        <v>0</v>
      </c>
      <c r="F222" s="17">
        <f>'Obroty 4'!G741</f>
        <v>0</v>
      </c>
      <c r="G222" s="17">
        <f>'Obroty 4'!H741</f>
        <v>0</v>
      </c>
      <c r="H222" s="17">
        <f>'Obroty 4'!I741</f>
        <v>0</v>
      </c>
      <c r="I222" s="17">
        <f>'Obroty 4'!J741</f>
        <v>0</v>
      </c>
      <c r="J222" s="17">
        <f>'Obroty 4'!K741</f>
        <v>0</v>
      </c>
    </row>
    <row r="223" spans="3:10" x14ac:dyDescent="0.35">
      <c r="C223" s="16" t="str">
        <f>VLOOKUP(D223,slowniki!Q:R,2,FALSE)</f>
        <v>SR od umów o dzieło - technicy (radiologii, elektroradiologii itd.)</v>
      </c>
      <c r="D223" s="16" t="str">
        <f>'Obroty 4'!E894</f>
        <v>405-03-02-10</v>
      </c>
      <c r="E223" s="17">
        <f>'Obroty 4'!F742</f>
        <v>0</v>
      </c>
      <c r="F223" s="17">
        <f>'Obroty 4'!G742</f>
        <v>0</v>
      </c>
      <c r="G223" s="17">
        <f>'Obroty 4'!H742</f>
        <v>0</v>
      </c>
      <c r="H223" s="17">
        <f>'Obroty 4'!I742</f>
        <v>0</v>
      </c>
      <c r="I223" s="17">
        <f>'Obroty 4'!J742</f>
        <v>0</v>
      </c>
      <c r="J223" s="17">
        <f>'Obroty 4'!K742</f>
        <v>0</v>
      </c>
    </row>
    <row r="224" spans="3:10" x14ac:dyDescent="0.35">
      <c r="C224" s="16" t="str">
        <f>VLOOKUP(D224,slowniki!Q:R,2,FALSE)</f>
        <v>SR od umów o dzieło - terapeuci zajęciowi</v>
      </c>
      <c r="D224" s="16" t="str">
        <f>'Obroty 4'!E895</f>
        <v>405-03-02-11</v>
      </c>
      <c r="E224" s="17">
        <f>'Obroty 4'!F743</f>
        <v>0</v>
      </c>
      <c r="F224" s="17">
        <f>'Obroty 4'!G743</f>
        <v>0</v>
      </c>
      <c r="G224" s="17">
        <f>'Obroty 4'!H743</f>
        <v>0</v>
      </c>
      <c r="H224" s="17">
        <f>'Obroty 4'!I743</f>
        <v>0</v>
      </c>
      <c r="I224" s="17">
        <f>'Obroty 4'!J743</f>
        <v>0</v>
      </c>
      <c r="J224" s="17">
        <f>'Obroty 4'!K743</f>
        <v>0</v>
      </c>
    </row>
    <row r="225" spans="3:10" x14ac:dyDescent="0.35">
      <c r="C225" s="16" t="str">
        <f>VLOOKUP(D225,slowniki!Q:R,2,FALSE)</f>
        <v>SR od umów o dzieło - ratownicy medyczni</v>
      </c>
      <c r="D225" s="16" t="str">
        <f>'Obroty 4'!E896</f>
        <v>405-03-02-12</v>
      </c>
      <c r="E225" s="17">
        <f>'Obroty 4'!F744</f>
        <v>0</v>
      </c>
      <c r="F225" s="17">
        <f>'Obroty 4'!G744</f>
        <v>0</v>
      </c>
      <c r="G225" s="17">
        <f>'Obroty 4'!H744</f>
        <v>0</v>
      </c>
      <c r="H225" s="17">
        <f>'Obroty 4'!I744</f>
        <v>0</v>
      </c>
      <c r="I225" s="17">
        <f>'Obroty 4'!J744</f>
        <v>0</v>
      </c>
      <c r="J225" s="17">
        <f>'Obroty 4'!K744</f>
        <v>0</v>
      </c>
    </row>
    <row r="226" spans="3:10" x14ac:dyDescent="0.35">
      <c r="C226" s="16" t="str">
        <f>VLOOKUP(D226,slowniki!Q:R,2,FALSE)</f>
        <v>SR od umów o dzieło - pozostały personel medyczny</v>
      </c>
      <c r="D226" s="16" t="str">
        <f>'Obroty 4'!E897</f>
        <v>405-03-02-13</v>
      </c>
      <c r="E226" s="17">
        <f>'Obroty 4'!F745</f>
        <v>0</v>
      </c>
      <c r="F226" s="17">
        <f>'Obroty 4'!G745</f>
        <v>0</v>
      </c>
      <c r="G226" s="17">
        <f>'Obroty 4'!H745</f>
        <v>0</v>
      </c>
      <c r="H226" s="17">
        <f>'Obroty 4'!I745</f>
        <v>0</v>
      </c>
      <c r="I226" s="17">
        <f>'Obroty 4'!J745</f>
        <v>0</v>
      </c>
      <c r="J226" s="17">
        <f>'Obroty 4'!K745</f>
        <v>0</v>
      </c>
    </row>
    <row r="227" spans="3:10" x14ac:dyDescent="0.35">
      <c r="C227" s="16" t="str">
        <f>VLOOKUP(D227,slowniki!Q:R,2,FALSE)</f>
        <v>SR od umów o dzieło - pozostały personel niemedyczny (salowe, rejestratorki, sekretarki medyczne, opiekunowie medyczni, sanitariusze itd.)</v>
      </c>
      <c r="D227" s="16" t="str">
        <f>'Obroty 4'!E898</f>
        <v>405-03-02-14</v>
      </c>
      <c r="E227" s="17">
        <f>'Obroty 4'!F746</f>
        <v>0</v>
      </c>
      <c r="F227" s="17">
        <f>'Obroty 4'!G746</f>
        <v>0</v>
      </c>
      <c r="G227" s="17">
        <f>'Obroty 4'!H746</f>
        <v>0</v>
      </c>
      <c r="H227" s="17">
        <f>'Obroty 4'!I746</f>
        <v>0</v>
      </c>
      <c r="I227" s="17">
        <f>'Obroty 4'!J746</f>
        <v>0</v>
      </c>
      <c r="J227" s="17">
        <f>'Obroty 4'!K746</f>
        <v>0</v>
      </c>
    </row>
    <row r="228" spans="3:10" x14ac:dyDescent="0.35">
      <c r="C228" s="16" t="str">
        <f>VLOOKUP(D228,slowniki!Q:R,2,FALSE)</f>
        <v>SR od umów o dzieło - pozostały personel niemedyczny, administracyjny, zarząd</v>
      </c>
      <c r="D228" s="16" t="str">
        <f>'Obroty 4'!E899</f>
        <v>405-03-02-15</v>
      </c>
      <c r="E228" s="17">
        <f>'Obroty 4'!F747</f>
        <v>0</v>
      </c>
      <c r="F228" s="17">
        <f>'Obroty 4'!G747</f>
        <v>0</v>
      </c>
      <c r="G228" s="17">
        <f>'Obroty 4'!H747</f>
        <v>0</v>
      </c>
      <c r="H228" s="17">
        <f>'Obroty 4'!I747</f>
        <v>0</v>
      </c>
      <c r="I228" s="17">
        <f>'Obroty 4'!J747</f>
        <v>0</v>
      </c>
      <c r="J228" s="17">
        <f>'Obroty 4'!K747</f>
        <v>0</v>
      </c>
    </row>
    <row r="229" spans="3:10" x14ac:dyDescent="0.35">
      <c r="C229" s="16" t="str">
        <f>VLOOKUP(D229,slowniki!Q:R,2,FALSE)</f>
        <v>SR od umów o dzieło - stażyści</v>
      </c>
      <c r="D229" s="16" t="str">
        <f>'Obroty 4'!E900</f>
        <v>405-03-02-16</v>
      </c>
      <c r="E229" s="17">
        <f>'Obroty 4'!F748</f>
        <v>0</v>
      </c>
      <c r="F229" s="17">
        <f>'Obroty 4'!G748</f>
        <v>0</v>
      </c>
      <c r="G229" s="17">
        <f>'Obroty 4'!H748</f>
        <v>0</v>
      </c>
      <c r="H229" s="17">
        <f>'Obroty 4'!I748</f>
        <v>0</v>
      </c>
      <c r="I229" s="17">
        <f>'Obroty 4'!J748</f>
        <v>0</v>
      </c>
      <c r="J229" s="17">
        <f>'Obroty 4'!K748</f>
        <v>0</v>
      </c>
    </row>
    <row r="230" spans="3:10" x14ac:dyDescent="0.35">
      <c r="C230" s="16" t="str">
        <f>VLOOKUP(D230,slowniki!Q:R,2,FALSE)</f>
        <v>SW od umów o dzieło - lekarze</v>
      </c>
      <c r="D230" s="16" t="str">
        <f>'Obroty 4'!E901</f>
        <v>405-03-03-01</v>
      </c>
      <c r="E230" s="17">
        <f>'Obroty 4'!F749</f>
        <v>0</v>
      </c>
      <c r="F230" s="17">
        <f>'Obroty 4'!G749</f>
        <v>0</v>
      </c>
      <c r="G230" s="17">
        <f>'Obroty 4'!H749</f>
        <v>0</v>
      </c>
      <c r="H230" s="17">
        <f>'Obroty 4'!I749</f>
        <v>0</v>
      </c>
      <c r="I230" s="17">
        <f>'Obroty 4'!J749</f>
        <v>0</v>
      </c>
      <c r="J230" s="17">
        <f>'Obroty 4'!K749</f>
        <v>0</v>
      </c>
    </row>
    <row r="231" spans="3:10" x14ac:dyDescent="0.35">
      <c r="C231" s="16" t="str">
        <f>VLOOKUP(D231,slowniki!Q:R,2,FALSE)</f>
        <v>SW od umów o dzieło - lekarze rezydenci</v>
      </c>
      <c r="D231" s="16" t="str">
        <f>'Obroty 4'!E902</f>
        <v>405-03-03-02</v>
      </c>
      <c r="E231" s="17">
        <f>'Obroty 4'!F750</f>
        <v>0</v>
      </c>
      <c r="F231" s="17">
        <f>'Obroty 4'!G750</f>
        <v>0</v>
      </c>
      <c r="G231" s="17">
        <f>'Obroty 4'!H750</f>
        <v>0</v>
      </c>
      <c r="H231" s="17">
        <f>'Obroty 4'!I750</f>
        <v>0</v>
      </c>
      <c r="I231" s="17">
        <f>'Obroty 4'!J750</f>
        <v>0</v>
      </c>
      <c r="J231" s="17">
        <f>'Obroty 4'!K750</f>
        <v>0</v>
      </c>
    </row>
    <row r="232" spans="3:10" x14ac:dyDescent="0.35">
      <c r="C232" s="16" t="str">
        <f>VLOOKUP(D232,slowniki!Q:R,2,FALSE)</f>
        <v>SW od umów o dzieło - pielęgniarki i położne</v>
      </c>
      <c r="D232" s="16" t="str">
        <f>'Obroty 4'!E903</f>
        <v>405-03-03-03</v>
      </c>
      <c r="E232" s="17">
        <f>'Obroty 4'!F751</f>
        <v>0</v>
      </c>
      <c r="F232" s="17">
        <f>'Obroty 4'!G751</f>
        <v>0</v>
      </c>
      <c r="G232" s="17">
        <f>'Obroty 4'!H751</f>
        <v>0</v>
      </c>
      <c r="H232" s="17">
        <f>'Obroty 4'!I751</f>
        <v>0</v>
      </c>
      <c r="I232" s="17">
        <f>'Obroty 4'!J751</f>
        <v>0</v>
      </c>
      <c r="J232" s="17">
        <f>'Obroty 4'!K751</f>
        <v>0</v>
      </c>
    </row>
    <row r="233" spans="3:10" x14ac:dyDescent="0.35">
      <c r="C233" s="16" t="str">
        <f>VLOOKUP(D233,slowniki!Q:R,2,FALSE)</f>
        <v>SW od umów o dzieło - perfuzjoniści</v>
      </c>
      <c r="D233" s="16" t="str">
        <f>'Obroty 4'!E904</f>
        <v>405-03-03-04</v>
      </c>
      <c r="E233" s="17">
        <f>'Obroty 4'!F752</f>
        <v>0</v>
      </c>
      <c r="F233" s="17">
        <f>'Obroty 4'!G752</f>
        <v>0</v>
      </c>
      <c r="G233" s="17">
        <f>'Obroty 4'!H752</f>
        <v>0</v>
      </c>
      <c r="H233" s="17">
        <f>'Obroty 4'!I752</f>
        <v>0</v>
      </c>
      <c r="I233" s="17">
        <f>'Obroty 4'!J752</f>
        <v>0</v>
      </c>
      <c r="J233" s="17">
        <f>'Obroty 4'!K752</f>
        <v>0</v>
      </c>
    </row>
    <row r="234" spans="3:10" x14ac:dyDescent="0.35">
      <c r="C234" s="16" t="str">
        <f>VLOOKUP(D234,slowniki!Q:R,2,FALSE)</f>
        <v>SW od umów o dzieło - psycholodzy, psychoterapeuci, terapeuci uzależnień</v>
      </c>
      <c r="D234" s="16" t="str">
        <f>'Obroty 4'!E905</f>
        <v>405-03-03-05</v>
      </c>
      <c r="E234" s="17">
        <f>'Obroty 4'!F753</f>
        <v>0</v>
      </c>
      <c r="F234" s="17">
        <f>'Obroty 4'!G753</f>
        <v>0</v>
      </c>
      <c r="G234" s="17">
        <f>'Obroty 4'!H753</f>
        <v>0</v>
      </c>
      <c r="H234" s="17">
        <f>'Obroty 4'!I753</f>
        <v>0</v>
      </c>
      <c r="I234" s="17">
        <f>'Obroty 4'!J753</f>
        <v>0</v>
      </c>
      <c r="J234" s="17">
        <f>'Obroty 4'!K753</f>
        <v>0</v>
      </c>
    </row>
    <row r="235" spans="3:10" x14ac:dyDescent="0.35">
      <c r="C235" s="16" t="str">
        <f>VLOOKUP(D235,slowniki!Q:R,2,FALSE)</f>
        <v>SW od umów o dzieło - dietetycy</v>
      </c>
      <c r="D235" s="16" t="str">
        <f>'Obroty 4'!E906</f>
        <v>405-03-03-06</v>
      </c>
      <c r="E235" s="17">
        <f>'Obroty 4'!F754</f>
        <v>0</v>
      </c>
      <c r="F235" s="17">
        <f>'Obroty 4'!G754</f>
        <v>0</v>
      </c>
      <c r="G235" s="17">
        <f>'Obroty 4'!H754</f>
        <v>0</v>
      </c>
      <c r="H235" s="17">
        <f>'Obroty 4'!I754</f>
        <v>0</v>
      </c>
      <c r="I235" s="17">
        <f>'Obroty 4'!J754</f>
        <v>0</v>
      </c>
      <c r="J235" s="17">
        <f>'Obroty 4'!K754</f>
        <v>0</v>
      </c>
    </row>
    <row r="236" spans="3:10" x14ac:dyDescent="0.35">
      <c r="C236" s="16" t="str">
        <f>VLOOKUP(D236,slowniki!Q:R,2,FALSE)</f>
        <v>SW od umów o dzieło - logopedzi</v>
      </c>
      <c r="D236" s="16" t="str">
        <f>'Obroty 4'!E907</f>
        <v>405-03-03-07</v>
      </c>
      <c r="E236" s="17">
        <f>'Obroty 4'!F755</f>
        <v>0</v>
      </c>
      <c r="F236" s="17">
        <f>'Obroty 4'!G755</f>
        <v>0</v>
      </c>
      <c r="G236" s="17">
        <f>'Obroty 4'!H755</f>
        <v>0</v>
      </c>
      <c r="H236" s="17">
        <f>'Obroty 4'!I755</f>
        <v>0</v>
      </c>
      <c r="I236" s="17">
        <f>'Obroty 4'!J755</f>
        <v>0</v>
      </c>
      <c r="J236" s="17">
        <f>'Obroty 4'!K755</f>
        <v>0</v>
      </c>
    </row>
    <row r="237" spans="3:10" x14ac:dyDescent="0.35">
      <c r="C237" s="16" t="str">
        <f>VLOOKUP(D237,slowniki!Q:R,2,FALSE)</f>
        <v>SW od umów o dzieło - fizjoterapeuci, rehabilitanci, technicy rehabilitacji, masażyści, mgr rehabilitacji</v>
      </c>
      <c r="D237" s="16" t="str">
        <f>'Obroty 4'!E908</f>
        <v>405-03-03-08</v>
      </c>
      <c r="E237" s="17">
        <f>'Obroty 4'!F756</f>
        <v>0</v>
      </c>
      <c r="F237" s="17">
        <f>'Obroty 4'!G756</f>
        <v>0</v>
      </c>
      <c r="G237" s="17">
        <f>'Obroty 4'!H756</f>
        <v>0</v>
      </c>
      <c r="H237" s="17">
        <f>'Obroty 4'!I756</f>
        <v>0</v>
      </c>
      <c r="I237" s="17">
        <f>'Obroty 4'!J756</f>
        <v>0</v>
      </c>
      <c r="J237" s="17">
        <f>'Obroty 4'!K756</f>
        <v>0</v>
      </c>
    </row>
    <row r="238" spans="3:10" x14ac:dyDescent="0.35">
      <c r="C238" s="16" t="str">
        <f>VLOOKUP(D238,slowniki!Q:R,2,FALSE)</f>
        <v>SW od umów o dzieło - fizycy medyczni</v>
      </c>
      <c r="D238" s="16" t="str">
        <f>'Obroty 4'!E909</f>
        <v>405-03-03-09</v>
      </c>
      <c r="E238" s="17">
        <f>'Obroty 4'!F757</f>
        <v>0</v>
      </c>
      <c r="F238" s="17">
        <f>'Obroty 4'!G757</f>
        <v>0</v>
      </c>
      <c r="G238" s="17">
        <f>'Obroty 4'!H757</f>
        <v>0</v>
      </c>
      <c r="H238" s="17">
        <f>'Obroty 4'!I757</f>
        <v>0</v>
      </c>
      <c r="I238" s="17">
        <f>'Obroty 4'!J757</f>
        <v>0</v>
      </c>
      <c r="J238" s="17">
        <f>'Obroty 4'!K757</f>
        <v>0</v>
      </c>
    </row>
    <row r="239" spans="3:10" x14ac:dyDescent="0.35">
      <c r="C239" s="16" t="str">
        <f>VLOOKUP(D239,slowniki!Q:R,2,FALSE)</f>
        <v>SW od umów o dzieło - technicy (radiologii, elektroradiologii itd.)</v>
      </c>
      <c r="D239" s="16" t="str">
        <f>'Obroty 4'!E910</f>
        <v>405-03-03-10</v>
      </c>
      <c r="E239" s="17">
        <f>'Obroty 4'!F758</f>
        <v>0</v>
      </c>
      <c r="F239" s="17">
        <f>'Obroty 4'!G758</f>
        <v>0</v>
      </c>
      <c r="G239" s="17">
        <f>'Obroty 4'!H758</f>
        <v>0</v>
      </c>
      <c r="H239" s="17">
        <f>'Obroty 4'!I758</f>
        <v>0</v>
      </c>
      <c r="I239" s="17">
        <f>'Obroty 4'!J758</f>
        <v>0</v>
      </c>
      <c r="J239" s="17">
        <f>'Obroty 4'!K758</f>
        <v>0</v>
      </c>
    </row>
    <row r="240" spans="3:10" x14ac:dyDescent="0.35">
      <c r="C240" s="16" t="str">
        <f>VLOOKUP(D240,slowniki!Q:R,2,FALSE)</f>
        <v>SW od umów o dzieło - terapeuci zajęciowi</v>
      </c>
      <c r="D240" s="16" t="str">
        <f>'Obroty 4'!E911</f>
        <v>405-03-03-11</v>
      </c>
      <c r="E240" s="17">
        <f>'Obroty 4'!F759</f>
        <v>0</v>
      </c>
      <c r="F240" s="17">
        <f>'Obroty 4'!G759</f>
        <v>0</v>
      </c>
      <c r="G240" s="17">
        <f>'Obroty 4'!H759</f>
        <v>0</v>
      </c>
      <c r="H240" s="17">
        <f>'Obroty 4'!I759</f>
        <v>0</v>
      </c>
      <c r="I240" s="17">
        <f>'Obroty 4'!J759</f>
        <v>0</v>
      </c>
      <c r="J240" s="17">
        <f>'Obroty 4'!K759</f>
        <v>0</v>
      </c>
    </row>
    <row r="241" spans="3:10" x14ac:dyDescent="0.35">
      <c r="C241" s="16" t="str">
        <f>VLOOKUP(D241,slowniki!Q:R,2,FALSE)</f>
        <v>SW od umów o dzieło - ratownicy medyczni</v>
      </c>
      <c r="D241" s="16" t="str">
        <f>'Obroty 4'!E912</f>
        <v>405-03-03-12</v>
      </c>
      <c r="E241" s="17">
        <f>'Obroty 4'!F760</f>
        <v>0</v>
      </c>
      <c r="F241" s="17">
        <f>'Obroty 4'!G760</f>
        <v>0</v>
      </c>
      <c r="G241" s="17">
        <f>'Obroty 4'!H760</f>
        <v>0</v>
      </c>
      <c r="H241" s="17">
        <f>'Obroty 4'!I760</f>
        <v>0</v>
      </c>
      <c r="I241" s="17">
        <f>'Obroty 4'!J760</f>
        <v>0</v>
      </c>
      <c r="J241" s="17">
        <f>'Obroty 4'!K760</f>
        <v>0</v>
      </c>
    </row>
    <row r="242" spans="3:10" x14ac:dyDescent="0.35">
      <c r="C242" s="16" t="str">
        <f>VLOOKUP(D242,slowniki!Q:R,2,FALSE)</f>
        <v>SW od umów o dzieło - pozostały personel medyczny</v>
      </c>
      <c r="D242" s="16" t="str">
        <f>'Obroty 4'!E913</f>
        <v>405-03-03-13</v>
      </c>
      <c r="E242" s="17">
        <f>'Obroty 4'!F761</f>
        <v>0</v>
      </c>
      <c r="F242" s="17">
        <f>'Obroty 4'!G761</f>
        <v>0</v>
      </c>
      <c r="G242" s="17">
        <f>'Obroty 4'!H761</f>
        <v>0</v>
      </c>
      <c r="H242" s="17">
        <f>'Obroty 4'!I761</f>
        <v>0</v>
      </c>
      <c r="I242" s="17">
        <f>'Obroty 4'!J761</f>
        <v>0</v>
      </c>
      <c r="J242" s="17">
        <f>'Obroty 4'!K761</f>
        <v>0</v>
      </c>
    </row>
    <row r="243" spans="3:10" x14ac:dyDescent="0.35">
      <c r="C243" s="16" t="str">
        <f>VLOOKUP(D243,slowniki!Q:R,2,FALSE)</f>
        <v>SW od umów o dzieło - pozostały personel niemedyczny (salowe, rejestratorki, sekretarki medyczne, opiekunowie medyczni, sanitariusze itd.)</v>
      </c>
      <c r="D243" s="16" t="str">
        <f>'Obroty 4'!E914</f>
        <v>405-03-03-14</v>
      </c>
      <c r="E243" s="17">
        <f>'Obroty 4'!F762</f>
        <v>0</v>
      </c>
      <c r="F243" s="17">
        <f>'Obroty 4'!G762</f>
        <v>0</v>
      </c>
      <c r="G243" s="17">
        <f>'Obroty 4'!H762</f>
        <v>0</v>
      </c>
      <c r="H243" s="17">
        <f>'Obroty 4'!I762</f>
        <v>0</v>
      </c>
      <c r="I243" s="17">
        <f>'Obroty 4'!J762</f>
        <v>0</v>
      </c>
      <c r="J243" s="17">
        <f>'Obroty 4'!K762</f>
        <v>0</v>
      </c>
    </row>
    <row r="244" spans="3:10" x14ac:dyDescent="0.35">
      <c r="C244" s="16" t="str">
        <f>VLOOKUP(D244,slowniki!Q:R,2,FALSE)</f>
        <v>SW od umów o dzieło - pozostały personel niemedyczny, administracyjny, zarząd</v>
      </c>
      <c r="D244" s="16" t="str">
        <f>'Obroty 4'!E915</f>
        <v>405-03-03-15</v>
      </c>
      <c r="E244" s="17">
        <f>'Obroty 4'!F763</f>
        <v>0</v>
      </c>
      <c r="F244" s="17">
        <f>'Obroty 4'!G763</f>
        <v>0</v>
      </c>
      <c r="G244" s="17">
        <f>'Obroty 4'!H763</f>
        <v>0</v>
      </c>
      <c r="H244" s="17">
        <f>'Obroty 4'!I763</f>
        <v>0</v>
      </c>
      <c r="I244" s="17">
        <f>'Obroty 4'!J763</f>
        <v>0</v>
      </c>
      <c r="J244" s="17">
        <f>'Obroty 4'!K763</f>
        <v>0</v>
      </c>
    </row>
    <row r="245" spans="3:10" x14ac:dyDescent="0.35">
      <c r="C245" s="16" t="str">
        <f>VLOOKUP(D245,slowniki!Q:R,2,FALSE)</f>
        <v>SW od umów o dzieło - stażyści</v>
      </c>
      <c r="D245" s="16" t="str">
        <f>'Obroty 4'!E916</f>
        <v>405-03-03-16</v>
      </c>
      <c r="E245" s="17">
        <f>'Obroty 4'!F764</f>
        <v>0</v>
      </c>
      <c r="F245" s="17">
        <f>'Obroty 4'!G764</f>
        <v>0</v>
      </c>
      <c r="G245" s="17">
        <f>'Obroty 4'!H764</f>
        <v>0</v>
      </c>
      <c r="H245" s="17">
        <f>'Obroty 4'!I764</f>
        <v>0</v>
      </c>
      <c r="I245" s="17">
        <f>'Obroty 4'!J764</f>
        <v>0</v>
      </c>
      <c r="J245" s="17">
        <f>'Obroty 4'!K764</f>
        <v>0</v>
      </c>
    </row>
    <row r="246" spans="3:10" x14ac:dyDescent="0.35">
      <c r="C246" s="16" t="str">
        <f>VLOOKUP(D246,slowniki!Q:R,2,FALSE)</f>
        <v>FP i FS od umów o dzieło - lekarze</v>
      </c>
      <c r="D246" s="16" t="str">
        <f>'Obroty 4'!E917</f>
        <v>405-03-04-01</v>
      </c>
      <c r="E246" s="17">
        <f>'Obroty 4'!F765</f>
        <v>0</v>
      </c>
      <c r="F246" s="17">
        <f>'Obroty 4'!G765</f>
        <v>0</v>
      </c>
      <c r="G246" s="17">
        <f>'Obroty 4'!H765</f>
        <v>0</v>
      </c>
      <c r="H246" s="17">
        <f>'Obroty 4'!I765</f>
        <v>0</v>
      </c>
      <c r="I246" s="17">
        <f>'Obroty 4'!J765</f>
        <v>0</v>
      </c>
      <c r="J246" s="17">
        <f>'Obroty 4'!K765</f>
        <v>0</v>
      </c>
    </row>
    <row r="247" spans="3:10" x14ac:dyDescent="0.35">
      <c r="C247" s="16" t="str">
        <f>VLOOKUP(D247,slowniki!Q:R,2,FALSE)</f>
        <v>FP i FS od umów o dzieło - lekarze rezydenci</v>
      </c>
      <c r="D247" s="16" t="str">
        <f>'Obroty 4'!E918</f>
        <v>405-03-04-02</v>
      </c>
      <c r="E247" s="17">
        <f>'Obroty 4'!F766</f>
        <v>0</v>
      </c>
      <c r="F247" s="17">
        <f>'Obroty 4'!G766</f>
        <v>0</v>
      </c>
      <c r="G247" s="17">
        <f>'Obroty 4'!H766</f>
        <v>0</v>
      </c>
      <c r="H247" s="17">
        <f>'Obroty 4'!I766</f>
        <v>0</v>
      </c>
      <c r="I247" s="17">
        <f>'Obroty 4'!J766</f>
        <v>0</v>
      </c>
      <c r="J247" s="17">
        <f>'Obroty 4'!K766</f>
        <v>0</v>
      </c>
    </row>
    <row r="248" spans="3:10" x14ac:dyDescent="0.35">
      <c r="C248" s="16" t="str">
        <f>VLOOKUP(D248,slowniki!Q:R,2,FALSE)</f>
        <v>FP i FS od umów o dzieło - pielęgniarki i położne</v>
      </c>
      <c r="D248" s="16" t="str">
        <f>'Obroty 4'!E919</f>
        <v>405-03-04-03</v>
      </c>
      <c r="E248" s="17">
        <f>'Obroty 4'!F767</f>
        <v>0</v>
      </c>
      <c r="F248" s="17">
        <f>'Obroty 4'!G767</f>
        <v>0</v>
      </c>
      <c r="G248" s="17">
        <f>'Obroty 4'!H767</f>
        <v>0</v>
      </c>
      <c r="H248" s="17">
        <f>'Obroty 4'!I767</f>
        <v>0</v>
      </c>
      <c r="I248" s="17">
        <f>'Obroty 4'!J767</f>
        <v>0</v>
      </c>
      <c r="J248" s="17">
        <f>'Obroty 4'!K767</f>
        <v>0</v>
      </c>
    </row>
    <row r="249" spans="3:10" x14ac:dyDescent="0.35">
      <c r="C249" s="16" t="str">
        <f>VLOOKUP(D249,slowniki!Q:R,2,FALSE)</f>
        <v>FP i FS od umów o dzieło - perfuzjoniści</v>
      </c>
      <c r="D249" s="16" t="str">
        <f>'Obroty 4'!E920</f>
        <v>405-03-04-04</v>
      </c>
      <c r="E249" s="17">
        <f>'Obroty 4'!F768</f>
        <v>0</v>
      </c>
      <c r="F249" s="17">
        <f>'Obroty 4'!G768</f>
        <v>0</v>
      </c>
      <c r="G249" s="17">
        <f>'Obroty 4'!H768</f>
        <v>0</v>
      </c>
      <c r="H249" s="17">
        <f>'Obroty 4'!I768</f>
        <v>0</v>
      </c>
      <c r="I249" s="17">
        <f>'Obroty 4'!J768</f>
        <v>0</v>
      </c>
      <c r="J249" s="17">
        <f>'Obroty 4'!K768</f>
        <v>0</v>
      </c>
    </row>
    <row r="250" spans="3:10" x14ac:dyDescent="0.35">
      <c r="C250" s="16" t="str">
        <f>VLOOKUP(D250,slowniki!Q:R,2,FALSE)</f>
        <v>FP i FS od umów o dzieło - psycholodzy, psychoterapeuci, terapeuci uzależnień</v>
      </c>
      <c r="D250" s="16" t="str">
        <f>'Obroty 4'!E921</f>
        <v>405-03-04-05</v>
      </c>
      <c r="E250" s="17">
        <f>'Obroty 4'!F769</f>
        <v>0</v>
      </c>
      <c r="F250" s="17">
        <f>'Obroty 4'!G769</f>
        <v>0</v>
      </c>
      <c r="G250" s="17">
        <f>'Obroty 4'!H769</f>
        <v>0</v>
      </c>
      <c r="H250" s="17">
        <f>'Obroty 4'!I769</f>
        <v>0</v>
      </c>
      <c r="I250" s="17">
        <f>'Obroty 4'!J769</f>
        <v>0</v>
      </c>
      <c r="J250" s="17">
        <f>'Obroty 4'!K769</f>
        <v>0</v>
      </c>
    </row>
    <row r="251" spans="3:10" x14ac:dyDescent="0.35">
      <c r="C251" s="16" t="str">
        <f>VLOOKUP(D251,slowniki!Q:R,2,FALSE)</f>
        <v>FP i FS od umów o dzieło - dietetycy</v>
      </c>
      <c r="D251" s="16" t="str">
        <f>'Obroty 4'!E922</f>
        <v>405-03-04-06</v>
      </c>
      <c r="E251" s="17">
        <f>'Obroty 4'!F770</f>
        <v>0</v>
      </c>
      <c r="F251" s="17">
        <f>'Obroty 4'!G770</f>
        <v>0</v>
      </c>
      <c r="G251" s="17">
        <f>'Obroty 4'!H770</f>
        <v>0</v>
      </c>
      <c r="H251" s="17">
        <f>'Obroty 4'!I770</f>
        <v>0</v>
      </c>
      <c r="I251" s="17">
        <f>'Obroty 4'!J770</f>
        <v>0</v>
      </c>
      <c r="J251" s="17">
        <f>'Obroty 4'!K770</f>
        <v>0</v>
      </c>
    </row>
    <row r="252" spans="3:10" x14ac:dyDescent="0.35">
      <c r="C252" s="16" t="str">
        <f>VLOOKUP(D252,slowniki!Q:R,2,FALSE)</f>
        <v>FP i FS od umów o dzieło - logopedzi</v>
      </c>
      <c r="D252" s="16" t="str">
        <f>'Obroty 4'!E923</f>
        <v>405-03-04-07</v>
      </c>
      <c r="E252" s="17">
        <f>'Obroty 4'!F771</f>
        <v>0</v>
      </c>
      <c r="F252" s="17">
        <f>'Obroty 4'!G771</f>
        <v>0</v>
      </c>
      <c r="G252" s="17">
        <f>'Obroty 4'!H771</f>
        <v>0</v>
      </c>
      <c r="H252" s="17">
        <f>'Obroty 4'!I771</f>
        <v>0</v>
      </c>
      <c r="I252" s="17">
        <f>'Obroty 4'!J771</f>
        <v>0</v>
      </c>
      <c r="J252" s="17">
        <f>'Obroty 4'!K771</f>
        <v>0</v>
      </c>
    </row>
    <row r="253" spans="3:10" x14ac:dyDescent="0.35">
      <c r="C253" s="16" t="str">
        <f>VLOOKUP(D253,slowniki!Q:R,2,FALSE)</f>
        <v>FP i FS od umów o dzieło - fizjoterapeuci, rehabilitanci, technicy rehabilitacji, masażyści, mgr rehabilitacji</v>
      </c>
      <c r="D253" s="16" t="str">
        <f>'Obroty 4'!E924</f>
        <v>405-03-04-08</v>
      </c>
      <c r="E253" s="17">
        <f>'Obroty 4'!F772</f>
        <v>0</v>
      </c>
      <c r="F253" s="17">
        <f>'Obroty 4'!G772</f>
        <v>0</v>
      </c>
      <c r="G253" s="17">
        <f>'Obroty 4'!H772</f>
        <v>0</v>
      </c>
      <c r="H253" s="17">
        <f>'Obroty 4'!I772</f>
        <v>0</v>
      </c>
      <c r="I253" s="17">
        <f>'Obroty 4'!J772</f>
        <v>0</v>
      </c>
      <c r="J253" s="17">
        <f>'Obroty 4'!K772</f>
        <v>0</v>
      </c>
    </row>
    <row r="254" spans="3:10" x14ac:dyDescent="0.35">
      <c r="C254" s="16" t="str">
        <f>VLOOKUP(D254,slowniki!Q:R,2,FALSE)</f>
        <v>FP i FS od umów o dzieło - fizycy medyczni</v>
      </c>
      <c r="D254" s="16" t="str">
        <f>'Obroty 4'!E925</f>
        <v>405-03-04-09</v>
      </c>
      <c r="E254" s="17">
        <f>'Obroty 4'!F773</f>
        <v>0</v>
      </c>
      <c r="F254" s="17">
        <f>'Obroty 4'!G773</f>
        <v>0</v>
      </c>
      <c r="G254" s="17">
        <f>'Obroty 4'!H773</f>
        <v>0</v>
      </c>
      <c r="H254" s="17">
        <f>'Obroty 4'!I773</f>
        <v>0</v>
      </c>
      <c r="I254" s="17">
        <f>'Obroty 4'!J773</f>
        <v>0</v>
      </c>
      <c r="J254" s="17">
        <f>'Obroty 4'!K773</f>
        <v>0</v>
      </c>
    </row>
    <row r="255" spans="3:10" x14ac:dyDescent="0.35">
      <c r="C255" s="16" t="str">
        <f>VLOOKUP(D255,slowniki!Q:R,2,FALSE)</f>
        <v>FP i FS od umów o dzieło - technicy (radiologii, elektroradiologii itd.)</v>
      </c>
      <c r="D255" s="16" t="str">
        <f>'Obroty 4'!E926</f>
        <v>405-03-04-10</v>
      </c>
      <c r="E255" s="17">
        <f>'Obroty 4'!F774</f>
        <v>0</v>
      </c>
      <c r="F255" s="17">
        <f>'Obroty 4'!G774</f>
        <v>0</v>
      </c>
      <c r="G255" s="17">
        <f>'Obroty 4'!H774</f>
        <v>0</v>
      </c>
      <c r="H255" s="17">
        <f>'Obroty 4'!I774</f>
        <v>0</v>
      </c>
      <c r="I255" s="17">
        <f>'Obroty 4'!J774</f>
        <v>0</v>
      </c>
      <c r="J255" s="17">
        <f>'Obroty 4'!K774</f>
        <v>0</v>
      </c>
    </row>
    <row r="256" spans="3:10" x14ac:dyDescent="0.35">
      <c r="C256" s="16" t="str">
        <f>VLOOKUP(D256,slowniki!Q:R,2,FALSE)</f>
        <v>FP i FS od umów o dzieło - terapeuci zajęciowi</v>
      </c>
      <c r="D256" s="16" t="str">
        <f>'Obroty 4'!E927</f>
        <v>405-03-04-11</v>
      </c>
      <c r="E256" s="17">
        <f>'Obroty 4'!F775</f>
        <v>0</v>
      </c>
      <c r="F256" s="17">
        <f>'Obroty 4'!G775</f>
        <v>0</v>
      </c>
      <c r="G256" s="17">
        <f>'Obroty 4'!H775</f>
        <v>0</v>
      </c>
      <c r="H256" s="17">
        <f>'Obroty 4'!I775</f>
        <v>0</v>
      </c>
      <c r="I256" s="17">
        <f>'Obroty 4'!J775</f>
        <v>0</v>
      </c>
      <c r="J256" s="17">
        <f>'Obroty 4'!K775</f>
        <v>0</v>
      </c>
    </row>
    <row r="257" spans="3:10" x14ac:dyDescent="0.35">
      <c r="C257" s="16" t="str">
        <f>VLOOKUP(D257,slowniki!Q:R,2,FALSE)</f>
        <v>FP i FS od umów o dzieło - ratownicy medyczni</v>
      </c>
      <c r="D257" s="16" t="str">
        <f>'Obroty 4'!E928</f>
        <v>405-03-04-12</v>
      </c>
      <c r="E257" s="17">
        <f>'Obroty 4'!F776</f>
        <v>0</v>
      </c>
      <c r="F257" s="17">
        <f>'Obroty 4'!G776</f>
        <v>0</v>
      </c>
      <c r="G257" s="17">
        <f>'Obroty 4'!H776</f>
        <v>0</v>
      </c>
      <c r="H257" s="17">
        <f>'Obroty 4'!I776</f>
        <v>0</v>
      </c>
      <c r="I257" s="17">
        <f>'Obroty 4'!J776</f>
        <v>0</v>
      </c>
      <c r="J257" s="17">
        <f>'Obroty 4'!K776</f>
        <v>0</v>
      </c>
    </row>
    <row r="258" spans="3:10" x14ac:dyDescent="0.35">
      <c r="C258" s="16" t="str">
        <f>VLOOKUP(D258,slowniki!Q:R,2,FALSE)</f>
        <v>FP i FS od umów o dzieło - pozostały personel medyczny</v>
      </c>
      <c r="D258" s="16" t="str">
        <f>'Obroty 4'!E929</f>
        <v>405-03-04-13</v>
      </c>
      <c r="E258" s="17">
        <f>'Obroty 4'!F777</f>
        <v>0</v>
      </c>
      <c r="F258" s="17">
        <f>'Obroty 4'!G777</f>
        <v>0</v>
      </c>
      <c r="G258" s="17">
        <f>'Obroty 4'!H777</f>
        <v>0</v>
      </c>
      <c r="H258" s="17">
        <f>'Obroty 4'!I777</f>
        <v>0</v>
      </c>
      <c r="I258" s="17">
        <f>'Obroty 4'!J777</f>
        <v>0</v>
      </c>
      <c r="J258" s="17">
        <f>'Obroty 4'!K777</f>
        <v>0</v>
      </c>
    </row>
    <row r="259" spans="3:10" x14ac:dyDescent="0.35">
      <c r="C259" s="16" t="str">
        <f>VLOOKUP(D259,slowniki!Q:R,2,FALSE)</f>
        <v>FP i FS od umów o dzieło - pozostały personel niemedyczny (salowe, rejestratorki, sekretarki medyczne, opiekunowie medyczni, sanitariusze itd.)</v>
      </c>
      <c r="D259" s="16" t="str">
        <f>'Obroty 4'!E930</f>
        <v>405-03-04-14</v>
      </c>
      <c r="E259" s="17">
        <f>'Obroty 4'!F778</f>
        <v>0</v>
      </c>
      <c r="F259" s="17">
        <f>'Obroty 4'!G778</f>
        <v>0</v>
      </c>
      <c r="G259" s="17">
        <f>'Obroty 4'!H778</f>
        <v>0</v>
      </c>
      <c r="H259" s="17">
        <f>'Obroty 4'!I778</f>
        <v>0</v>
      </c>
      <c r="I259" s="17">
        <f>'Obroty 4'!J778</f>
        <v>0</v>
      </c>
      <c r="J259" s="17">
        <f>'Obroty 4'!K778</f>
        <v>0</v>
      </c>
    </row>
    <row r="260" spans="3:10" x14ac:dyDescent="0.35">
      <c r="C260" s="16" t="str">
        <f>VLOOKUP(D260,slowniki!Q:R,2,FALSE)</f>
        <v>FP i FS od umów o dzieło - pozostały personel niemedyczny, administracyjny, zarząd</v>
      </c>
      <c r="D260" s="16" t="str">
        <f>'Obroty 4'!E931</f>
        <v>405-03-04-15</v>
      </c>
      <c r="E260" s="17">
        <f>'Obroty 4'!F779</f>
        <v>0</v>
      </c>
      <c r="F260" s="17">
        <f>'Obroty 4'!G779</f>
        <v>0</v>
      </c>
      <c r="G260" s="17">
        <f>'Obroty 4'!H779</f>
        <v>0</v>
      </c>
      <c r="H260" s="17">
        <f>'Obroty 4'!I779</f>
        <v>0</v>
      </c>
      <c r="I260" s="17">
        <f>'Obroty 4'!J779</f>
        <v>0</v>
      </c>
      <c r="J260" s="17">
        <f>'Obroty 4'!K779</f>
        <v>0</v>
      </c>
    </row>
    <row r="261" spans="3:10" x14ac:dyDescent="0.35">
      <c r="C261" s="16" t="str">
        <f>VLOOKUP(D261,slowniki!Q:R,2,FALSE)</f>
        <v>FP i FS od umów o dzieło - stażyści</v>
      </c>
      <c r="D261" s="16" t="str">
        <f>'Obroty 4'!E932</f>
        <v>405-03-04-16</v>
      </c>
      <c r="E261" s="17">
        <f>'Obroty 4'!F780</f>
        <v>0</v>
      </c>
      <c r="F261" s="17">
        <f>'Obroty 4'!G780</f>
        <v>0</v>
      </c>
      <c r="G261" s="17">
        <f>'Obroty 4'!H780</f>
        <v>0</v>
      </c>
      <c r="H261" s="17">
        <f>'Obroty 4'!I780</f>
        <v>0</v>
      </c>
      <c r="I261" s="17">
        <f>'Obroty 4'!J780</f>
        <v>0</v>
      </c>
      <c r="J261" s="17">
        <f>'Obroty 4'!K780</f>
        <v>0</v>
      </c>
    </row>
    <row r="262" spans="3:10" x14ac:dyDescent="0.35">
      <c r="C262" s="16" t="str">
        <f>VLOOKUP(D262,slowniki!Q:R,2,FALSE)</f>
        <v>FEP od umów o dzieło - lekarze</v>
      </c>
      <c r="D262" s="16" t="str">
        <f>'Obroty 4'!E933</f>
        <v>405-03-05-01</v>
      </c>
      <c r="E262" s="17">
        <f>'Obroty 4'!F781</f>
        <v>0</v>
      </c>
      <c r="F262" s="17">
        <f>'Obroty 4'!G781</f>
        <v>0</v>
      </c>
      <c r="G262" s="17">
        <f>'Obroty 4'!H781</f>
        <v>0</v>
      </c>
      <c r="H262" s="17">
        <f>'Obroty 4'!I781</f>
        <v>0</v>
      </c>
      <c r="I262" s="17">
        <f>'Obroty 4'!J781</f>
        <v>0</v>
      </c>
      <c r="J262" s="17">
        <f>'Obroty 4'!K781</f>
        <v>0</v>
      </c>
    </row>
    <row r="263" spans="3:10" x14ac:dyDescent="0.35">
      <c r="C263" s="16" t="str">
        <f>VLOOKUP(D263,slowniki!Q:R,2,FALSE)</f>
        <v>FEP od umów o dzieło - lekarze rezydenci</v>
      </c>
      <c r="D263" s="16" t="str">
        <f>'Obroty 4'!E934</f>
        <v>405-03-05-02</v>
      </c>
      <c r="E263" s="17">
        <f>'Obroty 4'!F782</f>
        <v>0</v>
      </c>
      <c r="F263" s="17">
        <f>'Obroty 4'!G782</f>
        <v>0</v>
      </c>
      <c r="G263" s="17">
        <f>'Obroty 4'!H782</f>
        <v>0</v>
      </c>
      <c r="H263" s="17">
        <f>'Obroty 4'!I782</f>
        <v>0</v>
      </c>
      <c r="I263" s="17">
        <f>'Obroty 4'!J782</f>
        <v>0</v>
      </c>
      <c r="J263" s="17">
        <f>'Obroty 4'!K782</f>
        <v>0</v>
      </c>
    </row>
    <row r="264" spans="3:10" x14ac:dyDescent="0.35">
      <c r="C264" s="16" t="str">
        <f>VLOOKUP(D264,slowniki!Q:R,2,FALSE)</f>
        <v>FEP od umów o dzieło - pielęgniarki i położne</v>
      </c>
      <c r="D264" s="16" t="str">
        <f>'Obroty 4'!E935</f>
        <v>405-03-05-03</v>
      </c>
      <c r="E264" s="17">
        <f>'Obroty 4'!F783</f>
        <v>0</v>
      </c>
      <c r="F264" s="17">
        <f>'Obroty 4'!G783</f>
        <v>0</v>
      </c>
      <c r="G264" s="17">
        <f>'Obroty 4'!H783</f>
        <v>0</v>
      </c>
      <c r="H264" s="17">
        <f>'Obroty 4'!I783</f>
        <v>0</v>
      </c>
      <c r="I264" s="17">
        <f>'Obroty 4'!J783</f>
        <v>0</v>
      </c>
      <c r="J264" s="17">
        <f>'Obroty 4'!K783</f>
        <v>0</v>
      </c>
    </row>
    <row r="265" spans="3:10" x14ac:dyDescent="0.35">
      <c r="C265" s="16" t="str">
        <f>VLOOKUP(D265,slowniki!Q:R,2,FALSE)</f>
        <v>FEP od umów o dzieło - perfuzjoniści</v>
      </c>
      <c r="D265" s="16" t="str">
        <f>'Obroty 4'!E936</f>
        <v>405-03-05-04</v>
      </c>
      <c r="E265" s="17">
        <f>'Obroty 4'!F784</f>
        <v>0</v>
      </c>
      <c r="F265" s="17">
        <f>'Obroty 4'!G784</f>
        <v>0</v>
      </c>
      <c r="G265" s="17">
        <f>'Obroty 4'!H784</f>
        <v>0</v>
      </c>
      <c r="H265" s="17">
        <f>'Obroty 4'!I784</f>
        <v>0</v>
      </c>
      <c r="I265" s="17">
        <f>'Obroty 4'!J784</f>
        <v>0</v>
      </c>
      <c r="J265" s="17">
        <f>'Obroty 4'!K784</f>
        <v>0</v>
      </c>
    </row>
    <row r="266" spans="3:10" x14ac:dyDescent="0.35">
      <c r="C266" s="16" t="str">
        <f>VLOOKUP(D266,slowniki!Q:R,2,FALSE)</f>
        <v>FEP od umów o dzieło - psycholodzy, psychoterapeuci, terapeuci uzależnień</v>
      </c>
      <c r="D266" s="16" t="str">
        <f>'Obroty 4'!E937</f>
        <v>405-03-05-05</v>
      </c>
      <c r="E266" s="17">
        <f>'Obroty 4'!F785</f>
        <v>0</v>
      </c>
      <c r="F266" s="17">
        <f>'Obroty 4'!G785</f>
        <v>0</v>
      </c>
      <c r="G266" s="17">
        <f>'Obroty 4'!H785</f>
        <v>0</v>
      </c>
      <c r="H266" s="17">
        <f>'Obroty 4'!I785</f>
        <v>0</v>
      </c>
      <c r="I266" s="17">
        <f>'Obroty 4'!J785</f>
        <v>0</v>
      </c>
      <c r="J266" s="17">
        <f>'Obroty 4'!K785</f>
        <v>0</v>
      </c>
    </row>
    <row r="267" spans="3:10" x14ac:dyDescent="0.35">
      <c r="C267" s="16" t="str">
        <f>VLOOKUP(D267,slowniki!Q:R,2,FALSE)</f>
        <v>FEP od umów o dzieło - dietetycy</v>
      </c>
      <c r="D267" s="16" t="str">
        <f>'Obroty 4'!E938</f>
        <v>405-03-05-06</v>
      </c>
      <c r="E267" s="17">
        <f>'Obroty 4'!F786</f>
        <v>0</v>
      </c>
      <c r="F267" s="17">
        <f>'Obroty 4'!G786</f>
        <v>0</v>
      </c>
      <c r="G267" s="17">
        <f>'Obroty 4'!H786</f>
        <v>0</v>
      </c>
      <c r="H267" s="17">
        <f>'Obroty 4'!I786</f>
        <v>0</v>
      </c>
      <c r="I267" s="17">
        <f>'Obroty 4'!J786</f>
        <v>0</v>
      </c>
      <c r="J267" s="17">
        <f>'Obroty 4'!K786</f>
        <v>0</v>
      </c>
    </row>
    <row r="268" spans="3:10" x14ac:dyDescent="0.35">
      <c r="C268" s="16" t="str">
        <f>VLOOKUP(D268,slowniki!Q:R,2,FALSE)</f>
        <v>FEP od umów o dzieło - logopedzi</v>
      </c>
      <c r="D268" s="16" t="str">
        <f>'Obroty 4'!E939</f>
        <v>405-03-05-07</v>
      </c>
      <c r="E268" s="17">
        <f>'Obroty 4'!F787</f>
        <v>0</v>
      </c>
      <c r="F268" s="17">
        <f>'Obroty 4'!G787</f>
        <v>0</v>
      </c>
      <c r="G268" s="17">
        <f>'Obroty 4'!H787</f>
        <v>0</v>
      </c>
      <c r="H268" s="17">
        <f>'Obroty 4'!I787</f>
        <v>0</v>
      </c>
      <c r="I268" s="17">
        <f>'Obroty 4'!J787</f>
        <v>0</v>
      </c>
      <c r="J268" s="17">
        <f>'Obroty 4'!K787</f>
        <v>0</v>
      </c>
    </row>
    <row r="269" spans="3:10" x14ac:dyDescent="0.35">
      <c r="C269" s="16" t="str">
        <f>VLOOKUP(D269,slowniki!Q:R,2,FALSE)</f>
        <v>FEP od umów o dzieło - fizjoterapeuci, rehabilitanci, technicy rehabilitacji, masażyści, mgr rehabilitacji</v>
      </c>
      <c r="D269" s="16" t="str">
        <f>'Obroty 4'!E940</f>
        <v>405-03-05-08</v>
      </c>
      <c r="E269" s="17">
        <f>'Obroty 4'!F788</f>
        <v>0</v>
      </c>
      <c r="F269" s="17">
        <f>'Obroty 4'!G788</f>
        <v>0</v>
      </c>
      <c r="G269" s="17">
        <f>'Obroty 4'!H788</f>
        <v>0</v>
      </c>
      <c r="H269" s="17">
        <f>'Obroty 4'!I788</f>
        <v>0</v>
      </c>
      <c r="I269" s="17">
        <f>'Obroty 4'!J788</f>
        <v>0</v>
      </c>
      <c r="J269" s="17">
        <f>'Obroty 4'!K788</f>
        <v>0</v>
      </c>
    </row>
    <row r="270" spans="3:10" x14ac:dyDescent="0.35">
      <c r="C270" s="16" t="str">
        <f>VLOOKUP(D270,slowniki!Q:R,2,FALSE)</f>
        <v>FEP od umów o dzieło - fizycy medyczni</v>
      </c>
      <c r="D270" s="16" t="str">
        <f>'Obroty 4'!E941</f>
        <v>405-03-05-09</v>
      </c>
      <c r="E270" s="17">
        <f>'Obroty 4'!F789</f>
        <v>0</v>
      </c>
      <c r="F270" s="17">
        <f>'Obroty 4'!G789</f>
        <v>0</v>
      </c>
      <c r="G270" s="17">
        <f>'Obroty 4'!H789</f>
        <v>0</v>
      </c>
      <c r="H270" s="17">
        <f>'Obroty 4'!I789</f>
        <v>0</v>
      </c>
      <c r="I270" s="17">
        <f>'Obroty 4'!J789</f>
        <v>0</v>
      </c>
      <c r="J270" s="17">
        <f>'Obroty 4'!K789</f>
        <v>0</v>
      </c>
    </row>
    <row r="271" spans="3:10" x14ac:dyDescent="0.35">
      <c r="C271" s="16" t="str">
        <f>VLOOKUP(D271,slowniki!Q:R,2,FALSE)</f>
        <v>FEP od umów o dzieło - technicy (radiologii, elektroradiologii itd.)</v>
      </c>
      <c r="D271" s="16" t="str">
        <f>'Obroty 4'!E942</f>
        <v>405-03-05-10</v>
      </c>
      <c r="E271" s="17">
        <f>'Obroty 4'!F790</f>
        <v>0</v>
      </c>
      <c r="F271" s="17">
        <f>'Obroty 4'!G790</f>
        <v>0</v>
      </c>
      <c r="G271" s="17">
        <f>'Obroty 4'!H790</f>
        <v>0</v>
      </c>
      <c r="H271" s="17">
        <f>'Obroty 4'!I790</f>
        <v>0</v>
      </c>
      <c r="I271" s="17">
        <f>'Obroty 4'!J790</f>
        <v>0</v>
      </c>
      <c r="J271" s="17">
        <f>'Obroty 4'!K790</f>
        <v>0</v>
      </c>
    </row>
    <row r="272" spans="3:10" x14ac:dyDescent="0.35">
      <c r="C272" s="16" t="str">
        <f>VLOOKUP(D272,slowniki!Q:R,2,FALSE)</f>
        <v>FEP od umów o dzieło - terapeuci zajęciowi</v>
      </c>
      <c r="D272" s="16" t="str">
        <f>'Obroty 4'!E943</f>
        <v>405-03-05-11</v>
      </c>
      <c r="E272" s="17">
        <f>'Obroty 4'!F791</f>
        <v>0</v>
      </c>
      <c r="F272" s="17">
        <f>'Obroty 4'!G791</f>
        <v>0</v>
      </c>
      <c r="G272" s="17">
        <f>'Obroty 4'!H791</f>
        <v>0</v>
      </c>
      <c r="H272" s="17">
        <f>'Obroty 4'!I791</f>
        <v>0</v>
      </c>
      <c r="I272" s="17">
        <f>'Obroty 4'!J791</f>
        <v>0</v>
      </c>
      <c r="J272" s="17">
        <f>'Obroty 4'!K791</f>
        <v>0</v>
      </c>
    </row>
    <row r="273" spans="3:10" x14ac:dyDescent="0.35">
      <c r="C273" s="16" t="str">
        <f>VLOOKUP(D273,slowniki!Q:R,2,FALSE)</f>
        <v>FEP od umów o dzieło - ratownicy medyczni</v>
      </c>
      <c r="D273" s="16" t="str">
        <f>'Obroty 4'!E944</f>
        <v>405-03-05-12</v>
      </c>
      <c r="E273" s="17">
        <f>'Obroty 4'!F792</f>
        <v>0</v>
      </c>
      <c r="F273" s="17">
        <f>'Obroty 4'!G792</f>
        <v>0</v>
      </c>
      <c r="G273" s="17">
        <f>'Obroty 4'!H792</f>
        <v>0</v>
      </c>
      <c r="H273" s="17">
        <f>'Obroty 4'!I792</f>
        <v>0</v>
      </c>
      <c r="I273" s="17">
        <f>'Obroty 4'!J792</f>
        <v>0</v>
      </c>
      <c r="J273" s="17">
        <f>'Obroty 4'!K792</f>
        <v>0</v>
      </c>
    </row>
    <row r="274" spans="3:10" x14ac:dyDescent="0.35">
      <c r="C274" s="16" t="str">
        <f>VLOOKUP(D274,slowniki!Q:R,2,FALSE)</f>
        <v>FEP od umów o dzieło - pozostały personel medyczny</v>
      </c>
      <c r="D274" s="16" t="str">
        <f>'Obroty 4'!E945</f>
        <v>405-03-05-13</v>
      </c>
      <c r="E274" s="17">
        <f>'Obroty 4'!F793</f>
        <v>0</v>
      </c>
      <c r="F274" s="17">
        <f>'Obroty 4'!G793</f>
        <v>0</v>
      </c>
      <c r="G274" s="17">
        <f>'Obroty 4'!H793</f>
        <v>0</v>
      </c>
      <c r="H274" s="17">
        <f>'Obroty 4'!I793</f>
        <v>0</v>
      </c>
      <c r="I274" s="17">
        <f>'Obroty 4'!J793</f>
        <v>0</v>
      </c>
      <c r="J274" s="17">
        <f>'Obroty 4'!K793</f>
        <v>0</v>
      </c>
    </row>
    <row r="275" spans="3:10" x14ac:dyDescent="0.35">
      <c r="C275" s="16" t="str">
        <f>VLOOKUP(D275,slowniki!Q:R,2,FALSE)</f>
        <v>FEP od umów o dzieło - pozostały personel niemedyczny (salowe, rejestratorki, sekretarki medyczne, opiekunowie medyczni, sanitariusze itd.)</v>
      </c>
      <c r="D275" s="16" t="str">
        <f>'Obroty 4'!E946</f>
        <v>405-03-05-14</v>
      </c>
      <c r="E275" s="17">
        <f>'Obroty 4'!F794</f>
        <v>0</v>
      </c>
      <c r="F275" s="17">
        <f>'Obroty 4'!G794</f>
        <v>0</v>
      </c>
      <c r="G275" s="17">
        <f>'Obroty 4'!H794</f>
        <v>0</v>
      </c>
      <c r="H275" s="17">
        <f>'Obroty 4'!I794</f>
        <v>0</v>
      </c>
      <c r="I275" s="17">
        <f>'Obroty 4'!J794</f>
        <v>0</v>
      </c>
      <c r="J275" s="17">
        <f>'Obroty 4'!K794</f>
        <v>0</v>
      </c>
    </row>
    <row r="276" spans="3:10" x14ac:dyDescent="0.35">
      <c r="C276" s="16" t="str">
        <f>VLOOKUP(D276,slowniki!Q:R,2,FALSE)</f>
        <v>FEP od umów o dzieło - pozostały personel niemedyczny, administracyjny, zarząd</v>
      </c>
      <c r="D276" s="16" t="str">
        <f>'Obroty 4'!E947</f>
        <v>405-03-05-15</v>
      </c>
      <c r="E276" s="17">
        <f>'Obroty 4'!F795</f>
        <v>0</v>
      </c>
      <c r="F276" s="17">
        <f>'Obroty 4'!G795</f>
        <v>0</v>
      </c>
      <c r="G276" s="17">
        <f>'Obroty 4'!H795</f>
        <v>0</v>
      </c>
      <c r="H276" s="17">
        <f>'Obroty 4'!I795</f>
        <v>0</v>
      </c>
      <c r="I276" s="17">
        <f>'Obroty 4'!J795</f>
        <v>0</v>
      </c>
      <c r="J276" s="17">
        <f>'Obroty 4'!K795</f>
        <v>0</v>
      </c>
    </row>
    <row r="277" spans="3:10" x14ac:dyDescent="0.35">
      <c r="C277" s="16" t="str">
        <f>VLOOKUP(D277,slowniki!Q:R,2,FALSE)</f>
        <v>FEP od umów o dzieło - stażyści</v>
      </c>
      <c r="D277" s="16" t="str">
        <f>'Obroty 4'!E948</f>
        <v>405-03-05-16</v>
      </c>
      <c r="E277" s="17">
        <f>'Obroty 4'!F796</f>
        <v>0</v>
      </c>
      <c r="F277" s="17">
        <f>'Obroty 4'!G796</f>
        <v>0</v>
      </c>
      <c r="G277" s="17">
        <f>'Obroty 4'!H796</f>
        <v>0</v>
      </c>
      <c r="H277" s="17">
        <f>'Obroty 4'!I796</f>
        <v>0</v>
      </c>
      <c r="I277" s="17">
        <f>'Obroty 4'!J796</f>
        <v>0</v>
      </c>
      <c r="J277" s="17">
        <f>'Obroty 4'!K796</f>
        <v>0</v>
      </c>
    </row>
    <row r="278" spans="3:10" x14ac:dyDescent="0.35">
      <c r="C278" s="16" t="str">
        <f>VLOOKUP(D278,slowniki!Q:R,2,FALSE)</f>
        <v>FGŚP od umów o dzieło - lekarze</v>
      </c>
      <c r="D278" s="16" t="str">
        <f>'Obroty 4'!E949</f>
        <v>405-03-06-01</v>
      </c>
      <c r="E278" s="17">
        <f>'Obroty 4'!F797</f>
        <v>0</v>
      </c>
      <c r="F278" s="17">
        <f>'Obroty 4'!G797</f>
        <v>0</v>
      </c>
      <c r="G278" s="17">
        <f>'Obroty 4'!H797</f>
        <v>0</v>
      </c>
      <c r="H278" s="17">
        <f>'Obroty 4'!I797</f>
        <v>0</v>
      </c>
      <c r="I278" s="17">
        <f>'Obroty 4'!J797</f>
        <v>0</v>
      </c>
      <c r="J278" s="17">
        <f>'Obroty 4'!K797</f>
        <v>0</v>
      </c>
    </row>
    <row r="279" spans="3:10" x14ac:dyDescent="0.35">
      <c r="C279" s="16" t="str">
        <f>VLOOKUP(D279,slowniki!Q:R,2,FALSE)</f>
        <v>FGŚP od umów o dzieło - lekarze rezydenci</v>
      </c>
      <c r="D279" s="16" t="str">
        <f>'Obroty 4'!E950</f>
        <v>405-03-06-02</v>
      </c>
      <c r="E279" s="17">
        <f>'Obroty 4'!F798</f>
        <v>0</v>
      </c>
      <c r="F279" s="17">
        <f>'Obroty 4'!G798</f>
        <v>0</v>
      </c>
      <c r="G279" s="17">
        <f>'Obroty 4'!H798</f>
        <v>0</v>
      </c>
      <c r="H279" s="17">
        <f>'Obroty 4'!I798</f>
        <v>0</v>
      </c>
      <c r="I279" s="17">
        <f>'Obroty 4'!J798</f>
        <v>0</v>
      </c>
      <c r="J279" s="17">
        <f>'Obroty 4'!K798</f>
        <v>0</v>
      </c>
    </row>
    <row r="280" spans="3:10" x14ac:dyDescent="0.35">
      <c r="C280" s="16" t="str">
        <f>VLOOKUP(D280,slowniki!Q:R,2,FALSE)</f>
        <v>FGŚP od umów o dzieło - pielęgniarki i położne</v>
      </c>
      <c r="D280" s="16" t="str">
        <f>'Obroty 4'!E951</f>
        <v>405-03-06-03</v>
      </c>
      <c r="E280" s="17">
        <f>'Obroty 4'!F799</f>
        <v>0</v>
      </c>
      <c r="F280" s="17">
        <f>'Obroty 4'!G799</f>
        <v>0</v>
      </c>
      <c r="G280" s="17">
        <f>'Obroty 4'!H799</f>
        <v>0</v>
      </c>
      <c r="H280" s="17">
        <f>'Obroty 4'!I799</f>
        <v>0</v>
      </c>
      <c r="I280" s="17">
        <f>'Obroty 4'!J799</f>
        <v>0</v>
      </c>
      <c r="J280" s="17">
        <f>'Obroty 4'!K799</f>
        <v>0</v>
      </c>
    </row>
    <row r="281" spans="3:10" x14ac:dyDescent="0.35">
      <c r="C281" s="16" t="str">
        <f>VLOOKUP(D281,slowniki!Q:R,2,FALSE)</f>
        <v>FGŚP od umów o dzieło - perfuzjoniści</v>
      </c>
      <c r="D281" s="16" t="str">
        <f>'Obroty 4'!E952</f>
        <v>405-03-06-04</v>
      </c>
      <c r="E281" s="17">
        <f>'Obroty 4'!F800</f>
        <v>0</v>
      </c>
      <c r="F281" s="17">
        <f>'Obroty 4'!G800</f>
        <v>0</v>
      </c>
      <c r="G281" s="17">
        <f>'Obroty 4'!H800</f>
        <v>0</v>
      </c>
      <c r="H281" s="17">
        <f>'Obroty 4'!I800</f>
        <v>0</v>
      </c>
      <c r="I281" s="17">
        <f>'Obroty 4'!J800</f>
        <v>0</v>
      </c>
      <c r="J281" s="17">
        <f>'Obroty 4'!K800</f>
        <v>0</v>
      </c>
    </row>
    <row r="282" spans="3:10" x14ac:dyDescent="0.35">
      <c r="C282" s="16" t="str">
        <f>VLOOKUP(D282,slowniki!Q:R,2,FALSE)</f>
        <v>FGŚP od umów o dzieło - psycholodzy, psychoterapeuci, terapeuci uzależnień</v>
      </c>
      <c r="D282" s="16" t="str">
        <f>'Obroty 4'!E953</f>
        <v>405-03-06-05</v>
      </c>
      <c r="E282" s="17">
        <f>'Obroty 4'!F801</f>
        <v>0</v>
      </c>
      <c r="F282" s="17">
        <f>'Obroty 4'!G801</f>
        <v>0</v>
      </c>
      <c r="G282" s="17">
        <f>'Obroty 4'!H801</f>
        <v>0</v>
      </c>
      <c r="H282" s="17">
        <f>'Obroty 4'!I801</f>
        <v>0</v>
      </c>
      <c r="I282" s="17">
        <f>'Obroty 4'!J801</f>
        <v>0</v>
      </c>
      <c r="J282" s="17">
        <f>'Obroty 4'!K801</f>
        <v>0</v>
      </c>
    </row>
    <row r="283" spans="3:10" x14ac:dyDescent="0.35">
      <c r="C283" s="16" t="str">
        <f>VLOOKUP(D283,slowniki!Q:R,2,FALSE)</f>
        <v>FGŚP od umów o dzieło - dietetycy</v>
      </c>
      <c r="D283" s="16" t="str">
        <f>'Obroty 4'!E954</f>
        <v>405-03-06-06</v>
      </c>
      <c r="E283" s="17">
        <f>'Obroty 4'!F802</f>
        <v>0</v>
      </c>
      <c r="F283" s="17">
        <f>'Obroty 4'!G802</f>
        <v>0</v>
      </c>
      <c r="G283" s="17">
        <f>'Obroty 4'!H802</f>
        <v>0</v>
      </c>
      <c r="H283" s="17">
        <f>'Obroty 4'!I802</f>
        <v>0</v>
      </c>
      <c r="I283" s="17">
        <f>'Obroty 4'!J802</f>
        <v>0</v>
      </c>
      <c r="J283" s="17">
        <f>'Obroty 4'!K802</f>
        <v>0</v>
      </c>
    </row>
    <row r="284" spans="3:10" x14ac:dyDescent="0.35">
      <c r="C284" s="16" t="str">
        <f>VLOOKUP(D284,slowniki!Q:R,2,FALSE)</f>
        <v>FGŚP od umów o dzieło - logopedzi</v>
      </c>
      <c r="D284" s="16" t="str">
        <f>'Obroty 4'!E955</f>
        <v>405-03-06-07</v>
      </c>
      <c r="E284" s="17">
        <f>'Obroty 4'!F803</f>
        <v>0</v>
      </c>
      <c r="F284" s="17">
        <f>'Obroty 4'!G803</f>
        <v>0</v>
      </c>
      <c r="G284" s="17">
        <f>'Obroty 4'!H803</f>
        <v>0</v>
      </c>
      <c r="H284" s="17">
        <f>'Obroty 4'!I803</f>
        <v>0</v>
      </c>
      <c r="I284" s="17">
        <f>'Obroty 4'!J803</f>
        <v>0</v>
      </c>
      <c r="J284" s="17">
        <f>'Obroty 4'!K803</f>
        <v>0</v>
      </c>
    </row>
    <row r="285" spans="3:10" x14ac:dyDescent="0.35">
      <c r="C285" s="16" t="str">
        <f>VLOOKUP(D285,slowniki!Q:R,2,FALSE)</f>
        <v>FGŚP od umów o dzieło - fizjoterapeuci, rehabilitanci, technicy rehabilitacji, masażyści, mgr rehabilitacji</v>
      </c>
      <c r="D285" s="16" t="str">
        <f>'Obroty 4'!E956</f>
        <v>405-03-06-08</v>
      </c>
      <c r="E285" s="17">
        <f>'Obroty 4'!F804</f>
        <v>0</v>
      </c>
      <c r="F285" s="17">
        <f>'Obroty 4'!G804</f>
        <v>0</v>
      </c>
      <c r="G285" s="17">
        <f>'Obroty 4'!H804</f>
        <v>0</v>
      </c>
      <c r="H285" s="17">
        <f>'Obroty 4'!I804</f>
        <v>0</v>
      </c>
      <c r="I285" s="17">
        <f>'Obroty 4'!J804</f>
        <v>0</v>
      </c>
      <c r="J285" s="17">
        <f>'Obroty 4'!K804</f>
        <v>0</v>
      </c>
    </row>
    <row r="286" spans="3:10" x14ac:dyDescent="0.35">
      <c r="C286" s="16" t="str">
        <f>VLOOKUP(D286,slowniki!Q:R,2,FALSE)</f>
        <v>FGŚP od umów o dzieło - fizycy medyczni</v>
      </c>
      <c r="D286" s="16" t="str">
        <f>'Obroty 4'!E957</f>
        <v>405-03-06-09</v>
      </c>
      <c r="E286" s="17">
        <f>'Obroty 4'!F805</f>
        <v>0</v>
      </c>
      <c r="F286" s="17">
        <f>'Obroty 4'!G805</f>
        <v>0</v>
      </c>
      <c r="G286" s="17">
        <f>'Obroty 4'!H805</f>
        <v>0</v>
      </c>
      <c r="H286" s="17">
        <f>'Obroty 4'!I805</f>
        <v>0</v>
      </c>
      <c r="I286" s="17">
        <f>'Obroty 4'!J805</f>
        <v>0</v>
      </c>
      <c r="J286" s="17">
        <f>'Obroty 4'!K805</f>
        <v>0</v>
      </c>
    </row>
    <row r="287" spans="3:10" x14ac:dyDescent="0.35">
      <c r="C287" s="16" t="str">
        <f>VLOOKUP(D287,slowniki!Q:R,2,FALSE)</f>
        <v>FGŚP od umów o dzieło - technicy (radiologii, elektroradiologii itd.)</v>
      </c>
      <c r="D287" s="16" t="str">
        <f>'Obroty 4'!E958</f>
        <v>405-03-06-10</v>
      </c>
      <c r="E287" s="17">
        <f>'Obroty 4'!F806</f>
        <v>0</v>
      </c>
      <c r="F287" s="17">
        <f>'Obroty 4'!G806</f>
        <v>0</v>
      </c>
      <c r="G287" s="17">
        <f>'Obroty 4'!H806</f>
        <v>0</v>
      </c>
      <c r="H287" s="17">
        <f>'Obroty 4'!I806</f>
        <v>0</v>
      </c>
      <c r="I287" s="17">
        <f>'Obroty 4'!J806</f>
        <v>0</v>
      </c>
      <c r="J287" s="17">
        <f>'Obroty 4'!K806</f>
        <v>0</v>
      </c>
    </row>
    <row r="288" spans="3:10" x14ac:dyDescent="0.35">
      <c r="C288" s="16" t="str">
        <f>VLOOKUP(D288,slowniki!Q:R,2,FALSE)</f>
        <v>FGŚP od umów o dzieło - terapeuci zajęciowi</v>
      </c>
      <c r="D288" s="16" t="str">
        <f>'Obroty 4'!E959</f>
        <v>405-03-06-11</v>
      </c>
      <c r="E288" s="17">
        <f>'Obroty 4'!F807</f>
        <v>0</v>
      </c>
      <c r="F288" s="17">
        <f>'Obroty 4'!G807</f>
        <v>0</v>
      </c>
      <c r="G288" s="17">
        <f>'Obroty 4'!H807</f>
        <v>0</v>
      </c>
      <c r="H288" s="17">
        <f>'Obroty 4'!I807</f>
        <v>0</v>
      </c>
      <c r="I288" s="17">
        <f>'Obroty 4'!J807</f>
        <v>0</v>
      </c>
      <c r="J288" s="17">
        <f>'Obroty 4'!K807</f>
        <v>0</v>
      </c>
    </row>
    <row r="289" spans="3:10" x14ac:dyDescent="0.35">
      <c r="C289" s="16" t="str">
        <f>VLOOKUP(D289,slowniki!Q:R,2,FALSE)</f>
        <v>FGŚP od umów o dzieło - ratownicy medyczni</v>
      </c>
      <c r="D289" s="16" t="str">
        <f>'Obroty 4'!E960</f>
        <v>405-03-06-12</v>
      </c>
      <c r="E289" s="17">
        <f>'Obroty 4'!F808</f>
        <v>0</v>
      </c>
      <c r="F289" s="17">
        <f>'Obroty 4'!G808</f>
        <v>0</v>
      </c>
      <c r="G289" s="17">
        <f>'Obroty 4'!H808</f>
        <v>0</v>
      </c>
      <c r="H289" s="17">
        <f>'Obroty 4'!I808</f>
        <v>0</v>
      </c>
      <c r="I289" s="17">
        <f>'Obroty 4'!J808</f>
        <v>0</v>
      </c>
      <c r="J289" s="17">
        <f>'Obroty 4'!K808</f>
        <v>0</v>
      </c>
    </row>
    <row r="290" spans="3:10" x14ac:dyDescent="0.35">
      <c r="C290" s="16" t="str">
        <f>VLOOKUP(D290,slowniki!Q:R,2,FALSE)</f>
        <v>FGŚP od umów o dzieło - pozostały personel medyczny</v>
      </c>
      <c r="D290" s="16" t="str">
        <f>'Obroty 4'!E961</f>
        <v>405-03-06-13</v>
      </c>
      <c r="E290" s="17">
        <f>'Obroty 4'!F809</f>
        <v>0</v>
      </c>
      <c r="F290" s="17">
        <f>'Obroty 4'!G809</f>
        <v>0</v>
      </c>
      <c r="G290" s="17">
        <f>'Obroty 4'!H809</f>
        <v>0</v>
      </c>
      <c r="H290" s="17">
        <f>'Obroty 4'!I809</f>
        <v>0</v>
      </c>
      <c r="I290" s="17">
        <f>'Obroty 4'!J809</f>
        <v>0</v>
      </c>
      <c r="J290" s="17">
        <f>'Obroty 4'!K809</f>
        <v>0</v>
      </c>
    </row>
    <row r="291" spans="3:10" x14ac:dyDescent="0.35">
      <c r="C291" s="16" t="str">
        <f>VLOOKUP(D291,slowniki!Q:R,2,FALSE)</f>
        <v>FGŚP od umów o dzieło - pozostały personel niemedyczny (salowe, rejestratorki, sekretarki medyczne, opiekunowie medyczni, sanitariusze itd.)</v>
      </c>
      <c r="D291" s="16" t="str">
        <f>'Obroty 4'!E962</f>
        <v>405-03-06-14</v>
      </c>
      <c r="E291" s="17">
        <f>'Obroty 4'!F810</f>
        <v>0</v>
      </c>
      <c r="F291" s="17">
        <f>'Obroty 4'!G810</f>
        <v>0</v>
      </c>
      <c r="G291" s="17">
        <f>'Obroty 4'!H810</f>
        <v>0</v>
      </c>
      <c r="H291" s="17">
        <f>'Obroty 4'!I810</f>
        <v>0</v>
      </c>
      <c r="I291" s="17">
        <f>'Obroty 4'!J810</f>
        <v>0</v>
      </c>
      <c r="J291" s="17">
        <f>'Obroty 4'!K810</f>
        <v>0</v>
      </c>
    </row>
    <row r="292" spans="3:10" x14ac:dyDescent="0.35">
      <c r="C292" s="16" t="str">
        <f>VLOOKUP(D292,slowniki!Q:R,2,FALSE)</f>
        <v>FGŚP od umów o dzieło - pozostały personel niemedyczny, administracyjny, zarząd</v>
      </c>
      <c r="D292" s="16" t="str">
        <f>'Obroty 4'!E963</f>
        <v>405-03-06-15</v>
      </c>
      <c r="E292" s="17">
        <f>'Obroty 4'!F811</f>
        <v>0</v>
      </c>
      <c r="F292" s="17">
        <f>'Obroty 4'!G811</f>
        <v>0</v>
      </c>
      <c r="G292" s="17">
        <f>'Obroty 4'!H811</f>
        <v>0</v>
      </c>
      <c r="H292" s="17">
        <f>'Obroty 4'!I811</f>
        <v>0</v>
      </c>
      <c r="I292" s="17">
        <f>'Obroty 4'!J811</f>
        <v>0</v>
      </c>
      <c r="J292" s="17">
        <f>'Obroty 4'!K811</f>
        <v>0</v>
      </c>
    </row>
    <row r="293" spans="3:10" x14ac:dyDescent="0.35">
      <c r="C293" s="16" t="str">
        <f>VLOOKUP(D293,slowniki!Q:R,2,FALSE)</f>
        <v>FGŚP od umów o dzieło - stażyści</v>
      </c>
      <c r="D293" s="16" t="str">
        <f>'Obroty 4'!E964</f>
        <v>405-03-06-16</v>
      </c>
      <c r="E293" s="17">
        <f>'Obroty 4'!F812</f>
        <v>0</v>
      </c>
      <c r="F293" s="17">
        <f>'Obroty 4'!G812</f>
        <v>0</v>
      </c>
      <c r="G293" s="17">
        <f>'Obroty 4'!H812</f>
        <v>0</v>
      </c>
      <c r="H293" s="17">
        <f>'Obroty 4'!I812</f>
        <v>0</v>
      </c>
      <c r="I293" s="17">
        <f>'Obroty 4'!J812</f>
        <v>0</v>
      </c>
      <c r="J293" s="17">
        <f>'Obroty 4'!K812</f>
        <v>0</v>
      </c>
    </row>
    <row r="294" spans="3:10" x14ac:dyDescent="0.35">
      <c r="C294" s="16" t="str">
        <f>VLOOKUP(D294,slowniki!Q:R,2,FALSE)</f>
        <v>SE od innych umów cywilno-prawnych - lekarze</v>
      </c>
      <c r="D294" s="16" t="str">
        <f>'Obroty 4'!E965</f>
        <v>405-04-01-01</v>
      </c>
      <c r="E294" s="17">
        <f>'Obroty 4'!F813</f>
        <v>0</v>
      </c>
      <c r="F294" s="17">
        <f>'Obroty 4'!G813</f>
        <v>0</v>
      </c>
      <c r="G294" s="17">
        <f>'Obroty 4'!H813</f>
        <v>0</v>
      </c>
      <c r="H294" s="17">
        <f>'Obroty 4'!I813</f>
        <v>0</v>
      </c>
      <c r="I294" s="17">
        <f>'Obroty 4'!J813</f>
        <v>0</v>
      </c>
      <c r="J294" s="17">
        <f>'Obroty 4'!K813</f>
        <v>0</v>
      </c>
    </row>
    <row r="295" spans="3:10" x14ac:dyDescent="0.35">
      <c r="C295" s="16" t="str">
        <f>VLOOKUP(D295,slowniki!Q:R,2,FALSE)</f>
        <v>SE od innych umów cywilno-prawnych - lekarze rezydenci</v>
      </c>
      <c r="D295" s="16" t="str">
        <f>'Obroty 4'!E966</f>
        <v>405-04-01-02</v>
      </c>
      <c r="E295" s="17">
        <f>'Obroty 4'!F814</f>
        <v>0</v>
      </c>
      <c r="F295" s="17">
        <f>'Obroty 4'!G814</f>
        <v>0</v>
      </c>
      <c r="G295" s="17">
        <f>'Obroty 4'!H814</f>
        <v>0</v>
      </c>
      <c r="H295" s="17">
        <f>'Obroty 4'!I814</f>
        <v>0</v>
      </c>
      <c r="I295" s="17">
        <f>'Obroty 4'!J814</f>
        <v>0</v>
      </c>
      <c r="J295" s="17">
        <f>'Obroty 4'!K814</f>
        <v>0</v>
      </c>
    </row>
    <row r="296" spans="3:10" x14ac:dyDescent="0.35">
      <c r="C296" s="16" t="str">
        <f>VLOOKUP(D296,slowniki!Q:R,2,FALSE)</f>
        <v>SE od innych umów cywilno-prawnych - pielęgniarki i położne</v>
      </c>
      <c r="D296" s="16" t="str">
        <f>'Obroty 4'!E967</f>
        <v>405-04-01-03</v>
      </c>
      <c r="E296" s="17">
        <f>'Obroty 4'!F815</f>
        <v>0</v>
      </c>
      <c r="F296" s="17">
        <f>'Obroty 4'!G815</f>
        <v>0</v>
      </c>
      <c r="G296" s="17">
        <f>'Obroty 4'!H815</f>
        <v>0</v>
      </c>
      <c r="H296" s="17">
        <f>'Obroty 4'!I815</f>
        <v>0</v>
      </c>
      <c r="I296" s="17">
        <f>'Obroty 4'!J815</f>
        <v>0</v>
      </c>
      <c r="J296" s="17">
        <f>'Obroty 4'!K815</f>
        <v>0</v>
      </c>
    </row>
    <row r="297" spans="3:10" x14ac:dyDescent="0.35">
      <c r="C297" s="16" t="str">
        <f>VLOOKUP(D297,slowniki!Q:R,2,FALSE)</f>
        <v>SE od innych umów cywilno-prawnych - perfuzjoniści</v>
      </c>
      <c r="D297" s="16" t="str">
        <f>'Obroty 4'!E968</f>
        <v>405-04-01-04</v>
      </c>
      <c r="E297" s="17">
        <f>'Obroty 4'!F816</f>
        <v>0</v>
      </c>
      <c r="F297" s="17">
        <f>'Obroty 4'!G816</f>
        <v>0</v>
      </c>
      <c r="G297" s="17">
        <f>'Obroty 4'!H816</f>
        <v>0</v>
      </c>
      <c r="H297" s="17">
        <f>'Obroty 4'!I816</f>
        <v>0</v>
      </c>
      <c r="I297" s="17">
        <f>'Obroty 4'!J816</f>
        <v>0</v>
      </c>
      <c r="J297" s="17">
        <f>'Obroty 4'!K816</f>
        <v>0</v>
      </c>
    </row>
    <row r="298" spans="3:10" x14ac:dyDescent="0.35">
      <c r="C298" s="16" t="str">
        <f>VLOOKUP(D298,slowniki!Q:R,2,FALSE)</f>
        <v>SE od innych umów cywilno-prawnych - psycholodzy, psychoterapeuci, terapeuci uzależnień</v>
      </c>
      <c r="D298" s="16" t="str">
        <f>'Obroty 4'!E969</f>
        <v>405-04-01-05</v>
      </c>
      <c r="E298" s="17">
        <f>'Obroty 4'!F817</f>
        <v>0</v>
      </c>
      <c r="F298" s="17">
        <f>'Obroty 4'!G817</f>
        <v>0</v>
      </c>
      <c r="G298" s="17">
        <f>'Obroty 4'!H817</f>
        <v>0</v>
      </c>
      <c r="H298" s="17">
        <f>'Obroty 4'!I817</f>
        <v>0</v>
      </c>
      <c r="I298" s="17">
        <f>'Obroty 4'!J817</f>
        <v>0</v>
      </c>
      <c r="J298" s="17">
        <f>'Obroty 4'!K817</f>
        <v>0</v>
      </c>
    </row>
    <row r="299" spans="3:10" x14ac:dyDescent="0.35">
      <c r="C299" s="16" t="str">
        <f>VLOOKUP(D299,slowniki!Q:R,2,FALSE)</f>
        <v>SE od innych umów cywilno-prawnych - dietetycy</v>
      </c>
      <c r="D299" s="16" t="str">
        <f>'Obroty 4'!E970</f>
        <v>405-04-01-06</v>
      </c>
      <c r="E299" s="17">
        <f>'Obroty 4'!F818</f>
        <v>0</v>
      </c>
      <c r="F299" s="17">
        <f>'Obroty 4'!G818</f>
        <v>0</v>
      </c>
      <c r="G299" s="17">
        <f>'Obroty 4'!H818</f>
        <v>0</v>
      </c>
      <c r="H299" s="17">
        <f>'Obroty 4'!I818</f>
        <v>0</v>
      </c>
      <c r="I299" s="17">
        <f>'Obroty 4'!J818</f>
        <v>0</v>
      </c>
      <c r="J299" s="17">
        <f>'Obroty 4'!K818</f>
        <v>0</v>
      </c>
    </row>
    <row r="300" spans="3:10" x14ac:dyDescent="0.35">
      <c r="C300" s="16" t="str">
        <f>VLOOKUP(D300,slowniki!Q:R,2,FALSE)</f>
        <v>SE od innych umów cywilno-prawnych - logopedzi</v>
      </c>
      <c r="D300" s="16" t="str">
        <f>'Obroty 4'!E971</f>
        <v>405-04-01-07</v>
      </c>
      <c r="E300" s="17">
        <f>'Obroty 4'!F819</f>
        <v>0</v>
      </c>
      <c r="F300" s="17">
        <f>'Obroty 4'!G819</f>
        <v>0</v>
      </c>
      <c r="G300" s="17">
        <f>'Obroty 4'!H819</f>
        <v>0</v>
      </c>
      <c r="H300" s="17">
        <f>'Obroty 4'!I819</f>
        <v>0</v>
      </c>
      <c r="I300" s="17">
        <f>'Obroty 4'!J819</f>
        <v>0</v>
      </c>
      <c r="J300" s="17">
        <f>'Obroty 4'!K819</f>
        <v>0</v>
      </c>
    </row>
    <row r="301" spans="3:10" x14ac:dyDescent="0.35">
      <c r="C301" s="16" t="str">
        <f>VLOOKUP(D301,slowniki!Q:R,2,FALSE)</f>
        <v>SE od innych umów cywilno-prawnych - fizjoterapeuci, rehabilitanci, technicy rehabilitacji, masażyści, mgr rehabilitacji</v>
      </c>
      <c r="D301" s="16" t="str">
        <f>'Obroty 4'!E972</f>
        <v>405-04-01-08</v>
      </c>
      <c r="E301" s="17">
        <f>'Obroty 4'!F820</f>
        <v>0</v>
      </c>
      <c r="F301" s="17">
        <f>'Obroty 4'!G820</f>
        <v>0</v>
      </c>
      <c r="G301" s="17">
        <f>'Obroty 4'!H820</f>
        <v>0</v>
      </c>
      <c r="H301" s="17">
        <f>'Obroty 4'!I820</f>
        <v>0</v>
      </c>
      <c r="I301" s="17">
        <f>'Obroty 4'!J820</f>
        <v>0</v>
      </c>
      <c r="J301" s="17">
        <f>'Obroty 4'!K820</f>
        <v>0</v>
      </c>
    </row>
    <row r="302" spans="3:10" x14ac:dyDescent="0.35">
      <c r="C302" s="16" t="str">
        <f>VLOOKUP(D302,slowniki!Q:R,2,FALSE)</f>
        <v>SE od innych umów cywilno-prawnych - fizycy medyczni</v>
      </c>
      <c r="D302" s="16" t="str">
        <f>'Obroty 4'!E973</f>
        <v>405-04-01-09</v>
      </c>
      <c r="E302" s="17">
        <f>'Obroty 4'!F821</f>
        <v>0</v>
      </c>
      <c r="F302" s="17">
        <f>'Obroty 4'!G821</f>
        <v>0</v>
      </c>
      <c r="G302" s="17">
        <f>'Obroty 4'!H821</f>
        <v>0</v>
      </c>
      <c r="H302" s="17">
        <f>'Obroty 4'!I821</f>
        <v>0</v>
      </c>
      <c r="I302" s="17">
        <f>'Obroty 4'!J821</f>
        <v>0</v>
      </c>
      <c r="J302" s="17">
        <f>'Obroty 4'!K821</f>
        <v>0</v>
      </c>
    </row>
    <row r="303" spans="3:10" x14ac:dyDescent="0.35">
      <c r="C303" s="16" t="str">
        <f>VLOOKUP(D303,slowniki!Q:R,2,FALSE)</f>
        <v>SE od innych umów cywilno-prawnych - technicy (radiologii, elektroradiologii itd.)</v>
      </c>
      <c r="D303" s="16" t="str">
        <f>'Obroty 4'!E974</f>
        <v>405-04-01-10</v>
      </c>
      <c r="E303" s="17">
        <f>'Obroty 4'!F822</f>
        <v>0</v>
      </c>
      <c r="F303" s="17">
        <f>'Obroty 4'!G822</f>
        <v>0</v>
      </c>
      <c r="G303" s="17">
        <f>'Obroty 4'!H822</f>
        <v>0</v>
      </c>
      <c r="H303" s="17">
        <f>'Obroty 4'!I822</f>
        <v>0</v>
      </c>
      <c r="I303" s="17">
        <f>'Obroty 4'!J822</f>
        <v>0</v>
      </c>
      <c r="J303" s="17">
        <f>'Obroty 4'!K822</f>
        <v>0</v>
      </c>
    </row>
    <row r="304" spans="3:10" x14ac:dyDescent="0.35">
      <c r="C304" s="16" t="str">
        <f>VLOOKUP(D304,slowniki!Q:R,2,FALSE)</f>
        <v>SE od innych umów cywilno-prawnych - terapeuci zajęciowi</v>
      </c>
      <c r="D304" s="16" t="str">
        <f>'Obroty 4'!E975</f>
        <v>405-04-01-11</v>
      </c>
      <c r="E304" s="17">
        <f>'Obroty 4'!F823</f>
        <v>0</v>
      </c>
      <c r="F304" s="17">
        <f>'Obroty 4'!G823</f>
        <v>0</v>
      </c>
      <c r="G304" s="17">
        <f>'Obroty 4'!H823</f>
        <v>0</v>
      </c>
      <c r="H304" s="17">
        <f>'Obroty 4'!I823</f>
        <v>0</v>
      </c>
      <c r="I304" s="17">
        <f>'Obroty 4'!J823</f>
        <v>0</v>
      </c>
      <c r="J304" s="17">
        <f>'Obroty 4'!K823</f>
        <v>0</v>
      </c>
    </row>
    <row r="305" spans="3:10" x14ac:dyDescent="0.35">
      <c r="C305" s="16" t="str">
        <f>VLOOKUP(D305,slowniki!Q:R,2,FALSE)</f>
        <v>SE od innych umów cywilno-prawnych - ratownicy medyczni</v>
      </c>
      <c r="D305" s="16" t="str">
        <f>'Obroty 4'!E976</f>
        <v>405-04-01-12</v>
      </c>
      <c r="E305" s="17">
        <f>'Obroty 4'!F824</f>
        <v>0</v>
      </c>
      <c r="F305" s="17">
        <f>'Obroty 4'!G824</f>
        <v>0</v>
      </c>
      <c r="G305" s="17">
        <f>'Obroty 4'!H824</f>
        <v>0</v>
      </c>
      <c r="H305" s="17">
        <f>'Obroty 4'!I824</f>
        <v>0</v>
      </c>
      <c r="I305" s="17">
        <f>'Obroty 4'!J824</f>
        <v>0</v>
      </c>
      <c r="J305" s="17">
        <f>'Obroty 4'!K824</f>
        <v>0</v>
      </c>
    </row>
    <row r="306" spans="3:10" x14ac:dyDescent="0.35">
      <c r="C306" s="16" t="str">
        <f>VLOOKUP(D306,slowniki!Q:R,2,FALSE)</f>
        <v>SE od innych umów cywilno-prawnych - pozostały personel medyczny</v>
      </c>
      <c r="D306" s="16" t="str">
        <f>'Obroty 4'!E977</f>
        <v>405-04-01-13</v>
      </c>
      <c r="E306" s="17">
        <f>'Obroty 4'!F825</f>
        <v>0</v>
      </c>
      <c r="F306" s="17">
        <f>'Obroty 4'!G825</f>
        <v>0</v>
      </c>
      <c r="G306" s="17">
        <f>'Obroty 4'!H825</f>
        <v>0</v>
      </c>
      <c r="H306" s="17">
        <f>'Obroty 4'!I825</f>
        <v>0</v>
      </c>
      <c r="I306" s="17">
        <f>'Obroty 4'!J825</f>
        <v>0</v>
      </c>
      <c r="J306" s="17">
        <f>'Obroty 4'!K825</f>
        <v>0</v>
      </c>
    </row>
    <row r="307" spans="3:10" x14ac:dyDescent="0.35">
      <c r="C307" s="16" t="str">
        <f>VLOOKUP(D307,slowniki!Q:R,2,FALSE)</f>
        <v>SE od innych umów cywilno-prawnych - pozostały personel niemedyczny (salowe, rejestratorki, sekretarki medyczne, opiekunowie medyczni, sanitariusze itd.)</v>
      </c>
      <c r="D307" s="16" t="str">
        <f>'Obroty 4'!E978</f>
        <v>405-04-01-14</v>
      </c>
      <c r="E307" s="17">
        <f>'Obroty 4'!F826</f>
        <v>0</v>
      </c>
      <c r="F307" s="17">
        <f>'Obroty 4'!G826</f>
        <v>0</v>
      </c>
      <c r="G307" s="17">
        <f>'Obroty 4'!H826</f>
        <v>0</v>
      </c>
      <c r="H307" s="17">
        <f>'Obroty 4'!I826</f>
        <v>0</v>
      </c>
      <c r="I307" s="17">
        <f>'Obroty 4'!J826</f>
        <v>0</v>
      </c>
      <c r="J307" s="17">
        <f>'Obroty 4'!K826</f>
        <v>0</v>
      </c>
    </row>
    <row r="308" spans="3:10" x14ac:dyDescent="0.35">
      <c r="C308" s="16" t="str">
        <f>VLOOKUP(D308,slowniki!Q:R,2,FALSE)</f>
        <v>SE od innych umów cywilno-prawnych - pozostały personel niemedyczny, administracyjny, zarząd</v>
      </c>
      <c r="D308" s="16" t="str">
        <f>'Obroty 4'!E979</f>
        <v>405-04-01-15</v>
      </c>
      <c r="E308" s="17">
        <f>'Obroty 4'!F827</f>
        <v>0</v>
      </c>
      <c r="F308" s="17">
        <f>'Obroty 4'!G827</f>
        <v>0</v>
      </c>
      <c r="G308" s="17">
        <f>'Obroty 4'!H827</f>
        <v>0</v>
      </c>
      <c r="H308" s="17">
        <f>'Obroty 4'!I827</f>
        <v>0</v>
      </c>
      <c r="I308" s="17">
        <f>'Obroty 4'!J827</f>
        <v>0</v>
      </c>
      <c r="J308" s="17">
        <f>'Obroty 4'!K827</f>
        <v>0</v>
      </c>
    </row>
    <row r="309" spans="3:10" x14ac:dyDescent="0.35">
      <c r="C309" s="16" t="str">
        <f>VLOOKUP(D309,slowniki!Q:R,2,FALSE)</f>
        <v>SE od innych umów cywilno-prawnych - stażyści</v>
      </c>
      <c r="D309" s="16" t="str">
        <f>'Obroty 4'!E980</f>
        <v>405-04-01-16</v>
      </c>
      <c r="E309" s="17">
        <f>'Obroty 4'!F828</f>
        <v>0</v>
      </c>
      <c r="F309" s="17">
        <f>'Obroty 4'!G828</f>
        <v>0</v>
      </c>
      <c r="G309" s="17">
        <f>'Obroty 4'!H828</f>
        <v>0</v>
      </c>
      <c r="H309" s="17">
        <f>'Obroty 4'!I828</f>
        <v>0</v>
      </c>
      <c r="I309" s="17">
        <f>'Obroty 4'!J828</f>
        <v>0</v>
      </c>
      <c r="J309" s="17">
        <f>'Obroty 4'!K828</f>
        <v>0</v>
      </c>
    </row>
    <row r="310" spans="3:10" x14ac:dyDescent="0.35">
      <c r="C310" s="16" t="str">
        <f>VLOOKUP(D310,slowniki!Q:R,2,FALSE)</f>
        <v>SR od innych umów cywilno-prawnych - lekarze</v>
      </c>
      <c r="D310" s="16" t="str">
        <f>'Obroty 4'!E981</f>
        <v>405-04-02-01</v>
      </c>
      <c r="E310" s="17">
        <f>'Obroty 4'!F829</f>
        <v>0</v>
      </c>
      <c r="F310" s="17">
        <f>'Obroty 4'!G829</f>
        <v>0</v>
      </c>
      <c r="G310" s="17">
        <f>'Obroty 4'!H829</f>
        <v>0</v>
      </c>
      <c r="H310" s="17">
        <f>'Obroty 4'!I829</f>
        <v>0</v>
      </c>
      <c r="I310" s="17">
        <f>'Obroty 4'!J829</f>
        <v>0</v>
      </c>
      <c r="J310" s="17">
        <f>'Obroty 4'!K829</f>
        <v>0</v>
      </c>
    </row>
    <row r="311" spans="3:10" x14ac:dyDescent="0.35">
      <c r="C311" s="16" t="str">
        <f>VLOOKUP(D311,slowniki!Q:R,2,FALSE)</f>
        <v>SR od innych umów cywilno-prawnych - lekarze rezydenci</v>
      </c>
      <c r="D311" s="16" t="str">
        <f>'Obroty 4'!E982</f>
        <v>405-04-02-02</v>
      </c>
      <c r="E311" s="17">
        <f>'Obroty 4'!F830</f>
        <v>0</v>
      </c>
      <c r="F311" s="17">
        <f>'Obroty 4'!G830</f>
        <v>0</v>
      </c>
      <c r="G311" s="17">
        <f>'Obroty 4'!H830</f>
        <v>0</v>
      </c>
      <c r="H311" s="17">
        <f>'Obroty 4'!I830</f>
        <v>0</v>
      </c>
      <c r="I311" s="17">
        <f>'Obroty 4'!J830</f>
        <v>0</v>
      </c>
      <c r="J311" s="17">
        <f>'Obroty 4'!K830</f>
        <v>0</v>
      </c>
    </row>
    <row r="312" spans="3:10" x14ac:dyDescent="0.35">
      <c r="C312" s="16" t="str">
        <f>VLOOKUP(D312,slowniki!Q:R,2,FALSE)</f>
        <v>SR od innych umów cywilno-prawnych - pielęgniarki i położne</v>
      </c>
      <c r="D312" s="16" t="str">
        <f>'Obroty 4'!E983</f>
        <v>405-04-02-03</v>
      </c>
      <c r="E312" s="17">
        <f>'Obroty 4'!F831</f>
        <v>0</v>
      </c>
      <c r="F312" s="17">
        <f>'Obroty 4'!G831</f>
        <v>0</v>
      </c>
      <c r="G312" s="17">
        <f>'Obroty 4'!H831</f>
        <v>0</v>
      </c>
      <c r="H312" s="17">
        <f>'Obroty 4'!I831</f>
        <v>0</v>
      </c>
      <c r="I312" s="17">
        <f>'Obroty 4'!J831</f>
        <v>0</v>
      </c>
      <c r="J312" s="17">
        <f>'Obroty 4'!K831</f>
        <v>0</v>
      </c>
    </row>
    <row r="313" spans="3:10" x14ac:dyDescent="0.35">
      <c r="C313" s="16" t="str">
        <f>VLOOKUP(D313,slowniki!Q:R,2,FALSE)</f>
        <v>SR od innych umów cywilno-prawnych - perfuzjoniści</v>
      </c>
      <c r="D313" s="16" t="str">
        <f>'Obroty 4'!E984</f>
        <v>405-04-02-04</v>
      </c>
      <c r="E313" s="17">
        <f>'Obroty 4'!F832</f>
        <v>0</v>
      </c>
      <c r="F313" s="17">
        <f>'Obroty 4'!G832</f>
        <v>0</v>
      </c>
      <c r="G313" s="17">
        <f>'Obroty 4'!H832</f>
        <v>0</v>
      </c>
      <c r="H313" s="17">
        <f>'Obroty 4'!I832</f>
        <v>0</v>
      </c>
      <c r="I313" s="17">
        <f>'Obroty 4'!J832</f>
        <v>0</v>
      </c>
      <c r="J313" s="17">
        <f>'Obroty 4'!K832</f>
        <v>0</v>
      </c>
    </row>
    <row r="314" spans="3:10" x14ac:dyDescent="0.35">
      <c r="C314" s="16" t="str">
        <f>VLOOKUP(D314,slowniki!Q:R,2,FALSE)</f>
        <v>SR od innych umów cywilno-prawnych - psycholodzy, psychoterapeuci, terapeuci uzależnień</v>
      </c>
      <c r="D314" s="16" t="str">
        <f>'Obroty 4'!E985</f>
        <v>405-04-02-05</v>
      </c>
      <c r="E314" s="17">
        <f>'Obroty 4'!F833</f>
        <v>0</v>
      </c>
      <c r="F314" s="17">
        <f>'Obroty 4'!G833</f>
        <v>0</v>
      </c>
      <c r="G314" s="17">
        <f>'Obroty 4'!H833</f>
        <v>0</v>
      </c>
      <c r="H314" s="17">
        <f>'Obroty 4'!I833</f>
        <v>0</v>
      </c>
      <c r="I314" s="17">
        <f>'Obroty 4'!J833</f>
        <v>0</v>
      </c>
      <c r="J314" s="17">
        <f>'Obroty 4'!K833</f>
        <v>0</v>
      </c>
    </row>
    <row r="315" spans="3:10" x14ac:dyDescent="0.35">
      <c r="C315" s="16" t="str">
        <f>VLOOKUP(D315,slowniki!Q:R,2,FALSE)</f>
        <v>SR od innych umów cywilno-prawnych - dietetycy</v>
      </c>
      <c r="D315" s="16" t="str">
        <f>'Obroty 4'!E986</f>
        <v>405-04-02-06</v>
      </c>
      <c r="E315" s="17">
        <f>'Obroty 4'!F834</f>
        <v>0</v>
      </c>
      <c r="F315" s="17">
        <f>'Obroty 4'!G834</f>
        <v>0</v>
      </c>
      <c r="G315" s="17">
        <f>'Obroty 4'!H834</f>
        <v>0</v>
      </c>
      <c r="H315" s="17">
        <f>'Obroty 4'!I834</f>
        <v>0</v>
      </c>
      <c r="I315" s="17">
        <f>'Obroty 4'!J834</f>
        <v>0</v>
      </c>
      <c r="J315" s="17">
        <f>'Obroty 4'!K834</f>
        <v>0</v>
      </c>
    </row>
    <row r="316" spans="3:10" x14ac:dyDescent="0.35">
      <c r="C316" s="16" t="str">
        <f>VLOOKUP(D316,slowniki!Q:R,2,FALSE)</f>
        <v>SR od innych umów cywilno-prawnych - logopedzi</v>
      </c>
      <c r="D316" s="16" t="str">
        <f>'Obroty 4'!E987</f>
        <v>405-04-02-07</v>
      </c>
      <c r="E316" s="17">
        <f>'Obroty 4'!F835</f>
        <v>0</v>
      </c>
      <c r="F316" s="17">
        <f>'Obroty 4'!G835</f>
        <v>0</v>
      </c>
      <c r="G316" s="17">
        <f>'Obroty 4'!H835</f>
        <v>0</v>
      </c>
      <c r="H316" s="17">
        <f>'Obroty 4'!I835</f>
        <v>0</v>
      </c>
      <c r="I316" s="17">
        <f>'Obroty 4'!J835</f>
        <v>0</v>
      </c>
      <c r="J316" s="17">
        <f>'Obroty 4'!K835</f>
        <v>0</v>
      </c>
    </row>
    <row r="317" spans="3:10" x14ac:dyDescent="0.35">
      <c r="C317" s="16" t="str">
        <f>VLOOKUP(D317,slowniki!Q:R,2,FALSE)</f>
        <v>SR od innych umów cywilno-prawnych - fizjoterapeuci, rehabilitanci, technicy rehabilitacji, masażyści, mgr rehabilitacji</v>
      </c>
      <c r="D317" s="16" t="str">
        <f>'Obroty 4'!E988</f>
        <v>405-04-02-08</v>
      </c>
      <c r="E317" s="17">
        <f>'Obroty 4'!F836</f>
        <v>0</v>
      </c>
      <c r="F317" s="17">
        <f>'Obroty 4'!G836</f>
        <v>0</v>
      </c>
      <c r="G317" s="17">
        <f>'Obroty 4'!H836</f>
        <v>0</v>
      </c>
      <c r="H317" s="17">
        <f>'Obroty 4'!I836</f>
        <v>0</v>
      </c>
      <c r="I317" s="17">
        <f>'Obroty 4'!J836</f>
        <v>0</v>
      </c>
      <c r="J317" s="17">
        <f>'Obroty 4'!K836</f>
        <v>0</v>
      </c>
    </row>
    <row r="318" spans="3:10" x14ac:dyDescent="0.35">
      <c r="C318" s="16" t="str">
        <f>VLOOKUP(D318,slowniki!Q:R,2,FALSE)</f>
        <v>SR od innych umów cywilno-prawnych - fizycy medyczni</v>
      </c>
      <c r="D318" s="16" t="str">
        <f>'Obroty 4'!E989</f>
        <v>405-04-02-09</v>
      </c>
      <c r="E318" s="17">
        <f>'Obroty 4'!F837</f>
        <v>0</v>
      </c>
      <c r="F318" s="17">
        <f>'Obroty 4'!G837</f>
        <v>0</v>
      </c>
      <c r="G318" s="17">
        <f>'Obroty 4'!H837</f>
        <v>0</v>
      </c>
      <c r="H318" s="17">
        <f>'Obroty 4'!I837</f>
        <v>0</v>
      </c>
      <c r="I318" s="17">
        <f>'Obroty 4'!J837</f>
        <v>0</v>
      </c>
      <c r="J318" s="17">
        <f>'Obroty 4'!K837</f>
        <v>0</v>
      </c>
    </row>
    <row r="319" spans="3:10" x14ac:dyDescent="0.35">
      <c r="C319" s="16" t="str">
        <f>VLOOKUP(D319,slowniki!Q:R,2,FALSE)</f>
        <v>SR od innych umów cywilno-prawnych - technicy (radiologii, elektroradiologii itd.)</v>
      </c>
      <c r="D319" s="16" t="str">
        <f>'Obroty 4'!E990</f>
        <v>405-04-02-10</v>
      </c>
      <c r="E319" s="17">
        <f>'Obroty 4'!F838</f>
        <v>0</v>
      </c>
      <c r="F319" s="17">
        <f>'Obroty 4'!G838</f>
        <v>0</v>
      </c>
      <c r="G319" s="17">
        <f>'Obroty 4'!H838</f>
        <v>0</v>
      </c>
      <c r="H319" s="17">
        <f>'Obroty 4'!I838</f>
        <v>0</v>
      </c>
      <c r="I319" s="17">
        <f>'Obroty 4'!J838</f>
        <v>0</v>
      </c>
      <c r="J319" s="17">
        <f>'Obroty 4'!K838</f>
        <v>0</v>
      </c>
    </row>
    <row r="320" spans="3:10" x14ac:dyDescent="0.35">
      <c r="C320" s="16" t="str">
        <f>VLOOKUP(D320,slowniki!Q:R,2,FALSE)</f>
        <v>SR od innych umów cywilno-prawnych - terapeuci zajęciowi</v>
      </c>
      <c r="D320" s="16" t="str">
        <f>'Obroty 4'!E991</f>
        <v>405-04-02-11</v>
      </c>
      <c r="E320" s="17">
        <f>'Obroty 4'!F839</f>
        <v>0</v>
      </c>
      <c r="F320" s="17">
        <f>'Obroty 4'!G839</f>
        <v>0</v>
      </c>
      <c r="G320" s="17">
        <f>'Obroty 4'!H839</f>
        <v>0</v>
      </c>
      <c r="H320" s="17">
        <f>'Obroty 4'!I839</f>
        <v>0</v>
      </c>
      <c r="I320" s="17">
        <f>'Obroty 4'!J839</f>
        <v>0</v>
      </c>
      <c r="J320" s="17">
        <f>'Obroty 4'!K839</f>
        <v>0</v>
      </c>
    </row>
    <row r="321" spans="3:10" x14ac:dyDescent="0.35">
      <c r="C321" s="16" t="str">
        <f>VLOOKUP(D321,slowniki!Q:R,2,FALSE)</f>
        <v>SR od innych umów cywilno-prawnych - ratownicy medyczni</v>
      </c>
      <c r="D321" s="16" t="str">
        <f>'Obroty 4'!E992</f>
        <v>405-04-02-12</v>
      </c>
      <c r="E321" s="17">
        <f>'Obroty 4'!F840</f>
        <v>0</v>
      </c>
      <c r="F321" s="17">
        <f>'Obroty 4'!G840</f>
        <v>0</v>
      </c>
      <c r="G321" s="17">
        <f>'Obroty 4'!H840</f>
        <v>0</v>
      </c>
      <c r="H321" s="17">
        <f>'Obroty 4'!I840</f>
        <v>0</v>
      </c>
      <c r="I321" s="17">
        <f>'Obroty 4'!J840</f>
        <v>0</v>
      </c>
      <c r="J321" s="17">
        <f>'Obroty 4'!K840</f>
        <v>0</v>
      </c>
    </row>
    <row r="322" spans="3:10" x14ac:dyDescent="0.35">
      <c r="C322" s="16" t="str">
        <f>VLOOKUP(D322,slowniki!Q:R,2,FALSE)</f>
        <v>SR od innych umów cywilno-prawnych - pozostały personel medyczny</v>
      </c>
      <c r="D322" s="16" t="str">
        <f>'Obroty 4'!E993</f>
        <v>405-04-02-13</v>
      </c>
      <c r="E322" s="17">
        <f>'Obroty 4'!F841</f>
        <v>0</v>
      </c>
      <c r="F322" s="17">
        <f>'Obroty 4'!G841</f>
        <v>0</v>
      </c>
      <c r="G322" s="17">
        <f>'Obroty 4'!H841</f>
        <v>0</v>
      </c>
      <c r="H322" s="17">
        <f>'Obroty 4'!I841</f>
        <v>0</v>
      </c>
      <c r="I322" s="17">
        <f>'Obroty 4'!J841</f>
        <v>0</v>
      </c>
      <c r="J322" s="17">
        <f>'Obroty 4'!K841</f>
        <v>0</v>
      </c>
    </row>
    <row r="323" spans="3:10" x14ac:dyDescent="0.35">
      <c r="C323" s="16" t="str">
        <f>VLOOKUP(D323,slowniki!Q:R,2,FALSE)</f>
        <v>SR od innych umów cywilno-prawnych - pozostały personel niemedyczny (salowe, rejestratorki, sekretarki medyczne, opiekunowie medyczni, sanitariusze itd.)</v>
      </c>
      <c r="D323" s="16" t="str">
        <f>'Obroty 4'!E994</f>
        <v>405-04-02-14</v>
      </c>
      <c r="E323" s="17">
        <f>'Obroty 4'!F842</f>
        <v>0</v>
      </c>
      <c r="F323" s="17">
        <f>'Obroty 4'!G842</f>
        <v>0</v>
      </c>
      <c r="G323" s="17">
        <f>'Obroty 4'!H842</f>
        <v>0</v>
      </c>
      <c r="H323" s="17">
        <f>'Obroty 4'!I842</f>
        <v>0</v>
      </c>
      <c r="I323" s="17">
        <f>'Obroty 4'!J842</f>
        <v>0</v>
      </c>
      <c r="J323" s="17">
        <f>'Obroty 4'!K842</f>
        <v>0</v>
      </c>
    </row>
    <row r="324" spans="3:10" x14ac:dyDescent="0.35">
      <c r="C324" s="16" t="str">
        <f>VLOOKUP(D324,slowniki!Q:R,2,FALSE)</f>
        <v>SR od innych umów cywilno-prawnych - pozostały personel niemedyczny, administracyjny, zarząd</v>
      </c>
      <c r="D324" s="16" t="str">
        <f>'Obroty 4'!E995</f>
        <v>405-04-02-15</v>
      </c>
      <c r="E324" s="17">
        <f>'Obroty 4'!F843</f>
        <v>0</v>
      </c>
      <c r="F324" s="17">
        <f>'Obroty 4'!G843</f>
        <v>0</v>
      </c>
      <c r="G324" s="17">
        <f>'Obroty 4'!H843</f>
        <v>0</v>
      </c>
      <c r="H324" s="17">
        <f>'Obroty 4'!I843</f>
        <v>0</v>
      </c>
      <c r="I324" s="17">
        <f>'Obroty 4'!J843</f>
        <v>0</v>
      </c>
      <c r="J324" s="17">
        <f>'Obroty 4'!K843</f>
        <v>0</v>
      </c>
    </row>
    <row r="325" spans="3:10" x14ac:dyDescent="0.35">
      <c r="C325" s="16" t="str">
        <f>VLOOKUP(D325,slowniki!Q:R,2,FALSE)</f>
        <v>SR od innych umów cywilno-prawnych - stażyści</v>
      </c>
      <c r="D325" s="16" t="str">
        <f>'Obroty 4'!E996</f>
        <v>405-04-02-16</v>
      </c>
      <c r="E325" s="17">
        <f>'Obroty 4'!F844</f>
        <v>0</v>
      </c>
      <c r="F325" s="17">
        <f>'Obroty 4'!G844</f>
        <v>0</v>
      </c>
      <c r="G325" s="17">
        <f>'Obroty 4'!H844</f>
        <v>0</v>
      </c>
      <c r="H325" s="17">
        <f>'Obroty 4'!I844</f>
        <v>0</v>
      </c>
      <c r="I325" s="17">
        <f>'Obroty 4'!J844</f>
        <v>0</v>
      </c>
      <c r="J325" s="17">
        <f>'Obroty 4'!K844</f>
        <v>0</v>
      </c>
    </row>
    <row r="326" spans="3:10" x14ac:dyDescent="0.35">
      <c r="C326" s="16" t="str">
        <f>VLOOKUP(D326,slowniki!Q:R,2,FALSE)</f>
        <v>SW od innych umów cywilno-prawnych - lekarze</v>
      </c>
      <c r="D326" s="16" t="str">
        <f>'Obroty 4'!E997</f>
        <v>405-04-03-01</v>
      </c>
      <c r="E326" s="17">
        <f>'Obroty 4'!F845</f>
        <v>0</v>
      </c>
      <c r="F326" s="17">
        <f>'Obroty 4'!G845</f>
        <v>0</v>
      </c>
      <c r="G326" s="17">
        <f>'Obroty 4'!H845</f>
        <v>0</v>
      </c>
      <c r="H326" s="17">
        <f>'Obroty 4'!I845</f>
        <v>0</v>
      </c>
      <c r="I326" s="17">
        <f>'Obroty 4'!J845</f>
        <v>0</v>
      </c>
      <c r="J326" s="17">
        <f>'Obroty 4'!K845</f>
        <v>0</v>
      </c>
    </row>
    <row r="327" spans="3:10" x14ac:dyDescent="0.35">
      <c r="C327" s="16" t="str">
        <f>VLOOKUP(D327,slowniki!Q:R,2,FALSE)</f>
        <v>SW od innych umów cywilno-prawnych - lekarze rezydenci</v>
      </c>
      <c r="D327" s="16" t="str">
        <f>'Obroty 4'!E998</f>
        <v>405-04-03-02</v>
      </c>
      <c r="E327" s="17">
        <f>'Obroty 4'!F846</f>
        <v>0</v>
      </c>
      <c r="F327" s="17">
        <f>'Obroty 4'!G846</f>
        <v>0</v>
      </c>
      <c r="G327" s="17">
        <f>'Obroty 4'!H846</f>
        <v>0</v>
      </c>
      <c r="H327" s="17">
        <f>'Obroty 4'!I846</f>
        <v>0</v>
      </c>
      <c r="I327" s="17">
        <f>'Obroty 4'!J846</f>
        <v>0</v>
      </c>
      <c r="J327" s="17">
        <f>'Obroty 4'!K846</f>
        <v>0</v>
      </c>
    </row>
    <row r="328" spans="3:10" x14ac:dyDescent="0.35">
      <c r="C328" s="16" t="str">
        <f>VLOOKUP(D328,slowniki!Q:R,2,FALSE)</f>
        <v>SW od innych umów cywilno-prawnych - pielęgniarki i położne</v>
      </c>
      <c r="D328" s="16" t="str">
        <f>'Obroty 4'!E999</f>
        <v>405-04-03-03</v>
      </c>
      <c r="E328" s="17">
        <f>'Obroty 4'!F847</f>
        <v>0</v>
      </c>
      <c r="F328" s="17">
        <f>'Obroty 4'!G847</f>
        <v>0</v>
      </c>
      <c r="G328" s="17">
        <f>'Obroty 4'!H847</f>
        <v>0</v>
      </c>
      <c r="H328" s="17">
        <f>'Obroty 4'!I847</f>
        <v>0</v>
      </c>
      <c r="I328" s="17">
        <f>'Obroty 4'!J847</f>
        <v>0</v>
      </c>
      <c r="J328" s="17">
        <f>'Obroty 4'!K847</f>
        <v>0</v>
      </c>
    </row>
    <row r="329" spans="3:10" x14ac:dyDescent="0.35">
      <c r="C329" s="16" t="str">
        <f>VLOOKUP(D329,slowniki!Q:R,2,FALSE)</f>
        <v>SW od innych umów cywilno-prawnych - perfuzjoniści</v>
      </c>
      <c r="D329" s="16" t="str">
        <f>'Obroty 4'!E1000</f>
        <v>405-04-03-04</v>
      </c>
      <c r="E329" s="17">
        <f>'Obroty 4'!F848</f>
        <v>0</v>
      </c>
      <c r="F329" s="17">
        <f>'Obroty 4'!G848</f>
        <v>0</v>
      </c>
      <c r="G329" s="17">
        <f>'Obroty 4'!H848</f>
        <v>0</v>
      </c>
      <c r="H329" s="17">
        <f>'Obroty 4'!I848</f>
        <v>0</v>
      </c>
      <c r="I329" s="17">
        <f>'Obroty 4'!J848</f>
        <v>0</v>
      </c>
      <c r="J329" s="17">
        <f>'Obroty 4'!K848</f>
        <v>0</v>
      </c>
    </row>
    <row r="330" spans="3:10" x14ac:dyDescent="0.35">
      <c r="C330" s="16" t="str">
        <f>VLOOKUP(D330,slowniki!Q:R,2,FALSE)</f>
        <v>SW od innych umów cywilno-prawnych - psycholodzy, psychoterapeuci, terapeuci uzależnień</v>
      </c>
      <c r="D330" s="16" t="str">
        <f>'Obroty 4'!E1001</f>
        <v>405-04-03-05</v>
      </c>
      <c r="E330" s="17">
        <f>'Obroty 4'!F849</f>
        <v>0</v>
      </c>
      <c r="F330" s="17">
        <f>'Obroty 4'!G849</f>
        <v>0</v>
      </c>
      <c r="G330" s="17">
        <f>'Obroty 4'!H849</f>
        <v>0</v>
      </c>
      <c r="H330" s="17">
        <f>'Obroty 4'!I849</f>
        <v>0</v>
      </c>
      <c r="I330" s="17">
        <f>'Obroty 4'!J849</f>
        <v>0</v>
      </c>
      <c r="J330" s="17">
        <f>'Obroty 4'!K849</f>
        <v>0</v>
      </c>
    </row>
    <row r="331" spans="3:10" x14ac:dyDescent="0.35">
      <c r="C331" s="16" t="str">
        <f>VLOOKUP(D331,slowniki!Q:R,2,FALSE)</f>
        <v>SW od innych umów cywilno-prawnych - dietetycy</v>
      </c>
      <c r="D331" s="16" t="str">
        <f>'Obroty 4'!E1002</f>
        <v>405-04-03-06</v>
      </c>
      <c r="E331" s="17">
        <f>'Obroty 4'!F850</f>
        <v>0</v>
      </c>
      <c r="F331" s="17">
        <f>'Obroty 4'!G850</f>
        <v>0</v>
      </c>
      <c r="G331" s="17">
        <f>'Obroty 4'!H850</f>
        <v>0</v>
      </c>
      <c r="H331" s="17">
        <f>'Obroty 4'!I850</f>
        <v>0</v>
      </c>
      <c r="I331" s="17">
        <f>'Obroty 4'!J850</f>
        <v>0</v>
      </c>
      <c r="J331" s="17">
        <f>'Obroty 4'!K850</f>
        <v>0</v>
      </c>
    </row>
    <row r="332" spans="3:10" x14ac:dyDescent="0.35">
      <c r="C332" s="16" t="str">
        <f>VLOOKUP(D332,slowniki!Q:R,2,FALSE)</f>
        <v>SW od innych umów cywilno-prawnych - logopedzi</v>
      </c>
      <c r="D332" s="16" t="str">
        <f>'Obroty 4'!E1003</f>
        <v>405-04-03-07</v>
      </c>
      <c r="E332" s="17">
        <f>'Obroty 4'!F851</f>
        <v>0</v>
      </c>
      <c r="F332" s="17">
        <f>'Obroty 4'!G851</f>
        <v>0</v>
      </c>
      <c r="G332" s="17">
        <f>'Obroty 4'!H851</f>
        <v>0</v>
      </c>
      <c r="H332" s="17">
        <f>'Obroty 4'!I851</f>
        <v>0</v>
      </c>
      <c r="I332" s="17">
        <f>'Obroty 4'!J851</f>
        <v>0</v>
      </c>
      <c r="J332" s="17">
        <f>'Obroty 4'!K851</f>
        <v>0</v>
      </c>
    </row>
    <row r="333" spans="3:10" x14ac:dyDescent="0.35">
      <c r="C333" s="16" t="str">
        <f>VLOOKUP(D333,slowniki!Q:R,2,FALSE)</f>
        <v>SW od innych umów cywilno-prawnych - fizjoterapeuci, rehabilitanci, technicy rehabilitacji, masażyści, mgr rehabilitacji</v>
      </c>
      <c r="D333" s="16" t="str">
        <f>'Obroty 4'!E1004</f>
        <v>405-04-03-08</v>
      </c>
      <c r="E333" s="17">
        <f>'Obroty 4'!F852</f>
        <v>0</v>
      </c>
      <c r="F333" s="17">
        <f>'Obroty 4'!G852</f>
        <v>0</v>
      </c>
      <c r="G333" s="17">
        <f>'Obroty 4'!H852</f>
        <v>0</v>
      </c>
      <c r="H333" s="17">
        <f>'Obroty 4'!I852</f>
        <v>0</v>
      </c>
      <c r="I333" s="17">
        <f>'Obroty 4'!J852</f>
        <v>0</v>
      </c>
      <c r="J333" s="17">
        <f>'Obroty 4'!K852</f>
        <v>0</v>
      </c>
    </row>
    <row r="334" spans="3:10" x14ac:dyDescent="0.35">
      <c r="C334" s="16" t="str">
        <f>VLOOKUP(D334,slowniki!Q:R,2,FALSE)</f>
        <v>SW od innych umów cywilno-prawnych - fizycy medyczni</v>
      </c>
      <c r="D334" s="16" t="str">
        <f>'Obroty 4'!E1005</f>
        <v>405-04-03-09</v>
      </c>
      <c r="E334" s="17">
        <f>'Obroty 4'!F853</f>
        <v>0</v>
      </c>
      <c r="F334" s="17">
        <f>'Obroty 4'!G853</f>
        <v>0</v>
      </c>
      <c r="G334" s="17">
        <f>'Obroty 4'!H853</f>
        <v>0</v>
      </c>
      <c r="H334" s="17">
        <f>'Obroty 4'!I853</f>
        <v>0</v>
      </c>
      <c r="I334" s="17">
        <f>'Obroty 4'!J853</f>
        <v>0</v>
      </c>
      <c r="J334" s="17">
        <f>'Obroty 4'!K853</f>
        <v>0</v>
      </c>
    </row>
    <row r="335" spans="3:10" x14ac:dyDescent="0.35">
      <c r="C335" s="16" t="str">
        <f>VLOOKUP(D335,slowniki!Q:R,2,FALSE)</f>
        <v>SW od innych umów cywilno-prawnych - technicy (radiologii, elektroradiologii itd.)</v>
      </c>
      <c r="D335" s="16" t="str">
        <f>'Obroty 4'!E1006</f>
        <v>405-04-03-10</v>
      </c>
      <c r="E335" s="17">
        <f>'Obroty 4'!F854</f>
        <v>0</v>
      </c>
      <c r="F335" s="17">
        <f>'Obroty 4'!G854</f>
        <v>0</v>
      </c>
      <c r="G335" s="17">
        <f>'Obroty 4'!H854</f>
        <v>0</v>
      </c>
      <c r="H335" s="17">
        <f>'Obroty 4'!I854</f>
        <v>0</v>
      </c>
      <c r="I335" s="17">
        <f>'Obroty 4'!J854</f>
        <v>0</v>
      </c>
      <c r="J335" s="17">
        <f>'Obroty 4'!K854</f>
        <v>0</v>
      </c>
    </row>
    <row r="336" spans="3:10" x14ac:dyDescent="0.35">
      <c r="C336" s="16" t="str">
        <f>VLOOKUP(D336,slowniki!Q:R,2,FALSE)</f>
        <v>SW od innych umów cywilno-prawnych - terapeuci zajęciowi</v>
      </c>
      <c r="D336" s="16" t="str">
        <f>'Obroty 4'!E1007</f>
        <v>405-04-03-11</v>
      </c>
      <c r="E336" s="17">
        <f>'Obroty 4'!F855</f>
        <v>0</v>
      </c>
      <c r="F336" s="17">
        <f>'Obroty 4'!G855</f>
        <v>0</v>
      </c>
      <c r="G336" s="17">
        <f>'Obroty 4'!H855</f>
        <v>0</v>
      </c>
      <c r="H336" s="17">
        <f>'Obroty 4'!I855</f>
        <v>0</v>
      </c>
      <c r="I336" s="17">
        <f>'Obroty 4'!J855</f>
        <v>0</v>
      </c>
      <c r="J336" s="17">
        <f>'Obroty 4'!K855</f>
        <v>0</v>
      </c>
    </row>
    <row r="337" spans="3:10" x14ac:dyDescent="0.35">
      <c r="C337" s="16" t="str">
        <f>VLOOKUP(D337,slowniki!Q:R,2,FALSE)</f>
        <v>SW od innych umów cywilno-prawnych - ratownicy medyczni</v>
      </c>
      <c r="D337" s="16" t="str">
        <f>'Obroty 4'!E1008</f>
        <v>405-04-03-12</v>
      </c>
      <c r="E337" s="17">
        <f>'Obroty 4'!F856</f>
        <v>0</v>
      </c>
      <c r="F337" s="17">
        <f>'Obroty 4'!G856</f>
        <v>0</v>
      </c>
      <c r="G337" s="17">
        <f>'Obroty 4'!H856</f>
        <v>0</v>
      </c>
      <c r="H337" s="17">
        <f>'Obroty 4'!I856</f>
        <v>0</v>
      </c>
      <c r="I337" s="17">
        <f>'Obroty 4'!J856</f>
        <v>0</v>
      </c>
      <c r="J337" s="17">
        <f>'Obroty 4'!K856</f>
        <v>0</v>
      </c>
    </row>
    <row r="338" spans="3:10" x14ac:dyDescent="0.35">
      <c r="C338" s="16" t="str">
        <f>VLOOKUP(D338,slowniki!Q:R,2,FALSE)</f>
        <v>SW od innych umów cywilno-prawnych - pozostały personel medyczny</v>
      </c>
      <c r="D338" s="16" t="str">
        <f>'Obroty 4'!E1009</f>
        <v>405-04-03-13</v>
      </c>
      <c r="E338" s="17">
        <f>'Obroty 4'!F857</f>
        <v>0</v>
      </c>
      <c r="F338" s="17">
        <f>'Obroty 4'!G857</f>
        <v>0</v>
      </c>
      <c r="G338" s="17">
        <f>'Obroty 4'!H857</f>
        <v>0</v>
      </c>
      <c r="H338" s="17">
        <f>'Obroty 4'!I857</f>
        <v>0</v>
      </c>
      <c r="I338" s="17">
        <f>'Obroty 4'!J857</f>
        <v>0</v>
      </c>
      <c r="J338" s="17">
        <f>'Obroty 4'!K857</f>
        <v>0</v>
      </c>
    </row>
    <row r="339" spans="3:10" x14ac:dyDescent="0.35">
      <c r="C339" s="16" t="str">
        <f>VLOOKUP(D339,slowniki!Q:R,2,FALSE)</f>
        <v>SW od innych umów cywilno-prawnych - pozostały personel niemedyczny (salowe, rejestratorki, sekretarki medyczne, opiekunowie medyczni, sanitariusze itd.)</v>
      </c>
      <c r="D339" s="16" t="str">
        <f>'Obroty 4'!E1010</f>
        <v>405-04-03-14</v>
      </c>
      <c r="E339" s="17">
        <f>'Obroty 4'!F858</f>
        <v>0</v>
      </c>
      <c r="F339" s="17">
        <f>'Obroty 4'!G858</f>
        <v>0</v>
      </c>
      <c r="G339" s="17">
        <f>'Obroty 4'!H858</f>
        <v>0</v>
      </c>
      <c r="H339" s="17">
        <f>'Obroty 4'!I858</f>
        <v>0</v>
      </c>
      <c r="I339" s="17">
        <f>'Obroty 4'!J858</f>
        <v>0</v>
      </c>
      <c r="J339" s="17">
        <f>'Obroty 4'!K858</f>
        <v>0</v>
      </c>
    </row>
    <row r="340" spans="3:10" x14ac:dyDescent="0.35">
      <c r="C340" s="16" t="str">
        <f>VLOOKUP(D340,slowniki!Q:R,2,FALSE)</f>
        <v>SW od innych umów cywilno-prawnych - pozostały personel niemedyczny, administracyjny, zarząd</v>
      </c>
      <c r="D340" s="16" t="str">
        <f>'Obroty 4'!E1011</f>
        <v>405-04-03-15</v>
      </c>
      <c r="E340" s="17">
        <f>'Obroty 4'!F859</f>
        <v>0</v>
      </c>
      <c r="F340" s="17">
        <f>'Obroty 4'!G859</f>
        <v>0</v>
      </c>
      <c r="G340" s="17">
        <f>'Obroty 4'!H859</f>
        <v>0</v>
      </c>
      <c r="H340" s="17">
        <f>'Obroty 4'!I859</f>
        <v>0</v>
      </c>
      <c r="I340" s="17">
        <f>'Obroty 4'!J859</f>
        <v>0</v>
      </c>
      <c r="J340" s="17">
        <f>'Obroty 4'!K859</f>
        <v>0</v>
      </c>
    </row>
    <row r="341" spans="3:10" x14ac:dyDescent="0.35">
      <c r="C341" s="16" t="str">
        <f>VLOOKUP(D341,slowniki!Q:R,2,FALSE)</f>
        <v>SW od innych umów cywilno-prawnych - stażyści</v>
      </c>
      <c r="D341" s="16" t="str">
        <f>'Obroty 4'!E1012</f>
        <v>405-04-03-16</v>
      </c>
      <c r="E341" s="17">
        <f>'Obroty 4'!F860</f>
        <v>0</v>
      </c>
      <c r="F341" s="17">
        <f>'Obroty 4'!G860</f>
        <v>0</v>
      </c>
      <c r="G341" s="17">
        <f>'Obroty 4'!H860</f>
        <v>0</v>
      </c>
      <c r="H341" s="17">
        <f>'Obroty 4'!I860</f>
        <v>0</v>
      </c>
      <c r="I341" s="17">
        <f>'Obroty 4'!J860</f>
        <v>0</v>
      </c>
      <c r="J341" s="17">
        <f>'Obroty 4'!K860</f>
        <v>0</v>
      </c>
    </row>
    <row r="342" spans="3:10" x14ac:dyDescent="0.35">
      <c r="C342" s="16" t="str">
        <f>VLOOKUP(D342,slowniki!Q:R,2,FALSE)</f>
        <v>FP i FS od innych umów cywilno-prawnych - lekarze</v>
      </c>
      <c r="D342" s="16" t="str">
        <f>'Obroty 4'!E1013</f>
        <v>405-04-04-01</v>
      </c>
      <c r="E342" s="17">
        <f>'Obroty 4'!F861</f>
        <v>0</v>
      </c>
      <c r="F342" s="17">
        <f>'Obroty 4'!G861</f>
        <v>0</v>
      </c>
      <c r="G342" s="17">
        <f>'Obroty 4'!H861</f>
        <v>0</v>
      </c>
      <c r="H342" s="17">
        <f>'Obroty 4'!I861</f>
        <v>0</v>
      </c>
      <c r="I342" s="17">
        <f>'Obroty 4'!J861</f>
        <v>0</v>
      </c>
      <c r="J342" s="17">
        <f>'Obroty 4'!K861</f>
        <v>0</v>
      </c>
    </row>
    <row r="343" spans="3:10" x14ac:dyDescent="0.35">
      <c r="C343" s="16" t="str">
        <f>VLOOKUP(D343,slowniki!Q:R,2,FALSE)</f>
        <v>FP i FS od innych umów cywilno-prawnych - lekarze rezydenci</v>
      </c>
      <c r="D343" s="16" t="str">
        <f>'Obroty 4'!E1014</f>
        <v>405-04-04-02</v>
      </c>
      <c r="E343" s="17">
        <f>'Obroty 4'!F862</f>
        <v>0</v>
      </c>
      <c r="F343" s="17">
        <f>'Obroty 4'!G862</f>
        <v>0</v>
      </c>
      <c r="G343" s="17">
        <f>'Obroty 4'!H862</f>
        <v>0</v>
      </c>
      <c r="H343" s="17">
        <f>'Obroty 4'!I862</f>
        <v>0</v>
      </c>
      <c r="I343" s="17">
        <f>'Obroty 4'!J862</f>
        <v>0</v>
      </c>
      <c r="J343" s="17">
        <f>'Obroty 4'!K862</f>
        <v>0</v>
      </c>
    </row>
    <row r="344" spans="3:10" x14ac:dyDescent="0.35">
      <c r="C344" s="16" t="str">
        <f>VLOOKUP(D344,slowniki!Q:R,2,FALSE)</f>
        <v>FP i FS od innych umów cywilno-prawnych - pielęgniarki i położne</v>
      </c>
      <c r="D344" s="16" t="str">
        <f>'Obroty 4'!E1015</f>
        <v>405-04-04-03</v>
      </c>
      <c r="E344" s="17">
        <f>'Obroty 4'!F863</f>
        <v>0</v>
      </c>
      <c r="F344" s="17">
        <f>'Obroty 4'!G863</f>
        <v>0</v>
      </c>
      <c r="G344" s="17">
        <f>'Obroty 4'!H863</f>
        <v>0</v>
      </c>
      <c r="H344" s="17">
        <f>'Obroty 4'!I863</f>
        <v>0</v>
      </c>
      <c r="I344" s="17">
        <f>'Obroty 4'!J863</f>
        <v>0</v>
      </c>
      <c r="J344" s="17">
        <f>'Obroty 4'!K863</f>
        <v>0</v>
      </c>
    </row>
    <row r="345" spans="3:10" x14ac:dyDescent="0.35">
      <c r="C345" s="16" t="str">
        <f>VLOOKUP(D345,slowniki!Q:R,2,FALSE)</f>
        <v>FP i FS od innych umów cywilno-prawnych - perfuzjoniści</v>
      </c>
      <c r="D345" s="16" t="str">
        <f>'Obroty 4'!E1016</f>
        <v>405-04-04-04</v>
      </c>
      <c r="E345" s="17">
        <f>'Obroty 4'!F864</f>
        <v>0</v>
      </c>
      <c r="F345" s="17">
        <f>'Obroty 4'!G864</f>
        <v>0</v>
      </c>
      <c r="G345" s="17">
        <f>'Obroty 4'!H864</f>
        <v>0</v>
      </c>
      <c r="H345" s="17">
        <f>'Obroty 4'!I864</f>
        <v>0</v>
      </c>
      <c r="I345" s="17">
        <f>'Obroty 4'!J864</f>
        <v>0</v>
      </c>
      <c r="J345" s="17">
        <f>'Obroty 4'!K864</f>
        <v>0</v>
      </c>
    </row>
    <row r="346" spans="3:10" x14ac:dyDescent="0.35">
      <c r="C346" s="16" t="str">
        <f>VLOOKUP(D346,slowniki!Q:R,2,FALSE)</f>
        <v>FP i FS od innych umów cywilno-prawnych - psycholodzy, psychoterapeuci, terapeuci uzależnień</v>
      </c>
      <c r="D346" s="16" t="str">
        <f>'Obroty 4'!E1017</f>
        <v>405-04-04-05</v>
      </c>
      <c r="E346" s="17">
        <f>'Obroty 4'!F865</f>
        <v>0</v>
      </c>
      <c r="F346" s="17">
        <f>'Obroty 4'!G865</f>
        <v>0</v>
      </c>
      <c r="G346" s="17">
        <f>'Obroty 4'!H865</f>
        <v>0</v>
      </c>
      <c r="H346" s="17">
        <f>'Obroty 4'!I865</f>
        <v>0</v>
      </c>
      <c r="I346" s="17">
        <f>'Obroty 4'!J865</f>
        <v>0</v>
      </c>
      <c r="J346" s="17">
        <f>'Obroty 4'!K865</f>
        <v>0</v>
      </c>
    </row>
    <row r="347" spans="3:10" x14ac:dyDescent="0.35">
      <c r="C347" s="16" t="str">
        <f>VLOOKUP(D347,slowniki!Q:R,2,FALSE)</f>
        <v>FP i FS od innych umów cywilno-prawnych - dietetycy</v>
      </c>
      <c r="D347" s="16" t="str">
        <f>'Obroty 4'!E1018</f>
        <v>405-04-04-06</v>
      </c>
      <c r="E347" s="17">
        <f>'Obroty 4'!F866</f>
        <v>0</v>
      </c>
      <c r="F347" s="17">
        <f>'Obroty 4'!G866</f>
        <v>0</v>
      </c>
      <c r="G347" s="17">
        <f>'Obroty 4'!H866</f>
        <v>0</v>
      </c>
      <c r="H347" s="17">
        <f>'Obroty 4'!I866</f>
        <v>0</v>
      </c>
      <c r="I347" s="17">
        <f>'Obroty 4'!J866</f>
        <v>0</v>
      </c>
      <c r="J347" s="17">
        <f>'Obroty 4'!K866</f>
        <v>0</v>
      </c>
    </row>
    <row r="348" spans="3:10" x14ac:dyDescent="0.35">
      <c r="C348" s="16" t="str">
        <f>VLOOKUP(D348,slowniki!Q:R,2,FALSE)</f>
        <v>FP i FS od innych umów cywilno-prawnych - logopedzi</v>
      </c>
      <c r="D348" s="16" t="str">
        <f>'Obroty 4'!E1019</f>
        <v>405-04-04-07</v>
      </c>
      <c r="E348" s="17">
        <f>'Obroty 4'!F867</f>
        <v>0</v>
      </c>
      <c r="F348" s="17">
        <f>'Obroty 4'!G867</f>
        <v>0</v>
      </c>
      <c r="G348" s="17">
        <f>'Obroty 4'!H867</f>
        <v>0</v>
      </c>
      <c r="H348" s="17">
        <f>'Obroty 4'!I867</f>
        <v>0</v>
      </c>
      <c r="I348" s="17">
        <f>'Obroty 4'!J867</f>
        <v>0</v>
      </c>
      <c r="J348" s="17">
        <f>'Obroty 4'!K867</f>
        <v>0</v>
      </c>
    </row>
    <row r="349" spans="3:10" x14ac:dyDescent="0.35">
      <c r="C349" s="16" t="str">
        <f>VLOOKUP(D349,slowniki!Q:R,2,FALSE)</f>
        <v>FP i FS od innych umów cywilno-prawnych - fizjoterapeuci, rehabilitanci, technicy rehabilitacji, masażyści, mgr rehabilitacji</v>
      </c>
      <c r="D349" s="16" t="str">
        <f>'Obroty 4'!E1020</f>
        <v>405-04-04-08</v>
      </c>
      <c r="E349" s="17">
        <f>'Obroty 4'!F868</f>
        <v>0</v>
      </c>
      <c r="F349" s="17">
        <f>'Obroty 4'!G868</f>
        <v>0</v>
      </c>
      <c r="G349" s="17">
        <f>'Obroty 4'!H868</f>
        <v>0</v>
      </c>
      <c r="H349" s="17">
        <f>'Obroty 4'!I868</f>
        <v>0</v>
      </c>
      <c r="I349" s="17">
        <f>'Obroty 4'!J868</f>
        <v>0</v>
      </c>
      <c r="J349" s="17">
        <f>'Obroty 4'!K868</f>
        <v>0</v>
      </c>
    </row>
    <row r="350" spans="3:10" x14ac:dyDescent="0.35">
      <c r="C350" s="16" t="str">
        <f>VLOOKUP(D350,slowniki!Q:R,2,FALSE)</f>
        <v>FP i FS od innych umów cywilno-prawnych - fizycy medyczni</v>
      </c>
      <c r="D350" s="16" t="str">
        <f>'Obroty 4'!E1021</f>
        <v>405-04-04-09</v>
      </c>
      <c r="E350" s="17">
        <f>'Obroty 4'!F869</f>
        <v>0</v>
      </c>
      <c r="F350" s="17">
        <f>'Obroty 4'!G869</f>
        <v>0</v>
      </c>
      <c r="G350" s="17">
        <f>'Obroty 4'!H869</f>
        <v>0</v>
      </c>
      <c r="H350" s="17">
        <f>'Obroty 4'!I869</f>
        <v>0</v>
      </c>
      <c r="I350" s="17">
        <f>'Obroty 4'!J869</f>
        <v>0</v>
      </c>
      <c r="J350" s="17">
        <f>'Obroty 4'!K869</f>
        <v>0</v>
      </c>
    </row>
    <row r="351" spans="3:10" x14ac:dyDescent="0.35">
      <c r="C351" s="16" t="str">
        <f>VLOOKUP(D351,slowniki!Q:R,2,FALSE)</f>
        <v>FP i FS od innych umów cywilno-prawnych - technicy (radiologii, elektroradiologii itd.)</v>
      </c>
      <c r="D351" s="16" t="str">
        <f>'Obroty 4'!E1022</f>
        <v>405-04-04-10</v>
      </c>
      <c r="E351" s="17">
        <f>'Obroty 4'!F870</f>
        <v>0</v>
      </c>
      <c r="F351" s="17">
        <f>'Obroty 4'!G870</f>
        <v>0</v>
      </c>
      <c r="G351" s="17">
        <f>'Obroty 4'!H870</f>
        <v>0</v>
      </c>
      <c r="H351" s="17">
        <f>'Obroty 4'!I870</f>
        <v>0</v>
      </c>
      <c r="I351" s="17">
        <f>'Obroty 4'!J870</f>
        <v>0</v>
      </c>
      <c r="J351" s="17">
        <f>'Obroty 4'!K870</f>
        <v>0</v>
      </c>
    </row>
    <row r="352" spans="3:10" x14ac:dyDescent="0.35">
      <c r="C352" s="16" t="str">
        <f>VLOOKUP(D352,slowniki!Q:R,2,FALSE)</f>
        <v>FP i FS od innych umów cywilno-prawnych - terapeuci zajęciowi</v>
      </c>
      <c r="D352" s="16" t="str">
        <f>'Obroty 4'!E1023</f>
        <v>405-04-04-11</v>
      </c>
      <c r="E352" s="17">
        <f>'Obroty 4'!F871</f>
        <v>0</v>
      </c>
      <c r="F352" s="17">
        <f>'Obroty 4'!G871</f>
        <v>0</v>
      </c>
      <c r="G352" s="17">
        <f>'Obroty 4'!H871</f>
        <v>0</v>
      </c>
      <c r="H352" s="17">
        <f>'Obroty 4'!I871</f>
        <v>0</v>
      </c>
      <c r="I352" s="17">
        <f>'Obroty 4'!J871</f>
        <v>0</v>
      </c>
      <c r="J352" s="17">
        <f>'Obroty 4'!K871</f>
        <v>0</v>
      </c>
    </row>
    <row r="353" spans="3:10" x14ac:dyDescent="0.35">
      <c r="C353" s="16" t="str">
        <f>VLOOKUP(D353,slowniki!Q:R,2,FALSE)</f>
        <v>FP i FS od innych umów cywilno-prawnych - ratownicy medyczni</v>
      </c>
      <c r="D353" s="16" t="str">
        <f>'Obroty 4'!E1024</f>
        <v>405-04-04-12</v>
      </c>
      <c r="E353" s="17">
        <f>'Obroty 4'!F872</f>
        <v>0</v>
      </c>
      <c r="F353" s="17">
        <f>'Obroty 4'!G872</f>
        <v>0</v>
      </c>
      <c r="G353" s="17">
        <f>'Obroty 4'!H872</f>
        <v>0</v>
      </c>
      <c r="H353" s="17">
        <f>'Obroty 4'!I872</f>
        <v>0</v>
      </c>
      <c r="I353" s="17">
        <f>'Obroty 4'!J872</f>
        <v>0</v>
      </c>
      <c r="J353" s="17">
        <f>'Obroty 4'!K872</f>
        <v>0</v>
      </c>
    </row>
    <row r="354" spans="3:10" x14ac:dyDescent="0.35">
      <c r="C354" s="16" t="str">
        <f>VLOOKUP(D354,slowniki!Q:R,2,FALSE)</f>
        <v>FP i FS od innych umów cywilno-prawnych - pozostały personel medyczny</v>
      </c>
      <c r="D354" s="16" t="str">
        <f>'Obroty 4'!E1025</f>
        <v>405-04-04-13</v>
      </c>
      <c r="E354" s="17">
        <f>'Obroty 4'!F873</f>
        <v>0</v>
      </c>
      <c r="F354" s="17">
        <f>'Obroty 4'!G873</f>
        <v>0</v>
      </c>
      <c r="G354" s="17">
        <f>'Obroty 4'!H873</f>
        <v>0</v>
      </c>
      <c r="H354" s="17">
        <f>'Obroty 4'!I873</f>
        <v>0</v>
      </c>
      <c r="I354" s="17">
        <f>'Obroty 4'!J873</f>
        <v>0</v>
      </c>
      <c r="J354" s="17">
        <f>'Obroty 4'!K873</f>
        <v>0</v>
      </c>
    </row>
    <row r="355" spans="3:10" x14ac:dyDescent="0.35">
      <c r="C355" s="16" t="str">
        <f>VLOOKUP(D355,slowniki!Q:R,2,FALSE)</f>
        <v>FP i FS od innych umów cywilno-prawnych - pozostały personel niemedyczny (salowe, rejestratorki, sekretarki medyczne, opiekunowie medyczni, sanitariusze itd.)</v>
      </c>
      <c r="D355" s="16" t="str">
        <f>'Obroty 4'!E1026</f>
        <v>405-04-04-14</v>
      </c>
      <c r="E355" s="17">
        <f>'Obroty 4'!F874</f>
        <v>0</v>
      </c>
      <c r="F355" s="17">
        <f>'Obroty 4'!G874</f>
        <v>0</v>
      </c>
      <c r="G355" s="17">
        <f>'Obroty 4'!H874</f>
        <v>0</v>
      </c>
      <c r="H355" s="17">
        <f>'Obroty 4'!I874</f>
        <v>0</v>
      </c>
      <c r="I355" s="17">
        <f>'Obroty 4'!J874</f>
        <v>0</v>
      </c>
      <c r="J355" s="17">
        <f>'Obroty 4'!K874</f>
        <v>0</v>
      </c>
    </row>
    <row r="356" spans="3:10" x14ac:dyDescent="0.35">
      <c r="C356" s="16" t="str">
        <f>VLOOKUP(D356,slowniki!Q:R,2,FALSE)</f>
        <v>FP i FS od innych umów cywilno-prawnych - pozostały personel niemedyczny, administracyjny, zarząd</v>
      </c>
      <c r="D356" s="16" t="str">
        <f>'Obroty 4'!E1027</f>
        <v>405-04-04-15</v>
      </c>
      <c r="E356" s="17">
        <f>'Obroty 4'!F875</f>
        <v>0</v>
      </c>
      <c r="F356" s="17">
        <f>'Obroty 4'!G875</f>
        <v>0</v>
      </c>
      <c r="G356" s="17">
        <f>'Obroty 4'!H875</f>
        <v>0</v>
      </c>
      <c r="H356" s="17">
        <f>'Obroty 4'!I875</f>
        <v>0</v>
      </c>
      <c r="I356" s="17">
        <f>'Obroty 4'!J875</f>
        <v>0</v>
      </c>
      <c r="J356" s="17">
        <f>'Obroty 4'!K875</f>
        <v>0</v>
      </c>
    </row>
    <row r="357" spans="3:10" x14ac:dyDescent="0.35">
      <c r="C357" s="16" t="str">
        <f>VLOOKUP(D357,slowniki!Q:R,2,FALSE)</f>
        <v>FP i FS od innych umów cywilno-prawnych - stażyści</v>
      </c>
      <c r="D357" s="16" t="str">
        <f>'Obroty 4'!E1028</f>
        <v>405-04-04-16</v>
      </c>
      <c r="E357" s="17">
        <f>'Obroty 4'!F876</f>
        <v>0</v>
      </c>
      <c r="F357" s="17">
        <f>'Obroty 4'!G876</f>
        <v>0</v>
      </c>
      <c r="G357" s="17">
        <f>'Obroty 4'!H876</f>
        <v>0</v>
      </c>
      <c r="H357" s="17">
        <f>'Obroty 4'!I876</f>
        <v>0</v>
      </c>
      <c r="I357" s="17">
        <f>'Obroty 4'!J876</f>
        <v>0</v>
      </c>
      <c r="J357" s="17">
        <f>'Obroty 4'!K876</f>
        <v>0</v>
      </c>
    </row>
    <row r="358" spans="3:10" x14ac:dyDescent="0.35">
      <c r="C358" s="16" t="str">
        <f>VLOOKUP(D358,slowniki!Q:R,2,FALSE)</f>
        <v>FEP od innych umów cywilno-prawnych - lekarze</v>
      </c>
      <c r="D358" s="16" t="str">
        <f>'Obroty 4'!E1029</f>
        <v>405-04-05-01</v>
      </c>
      <c r="E358" s="17">
        <f>'Obroty 4'!F877</f>
        <v>0</v>
      </c>
      <c r="F358" s="17">
        <f>'Obroty 4'!G877</f>
        <v>0</v>
      </c>
      <c r="G358" s="17">
        <f>'Obroty 4'!H877</f>
        <v>0</v>
      </c>
      <c r="H358" s="17">
        <f>'Obroty 4'!I877</f>
        <v>0</v>
      </c>
      <c r="I358" s="17">
        <f>'Obroty 4'!J877</f>
        <v>0</v>
      </c>
      <c r="J358" s="17">
        <f>'Obroty 4'!K877</f>
        <v>0</v>
      </c>
    </row>
    <row r="359" spans="3:10" x14ac:dyDescent="0.35">
      <c r="C359" s="16" t="str">
        <f>VLOOKUP(D359,slowniki!Q:R,2,FALSE)</f>
        <v>FEP od innych umów cywilno-prawnych - lekarze rezydenci</v>
      </c>
      <c r="D359" s="16" t="str">
        <f>'Obroty 4'!E1030</f>
        <v>405-04-05-02</v>
      </c>
      <c r="E359" s="17">
        <f>'Obroty 4'!F878</f>
        <v>0</v>
      </c>
      <c r="F359" s="17">
        <f>'Obroty 4'!G878</f>
        <v>0</v>
      </c>
      <c r="G359" s="17">
        <f>'Obroty 4'!H878</f>
        <v>0</v>
      </c>
      <c r="H359" s="17">
        <f>'Obroty 4'!I878</f>
        <v>0</v>
      </c>
      <c r="I359" s="17">
        <f>'Obroty 4'!J878</f>
        <v>0</v>
      </c>
      <c r="J359" s="17">
        <f>'Obroty 4'!K878</f>
        <v>0</v>
      </c>
    </row>
    <row r="360" spans="3:10" x14ac:dyDescent="0.35">
      <c r="C360" s="16" t="str">
        <f>VLOOKUP(D360,slowniki!Q:R,2,FALSE)</f>
        <v>FEP od innych umów cywilno-prawnych - pielęgniarki i położne</v>
      </c>
      <c r="D360" s="16" t="str">
        <f>'Obroty 4'!E1031</f>
        <v>405-04-05-03</v>
      </c>
      <c r="E360" s="17">
        <f>'Obroty 4'!F879</f>
        <v>0</v>
      </c>
      <c r="F360" s="17">
        <f>'Obroty 4'!G879</f>
        <v>0</v>
      </c>
      <c r="G360" s="17">
        <f>'Obroty 4'!H879</f>
        <v>0</v>
      </c>
      <c r="H360" s="17">
        <f>'Obroty 4'!I879</f>
        <v>0</v>
      </c>
      <c r="I360" s="17">
        <f>'Obroty 4'!J879</f>
        <v>0</v>
      </c>
      <c r="J360" s="17">
        <f>'Obroty 4'!K879</f>
        <v>0</v>
      </c>
    </row>
    <row r="361" spans="3:10" x14ac:dyDescent="0.35">
      <c r="C361" s="16" t="str">
        <f>VLOOKUP(D361,slowniki!Q:R,2,FALSE)</f>
        <v>FEP od innych umów cywilno-prawnych - perfuzjoniści</v>
      </c>
      <c r="D361" s="16" t="str">
        <f>'Obroty 4'!E1032</f>
        <v>405-04-05-04</v>
      </c>
      <c r="E361" s="17">
        <f>'Obroty 4'!F880</f>
        <v>0</v>
      </c>
      <c r="F361" s="17">
        <f>'Obroty 4'!G880</f>
        <v>0</v>
      </c>
      <c r="G361" s="17">
        <f>'Obroty 4'!H880</f>
        <v>0</v>
      </c>
      <c r="H361" s="17">
        <f>'Obroty 4'!I880</f>
        <v>0</v>
      </c>
      <c r="I361" s="17">
        <f>'Obroty 4'!J880</f>
        <v>0</v>
      </c>
      <c r="J361" s="17">
        <f>'Obroty 4'!K880</f>
        <v>0</v>
      </c>
    </row>
    <row r="362" spans="3:10" x14ac:dyDescent="0.35">
      <c r="C362" s="16" t="str">
        <f>VLOOKUP(D362,slowniki!Q:R,2,FALSE)</f>
        <v>FEP od innych umów cywilno-prawnych - psycholodzy, psychoterapeuci, terapeuci uzależnień</v>
      </c>
      <c r="D362" s="16" t="str">
        <f>'Obroty 4'!E1033</f>
        <v>405-04-05-05</v>
      </c>
      <c r="E362" s="17">
        <f>'Obroty 4'!F881</f>
        <v>0</v>
      </c>
      <c r="F362" s="17">
        <f>'Obroty 4'!G881</f>
        <v>0</v>
      </c>
      <c r="G362" s="17">
        <f>'Obroty 4'!H881</f>
        <v>0</v>
      </c>
      <c r="H362" s="17">
        <f>'Obroty 4'!I881</f>
        <v>0</v>
      </c>
      <c r="I362" s="17">
        <f>'Obroty 4'!J881</f>
        <v>0</v>
      </c>
      <c r="J362" s="17">
        <f>'Obroty 4'!K881</f>
        <v>0</v>
      </c>
    </row>
    <row r="363" spans="3:10" x14ac:dyDescent="0.35">
      <c r="C363" s="16" t="str">
        <f>VLOOKUP(D363,slowniki!Q:R,2,FALSE)</f>
        <v>FEP od innych umów cywilno-prawnych - dietetycy</v>
      </c>
      <c r="D363" s="16" t="str">
        <f>'Obroty 4'!E1034</f>
        <v>405-04-05-06</v>
      </c>
      <c r="E363" s="17">
        <f>'Obroty 4'!F882</f>
        <v>0</v>
      </c>
      <c r="F363" s="17">
        <f>'Obroty 4'!G882</f>
        <v>0</v>
      </c>
      <c r="G363" s="17">
        <f>'Obroty 4'!H882</f>
        <v>0</v>
      </c>
      <c r="H363" s="17">
        <f>'Obroty 4'!I882</f>
        <v>0</v>
      </c>
      <c r="I363" s="17">
        <f>'Obroty 4'!J882</f>
        <v>0</v>
      </c>
      <c r="J363" s="17">
        <f>'Obroty 4'!K882</f>
        <v>0</v>
      </c>
    </row>
    <row r="364" spans="3:10" x14ac:dyDescent="0.35">
      <c r="C364" s="16" t="str">
        <f>VLOOKUP(D364,slowniki!Q:R,2,FALSE)</f>
        <v>FEP od innych umów cywilno-prawnych - logopedzi</v>
      </c>
      <c r="D364" s="16" t="str">
        <f>'Obroty 4'!E1035</f>
        <v>405-04-05-07</v>
      </c>
      <c r="E364" s="17">
        <f>'Obroty 4'!F883</f>
        <v>0</v>
      </c>
      <c r="F364" s="17">
        <f>'Obroty 4'!G883</f>
        <v>0</v>
      </c>
      <c r="G364" s="17">
        <f>'Obroty 4'!H883</f>
        <v>0</v>
      </c>
      <c r="H364" s="17">
        <f>'Obroty 4'!I883</f>
        <v>0</v>
      </c>
      <c r="I364" s="17">
        <f>'Obroty 4'!J883</f>
        <v>0</v>
      </c>
      <c r="J364" s="17">
        <f>'Obroty 4'!K883</f>
        <v>0</v>
      </c>
    </row>
    <row r="365" spans="3:10" x14ac:dyDescent="0.35">
      <c r="C365" s="16" t="str">
        <f>VLOOKUP(D365,slowniki!Q:R,2,FALSE)</f>
        <v>FEP od innych umów cywilno-prawnych - fizjoterapeuci, rehabilitanci, technicy rehabilitacji, masażyści, mgr rehabilitacji</v>
      </c>
      <c r="D365" s="16" t="str">
        <f>'Obroty 4'!E1036</f>
        <v>405-04-05-08</v>
      </c>
      <c r="E365" s="17">
        <f>'Obroty 4'!F884</f>
        <v>0</v>
      </c>
      <c r="F365" s="17">
        <f>'Obroty 4'!G884</f>
        <v>0</v>
      </c>
      <c r="G365" s="17">
        <f>'Obroty 4'!H884</f>
        <v>0</v>
      </c>
      <c r="H365" s="17">
        <f>'Obroty 4'!I884</f>
        <v>0</v>
      </c>
      <c r="I365" s="17">
        <f>'Obroty 4'!J884</f>
        <v>0</v>
      </c>
      <c r="J365" s="17">
        <f>'Obroty 4'!K884</f>
        <v>0</v>
      </c>
    </row>
    <row r="366" spans="3:10" x14ac:dyDescent="0.35">
      <c r="C366" s="16" t="str">
        <f>VLOOKUP(D366,slowniki!Q:R,2,FALSE)</f>
        <v>FEP od innych umów cywilno-prawnych - fizycy medyczni</v>
      </c>
      <c r="D366" s="16" t="str">
        <f>'Obroty 4'!E1037</f>
        <v>405-04-05-09</v>
      </c>
      <c r="E366" s="17">
        <f>'Obroty 4'!F885</f>
        <v>0</v>
      </c>
      <c r="F366" s="17">
        <f>'Obroty 4'!G885</f>
        <v>0</v>
      </c>
      <c r="G366" s="17">
        <f>'Obroty 4'!H885</f>
        <v>0</v>
      </c>
      <c r="H366" s="17">
        <f>'Obroty 4'!I885</f>
        <v>0</v>
      </c>
      <c r="I366" s="17">
        <f>'Obroty 4'!J885</f>
        <v>0</v>
      </c>
      <c r="J366" s="17">
        <f>'Obroty 4'!K885</f>
        <v>0</v>
      </c>
    </row>
    <row r="367" spans="3:10" x14ac:dyDescent="0.35">
      <c r="C367" s="16" t="str">
        <f>VLOOKUP(D367,slowniki!Q:R,2,FALSE)</f>
        <v>FEP od innych umów cywilno-prawnych - technicy (radiologii, elektroradiologii itd.)</v>
      </c>
      <c r="D367" s="16" t="str">
        <f>'Obroty 4'!E1038</f>
        <v>405-04-05-10</v>
      </c>
      <c r="E367" s="17">
        <f>'Obroty 4'!F886</f>
        <v>0</v>
      </c>
      <c r="F367" s="17">
        <f>'Obroty 4'!G886</f>
        <v>0</v>
      </c>
      <c r="G367" s="17">
        <f>'Obroty 4'!H886</f>
        <v>0</v>
      </c>
      <c r="H367" s="17">
        <f>'Obroty 4'!I886</f>
        <v>0</v>
      </c>
      <c r="I367" s="17">
        <f>'Obroty 4'!J886</f>
        <v>0</v>
      </c>
      <c r="J367" s="17">
        <f>'Obroty 4'!K886</f>
        <v>0</v>
      </c>
    </row>
    <row r="368" spans="3:10" x14ac:dyDescent="0.35">
      <c r="C368" s="16" t="str">
        <f>VLOOKUP(D368,slowniki!Q:R,2,FALSE)</f>
        <v>FEP od innych umów cywilno-prawnych - terapeuci zajęciowi</v>
      </c>
      <c r="D368" s="16" t="str">
        <f>'Obroty 4'!E1039</f>
        <v>405-04-05-11</v>
      </c>
      <c r="E368" s="17">
        <f>'Obroty 4'!F887</f>
        <v>0</v>
      </c>
      <c r="F368" s="17">
        <f>'Obroty 4'!G887</f>
        <v>0</v>
      </c>
      <c r="G368" s="17">
        <f>'Obroty 4'!H887</f>
        <v>0</v>
      </c>
      <c r="H368" s="17">
        <f>'Obroty 4'!I887</f>
        <v>0</v>
      </c>
      <c r="I368" s="17">
        <f>'Obroty 4'!J887</f>
        <v>0</v>
      </c>
      <c r="J368" s="17">
        <f>'Obroty 4'!K887</f>
        <v>0</v>
      </c>
    </row>
    <row r="369" spans="3:10" x14ac:dyDescent="0.35">
      <c r="C369" s="16" t="str">
        <f>VLOOKUP(D369,slowniki!Q:R,2,FALSE)</f>
        <v>FEP od innych umów cywilno-prawnych - ratownicy medyczni</v>
      </c>
      <c r="D369" s="16" t="str">
        <f>'Obroty 4'!E1040</f>
        <v>405-04-05-12</v>
      </c>
      <c r="E369" s="17">
        <f>'Obroty 4'!F888</f>
        <v>0</v>
      </c>
      <c r="F369" s="17">
        <f>'Obroty 4'!G888</f>
        <v>0</v>
      </c>
      <c r="G369" s="17">
        <f>'Obroty 4'!H888</f>
        <v>0</v>
      </c>
      <c r="H369" s="17">
        <f>'Obroty 4'!I888</f>
        <v>0</v>
      </c>
      <c r="I369" s="17">
        <f>'Obroty 4'!J888</f>
        <v>0</v>
      </c>
      <c r="J369" s="17">
        <f>'Obroty 4'!K888</f>
        <v>0</v>
      </c>
    </row>
    <row r="370" spans="3:10" x14ac:dyDescent="0.35">
      <c r="C370" s="16" t="str">
        <f>VLOOKUP(D370,slowniki!Q:R,2,FALSE)</f>
        <v>FEP od innych umów cywilno-prawnych - pozostały personel medyczny</v>
      </c>
      <c r="D370" s="16" t="str">
        <f>'Obroty 4'!E1041</f>
        <v>405-04-05-13</v>
      </c>
      <c r="E370" s="17">
        <f>'Obroty 4'!F889</f>
        <v>0</v>
      </c>
      <c r="F370" s="17">
        <f>'Obroty 4'!G889</f>
        <v>0</v>
      </c>
      <c r="G370" s="17">
        <f>'Obroty 4'!H889</f>
        <v>0</v>
      </c>
      <c r="H370" s="17">
        <f>'Obroty 4'!I889</f>
        <v>0</v>
      </c>
      <c r="I370" s="17">
        <f>'Obroty 4'!J889</f>
        <v>0</v>
      </c>
      <c r="J370" s="17">
        <f>'Obroty 4'!K889</f>
        <v>0</v>
      </c>
    </row>
    <row r="371" spans="3:10" x14ac:dyDescent="0.35">
      <c r="C371" s="16" t="str">
        <f>VLOOKUP(D371,slowniki!Q:R,2,FALSE)</f>
        <v>FEP od innych umów cywilno-prawnych - pozostały personel niemedyczny (salowe, rejestratorki, sekretarki medyczne, opiekunowie medyczni, sanitariusze itd.)</v>
      </c>
      <c r="D371" s="16" t="str">
        <f>'Obroty 4'!E1042</f>
        <v>405-04-05-14</v>
      </c>
      <c r="E371" s="17">
        <f>'Obroty 4'!F890</f>
        <v>0</v>
      </c>
      <c r="F371" s="17">
        <f>'Obroty 4'!G890</f>
        <v>0</v>
      </c>
      <c r="G371" s="17">
        <f>'Obroty 4'!H890</f>
        <v>0</v>
      </c>
      <c r="H371" s="17">
        <f>'Obroty 4'!I890</f>
        <v>0</v>
      </c>
      <c r="I371" s="17">
        <f>'Obroty 4'!J890</f>
        <v>0</v>
      </c>
      <c r="J371" s="17">
        <f>'Obroty 4'!K890</f>
        <v>0</v>
      </c>
    </row>
    <row r="372" spans="3:10" x14ac:dyDescent="0.35">
      <c r="C372" s="16" t="str">
        <f>VLOOKUP(D372,slowniki!Q:R,2,FALSE)</f>
        <v>FEP od innych umów cywilno-prawnych - pozostały personel niemedyczny, administracyjny, zarząd</v>
      </c>
      <c r="D372" s="16" t="str">
        <f>'Obroty 4'!E1043</f>
        <v>405-04-05-15</v>
      </c>
      <c r="E372" s="17">
        <f>'Obroty 4'!F891</f>
        <v>0</v>
      </c>
      <c r="F372" s="17">
        <f>'Obroty 4'!G891</f>
        <v>0</v>
      </c>
      <c r="G372" s="17">
        <f>'Obroty 4'!H891</f>
        <v>0</v>
      </c>
      <c r="H372" s="17">
        <f>'Obroty 4'!I891</f>
        <v>0</v>
      </c>
      <c r="I372" s="17">
        <f>'Obroty 4'!J891</f>
        <v>0</v>
      </c>
      <c r="J372" s="17">
        <f>'Obroty 4'!K891</f>
        <v>0</v>
      </c>
    </row>
    <row r="373" spans="3:10" x14ac:dyDescent="0.35">
      <c r="C373" s="16" t="str">
        <f>VLOOKUP(D373,slowniki!Q:R,2,FALSE)</f>
        <v>FEP od innych umów cywilno-prawnych - stażyści</v>
      </c>
      <c r="D373" s="16" t="str">
        <f>'Obroty 4'!E1044</f>
        <v>405-04-05-16</v>
      </c>
      <c r="E373" s="17">
        <f>'Obroty 4'!F892</f>
        <v>0</v>
      </c>
      <c r="F373" s="17">
        <f>'Obroty 4'!G892</f>
        <v>0</v>
      </c>
      <c r="G373" s="17">
        <f>'Obroty 4'!H892</f>
        <v>0</v>
      </c>
      <c r="H373" s="17">
        <f>'Obroty 4'!I892</f>
        <v>0</v>
      </c>
      <c r="I373" s="17">
        <f>'Obroty 4'!J892</f>
        <v>0</v>
      </c>
      <c r="J373" s="17">
        <f>'Obroty 4'!K892</f>
        <v>0</v>
      </c>
    </row>
    <row r="374" spans="3:10" x14ac:dyDescent="0.35">
      <c r="C374" s="16" t="str">
        <f>VLOOKUP(D374,slowniki!Q:R,2,FALSE)</f>
        <v>FGŚP od innych umów cywilno-prawnych - lekarze</v>
      </c>
      <c r="D374" s="16" t="str">
        <f>'Obroty 4'!E1045</f>
        <v>405-04-06-01</v>
      </c>
      <c r="E374" s="17">
        <f>'Obroty 4'!F893</f>
        <v>0</v>
      </c>
      <c r="F374" s="17">
        <f>'Obroty 4'!G893</f>
        <v>0</v>
      </c>
      <c r="G374" s="17">
        <f>'Obroty 4'!H893</f>
        <v>0</v>
      </c>
      <c r="H374" s="17">
        <f>'Obroty 4'!I893</f>
        <v>0</v>
      </c>
      <c r="I374" s="17">
        <f>'Obroty 4'!J893</f>
        <v>0</v>
      </c>
      <c r="J374" s="17">
        <f>'Obroty 4'!K893</f>
        <v>0</v>
      </c>
    </row>
    <row r="375" spans="3:10" x14ac:dyDescent="0.35">
      <c r="C375" s="16" t="str">
        <f>VLOOKUP(D375,slowniki!Q:R,2,FALSE)</f>
        <v>FGŚP od innych umów cywilno-prawnych - lekarze rezydenci</v>
      </c>
      <c r="D375" s="16" t="str">
        <f>'Obroty 4'!E1046</f>
        <v>405-04-06-02</v>
      </c>
      <c r="E375" s="17">
        <f>'Obroty 4'!F894</f>
        <v>0</v>
      </c>
      <c r="F375" s="17">
        <f>'Obroty 4'!G894</f>
        <v>0</v>
      </c>
      <c r="G375" s="17">
        <f>'Obroty 4'!H894</f>
        <v>0</v>
      </c>
      <c r="H375" s="17">
        <f>'Obroty 4'!I894</f>
        <v>0</v>
      </c>
      <c r="I375" s="17">
        <f>'Obroty 4'!J894</f>
        <v>0</v>
      </c>
      <c r="J375" s="17">
        <f>'Obroty 4'!K894</f>
        <v>0</v>
      </c>
    </row>
    <row r="376" spans="3:10" x14ac:dyDescent="0.35">
      <c r="C376" s="16" t="str">
        <f>VLOOKUP(D376,slowniki!Q:R,2,FALSE)</f>
        <v>FGŚP od innych umów cywilno-prawnych - pielęgniarki i położne</v>
      </c>
      <c r="D376" s="16" t="str">
        <f>'Obroty 4'!E1047</f>
        <v>405-04-06-03</v>
      </c>
      <c r="E376" s="17">
        <f>'Obroty 4'!F895</f>
        <v>0</v>
      </c>
      <c r="F376" s="17">
        <f>'Obroty 4'!G895</f>
        <v>0</v>
      </c>
      <c r="G376" s="17">
        <f>'Obroty 4'!H895</f>
        <v>0</v>
      </c>
      <c r="H376" s="17">
        <f>'Obroty 4'!I895</f>
        <v>0</v>
      </c>
      <c r="I376" s="17">
        <f>'Obroty 4'!J895</f>
        <v>0</v>
      </c>
      <c r="J376" s="17">
        <f>'Obroty 4'!K895</f>
        <v>0</v>
      </c>
    </row>
    <row r="377" spans="3:10" x14ac:dyDescent="0.35">
      <c r="C377" s="16" t="str">
        <f>VLOOKUP(D377,slowniki!Q:R,2,FALSE)</f>
        <v>FGŚP od innych umów cywilno-prawnych - perfuzjoniści</v>
      </c>
      <c r="D377" s="16" t="str">
        <f>'Obroty 4'!E1048</f>
        <v>405-04-06-04</v>
      </c>
      <c r="E377" s="17">
        <f>'Obroty 4'!F896</f>
        <v>0</v>
      </c>
      <c r="F377" s="17">
        <f>'Obroty 4'!G896</f>
        <v>0</v>
      </c>
      <c r="G377" s="17">
        <f>'Obroty 4'!H896</f>
        <v>0</v>
      </c>
      <c r="H377" s="17">
        <f>'Obroty 4'!I896</f>
        <v>0</v>
      </c>
      <c r="I377" s="17">
        <f>'Obroty 4'!J896</f>
        <v>0</v>
      </c>
      <c r="J377" s="17">
        <f>'Obroty 4'!K896</f>
        <v>0</v>
      </c>
    </row>
    <row r="378" spans="3:10" x14ac:dyDescent="0.35">
      <c r="C378" s="16" t="str">
        <f>VLOOKUP(D378,slowniki!Q:R,2,FALSE)</f>
        <v>FGŚP od innych umów cywilno-prawnych - psycholodzy, psychoterapeuci, terapeuci uzależnień</v>
      </c>
      <c r="D378" s="16" t="str">
        <f>'Obroty 4'!E1049</f>
        <v>405-04-06-05</v>
      </c>
      <c r="E378" s="17">
        <f>'Obroty 4'!F897</f>
        <v>0</v>
      </c>
      <c r="F378" s="17">
        <f>'Obroty 4'!G897</f>
        <v>0</v>
      </c>
      <c r="G378" s="17">
        <f>'Obroty 4'!H897</f>
        <v>0</v>
      </c>
      <c r="H378" s="17">
        <f>'Obroty 4'!I897</f>
        <v>0</v>
      </c>
      <c r="I378" s="17">
        <f>'Obroty 4'!J897</f>
        <v>0</v>
      </c>
      <c r="J378" s="17">
        <f>'Obroty 4'!K897</f>
        <v>0</v>
      </c>
    </row>
    <row r="379" spans="3:10" x14ac:dyDescent="0.35">
      <c r="C379" s="16" t="str">
        <f>VLOOKUP(D379,slowniki!Q:R,2,FALSE)</f>
        <v>FGŚP od innych umów cywilno-prawnych - dietetycy</v>
      </c>
      <c r="D379" s="16" t="str">
        <f>'Obroty 4'!E1050</f>
        <v>405-04-06-06</v>
      </c>
      <c r="E379" s="17">
        <f>'Obroty 4'!F898</f>
        <v>0</v>
      </c>
      <c r="F379" s="17">
        <f>'Obroty 4'!G898</f>
        <v>0</v>
      </c>
      <c r="G379" s="17">
        <f>'Obroty 4'!H898</f>
        <v>0</v>
      </c>
      <c r="H379" s="17">
        <f>'Obroty 4'!I898</f>
        <v>0</v>
      </c>
      <c r="I379" s="17">
        <f>'Obroty 4'!J898</f>
        <v>0</v>
      </c>
      <c r="J379" s="17">
        <f>'Obroty 4'!K898</f>
        <v>0</v>
      </c>
    </row>
    <row r="380" spans="3:10" x14ac:dyDescent="0.35">
      <c r="C380" s="16" t="str">
        <f>VLOOKUP(D380,slowniki!Q:R,2,FALSE)</f>
        <v>FGŚP od innych umów cywilno-prawnych - logopedzi</v>
      </c>
      <c r="D380" s="16" t="str">
        <f>'Obroty 4'!E1051</f>
        <v>405-04-06-07</v>
      </c>
      <c r="E380" s="17">
        <f>'Obroty 4'!F899</f>
        <v>0</v>
      </c>
      <c r="F380" s="17">
        <f>'Obroty 4'!G899</f>
        <v>0</v>
      </c>
      <c r="G380" s="17">
        <f>'Obroty 4'!H899</f>
        <v>0</v>
      </c>
      <c r="H380" s="17">
        <f>'Obroty 4'!I899</f>
        <v>0</v>
      </c>
      <c r="I380" s="17">
        <f>'Obroty 4'!J899</f>
        <v>0</v>
      </c>
      <c r="J380" s="17">
        <f>'Obroty 4'!K899</f>
        <v>0</v>
      </c>
    </row>
    <row r="381" spans="3:10" x14ac:dyDescent="0.35">
      <c r="C381" s="16" t="str">
        <f>VLOOKUP(D381,slowniki!Q:R,2,FALSE)</f>
        <v>FGŚP od innych umów cywilno-prawnych - fizjoterapeuci, rehabilitanci, technicy rehabilitacji, masażyści, mgr rehabilitacji</v>
      </c>
      <c r="D381" s="16" t="str">
        <f>'Obroty 4'!E1052</f>
        <v>405-04-06-08</v>
      </c>
      <c r="E381" s="17">
        <f>'Obroty 4'!F900</f>
        <v>0</v>
      </c>
      <c r="F381" s="17">
        <f>'Obroty 4'!G900</f>
        <v>0</v>
      </c>
      <c r="G381" s="17">
        <f>'Obroty 4'!H900</f>
        <v>0</v>
      </c>
      <c r="H381" s="17">
        <f>'Obroty 4'!I900</f>
        <v>0</v>
      </c>
      <c r="I381" s="17">
        <f>'Obroty 4'!J900</f>
        <v>0</v>
      </c>
      <c r="J381" s="17">
        <f>'Obroty 4'!K900</f>
        <v>0</v>
      </c>
    </row>
    <row r="382" spans="3:10" x14ac:dyDescent="0.35">
      <c r="C382" s="16" t="str">
        <f>VLOOKUP(D382,slowniki!Q:R,2,FALSE)</f>
        <v>FGŚP od innych umów cywilno-prawnych - fizycy medyczni</v>
      </c>
      <c r="D382" s="16" t="str">
        <f>'Obroty 4'!E1053</f>
        <v>405-04-06-09</v>
      </c>
      <c r="E382" s="17">
        <f>'Obroty 4'!F901</f>
        <v>0</v>
      </c>
      <c r="F382" s="17">
        <f>'Obroty 4'!G901</f>
        <v>0</v>
      </c>
      <c r="G382" s="17">
        <f>'Obroty 4'!H901</f>
        <v>0</v>
      </c>
      <c r="H382" s="17">
        <f>'Obroty 4'!I901</f>
        <v>0</v>
      </c>
      <c r="I382" s="17">
        <f>'Obroty 4'!J901</f>
        <v>0</v>
      </c>
      <c r="J382" s="17">
        <f>'Obroty 4'!K901</f>
        <v>0</v>
      </c>
    </row>
    <row r="383" spans="3:10" x14ac:dyDescent="0.35">
      <c r="C383" s="16" t="str">
        <f>VLOOKUP(D383,slowniki!Q:R,2,FALSE)</f>
        <v>FGŚP od innych umów cywilno-prawnych - technicy (radiologii, elektroradiologii itd.)</v>
      </c>
      <c r="D383" s="16" t="str">
        <f>'Obroty 4'!E1054</f>
        <v>405-04-06-10</v>
      </c>
      <c r="E383" s="17">
        <f>'Obroty 4'!F902</f>
        <v>0</v>
      </c>
      <c r="F383" s="17">
        <f>'Obroty 4'!G902</f>
        <v>0</v>
      </c>
      <c r="G383" s="17">
        <f>'Obroty 4'!H902</f>
        <v>0</v>
      </c>
      <c r="H383" s="17">
        <f>'Obroty 4'!I902</f>
        <v>0</v>
      </c>
      <c r="I383" s="17">
        <f>'Obroty 4'!J902</f>
        <v>0</v>
      </c>
      <c r="J383" s="17">
        <f>'Obroty 4'!K902</f>
        <v>0</v>
      </c>
    </row>
    <row r="384" spans="3:10" x14ac:dyDescent="0.35">
      <c r="C384" s="16" t="str">
        <f>VLOOKUP(D384,slowniki!Q:R,2,FALSE)</f>
        <v>FGŚP od innych umów cywilno-prawnych - terapeuci zajęciowi</v>
      </c>
      <c r="D384" s="16" t="str">
        <f>'Obroty 4'!E1055</f>
        <v>405-04-06-11</v>
      </c>
      <c r="E384" s="17">
        <f>'Obroty 4'!F903</f>
        <v>0</v>
      </c>
      <c r="F384" s="17">
        <f>'Obroty 4'!G903</f>
        <v>0</v>
      </c>
      <c r="G384" s="17">
        <f>'Obroty 4'!H903</f>
        <v>0</v>
      </c>
      <c r="H384" s="17">
        <f>'Obroty 4'!I903</f>
        <v>0</v>
      </c>
      <c r="I384" s="17">
        <f>'Obroty 4'!J903</f>
        <v>0</v>
      </c>
      <c r="J384" s="17">
        <f>'Obroty 4'!K903</f>
        <v>0</v>
      </c>
    </row>
    <row r="385" spans="3:10" x14ac:dyDescent="0.35">
      <c r="C385" s="16" t="str">
        <f>VLOOKUP(D385,slowniki!Q:R,2,FALSE)</f>
        <v>FGŚP od innych umów cywilno-prawnych - ratownicy medyczni</v>
      </c>
      <c r="D385" s="16" t="str">
        <f>'Obroty 4'!E1056</f>
        <v>405-04-06-12</v>
      </c>
      <c r="E385" s="17">
        <f>'Obroty 4'!F904</f>
        <v>0</v>
      </c>
      <c r="F385" s="17">
        <f>'Obroty 4'!G904</f>
        <v>0</v>
      </c>
      <c r="G385" s="17">
        <f>'Obroty 4'!H904</f>
        <v>0</v>
      </c>
      <c r="H385" s="17">
        <f>'Obroty 4'!I904</f>
        <v>0</v>
      </c>
      <c r="I385" s="17">
        <f>'Obroty 4'!J904</f>
        <v>0</v>
      </c>
      <c r="J385" s="17">
        <f>'Obroty 4'!K904</f>
        <v>0</v>
      </c>
    </row>
    <row r="386" spans="3:10" x14ac:dyDescent="0.35">
      <c r="C386" s="16" t="str">
        <f>VLOOKUP(D386,slowniki!Q:R,2,FALSE)</f>
        <v>FGŚP od innych umów cywilno-prawnych - pozostały personel medyczny</v>
      </c>
      <c r="D386" s="16" t="str">
        <f>'Obroty 4'!E1057</f>
        <v>405-04-06-13</v>
      </c>
      <c r="E386" s="17">
        <f>'Obroty 4'!F905</f>
        <v>0</v>
      </c>
      <c r="F386" s="17">
        <f>'Obroty 4'!G905</f>
        <v>0</v>
      </c>
      <c r="G386" s="17">
        <f>'Obroty 4'!H905</f>
        <v>0</v>
      </c>
      <c r="H386" s="17">
        <f>'Obroty 4'!I905</f>
        <v>0</v>
      </c>
      <c r="I386" s="17">
        <f>'Obroty 4'!J905</f>
        <v>0</v>
      </c>
      <c r="J386" s="17">
        <f>'Obroty 4'!K905</f>
        <v>0</v>
      </c>
    </row>
    <row r="387" spans="3:10" x14ac:dyDescent="0.35">
      <c r="C387" s="16" t="str">
        <f>VLOOKUP(D387,slowniki!Q:R,2,FALSE)</f>
        <v>FGŚP od innych umów cywilno-prawnych - pozostały personel niemedyczny (salowe, rejestratorki, sekretarki medyczne, opiekunowie medyczni, sanitariusze itd.)</v>
      </c>
      <c r="D387" s="16" t="str">
        <f>'Obroty 4'!E1058</f>
        <v>405-04-06-14</v>
      </c>
      <c r="E387" s="17">
        <f>'Obroty 4'!F906</f>
        <v>0</v>
      </c>
      <c r="F387" s="17">
        <f>'Obroty 4'!G906</f>
        <v>0</v>
      </c>
      <c r="G387" s="17">
        <f>'Obroty 4'!H906</f>
        <v>0</v>
      </c>
      <c r="H387" s="17">
        <f>'Obroty 4'!I906</f>
        <v>0</v>
      </c>
      <c r="I387" s="17">
        <f>'Obroty 4'!J906</f>
        <v>0</v>
      </c>
      <c r="J387" s="17">
        <f>'Obroty 4'!K906</f>
        <v>0</v>
      </c>
    </row>
    <row r="388" spans="3:10" x14ac:dyDescent="0.35">
      <c r="C388" s="16" t="str">
        <f>VLOOKUP(D388,slowniki!Q:R,2,FALSE)</f>
        <v>FGŚP od innych umów cywilno-prawnych - pozostały personel niemedyczny, administracyjny, zarząd</v>
      </c>
      <c r="D388" s="16" t="str">
        <f>'Obroty 4'!E1059</f>
        <v>405-04-06-15</v>
      </c>
      <c r="E388" s="17">
        <f>'Obroty 4'!F907</f>
        <v>0</v>
      </c>
      <c r="F388" s="17">
        <f>'Obroty 4'!G907</f>
        <v>0</v>
      </c>
      <c r="G388" s="17">
        <f>'Obroty 4'!H907</f>
        <v>0</v>
      </c>
      <c r="H388" s="17">
        <f>'Obroty 4'!I907</f>
        <v>0</v>
      </c>
      <c r="I388" s="17">
        <f>'Obroty 4'!J907</f>
        <v>0</v>
      </c>
      <c r="J388" s="17">
        <f>'Obroty 4'!K907</f>
        <v>0</v>
      </c>
    </row>
    <row r="389" spans="3:10" x14ac:dyDescent="0.35">
      <c r="C389" s="16" t="str">
        <f>VLOOKUP(D389,slowniki!Q:R,2,FALSE)</f>
        <v>FGŚP od innych umów cywilno-prawnych - stażyści</v>
      </c>
      <c r="D389" s="16" t="str">
        <f>'Obroty 4'!E1060</f>
        <v>405-04-06-16</v>
      </c>
      <c r="E389" s="17">
        <f>'Obroty 4'!F908</f>
        <v>0</v>
      </c>
      <c r="F389" s="17">
        <f>'Obroty 4'!G908</f>
        <v>0</v>
      </c>
      <c r="G389" s="17">
        <f>'Obroty 4'!H908</f>
        <v>0</v>
      </c>
      <c r="H389" s="17">
        <f>'Obroty 4'!I908</f>
        <v>0</v>
      </c>
      <c r="I389" s="17">
        <f>'Obroty 4'!J908</f>
        <v>0</v>
      </c>
      <c r="J389" s="17">
        <f>'Obroty 4'!K908</f>
        <v>0</v>
      </c>
    </row>
    <row r="390" spans="3:10" x14ac:dyDescent="0.35">
      <c r="C390" s="16" t="str">
        <f>VLOOKUP(D390,slowniki!Q:R,2,FALSE)</f>
        <v>Odpisy na Zakładowy Fundusz Świadczeń Socjalnych</v>
      </c>
      <c r="D390" s="16" t="str">
        <f>'Obroty 4'!E1061</f>
        <v>405-05-01-01</v>
      </c>
      <c r="E390" s="17">
        <f>'Obroty 4'!F909</f>
        <v>0</v>
      </c>
      <c r="F390" s="17">
        <f>'Obroty 4'!G909</f>
        <v>0</v>
      </c>
      <c r="G390" s="17">
        <f>'Obroty 4'!H909</f>
        <v>0</v>
      </c>
      <c r="H390" s="17">
        <f>'Obroty 4'!I909</f>
        <v>0</v>
      </c>
      <c r="I390" s="17">
        <f>'Obroty 4'!J909</f>
        <v>0</v>
      </c>
      <c r="J390" s="17">
        <f>'Obroty 4'!K909</f>
        <v>0</v>
      </c>
    </row>
    <row r="391" spans="3:10" x14ac:dyDescent="0.35">
      <c r="C391" s="16" t="str">
        <f>VLOOKUP(D391,slowniki!Q:R,2,FALSE)</f>
        <v>Badania profilaktyczne</v>
      </c>
      <c r="D391" s="16" t="str">
        <f>'Obroty 4'!E1062</f>
        <v>405-06-01-01</v>
      </c>
      <c r="E391" s="17">
        <f>'Obroty 4'!F910</f>
        <v>0</v>
      </c>
      <c r="F391" s="17">
        <f>'Obroty 4'!G910</f>
        <v>0</v>
      </c>
      <c r="G391" s="17">
        <f>'Obroty 4'!H910</f>
        <v>0</v>
      </c>
      <c r="H391" s="17">
        <f>'Obroty 4'!I910</f>
        <v>0</v>
      </c>
      <c r="I391" s="17">
        <f>'Obroty 4'!J910</f>
        <v>0</v>
      </c>
      <c r="J391" s="17">
        <f>'Obroty 4'!K910</f>
        <v>0</v>
      </c>
    </row>
    <row r="392" spans="3:10" x14ac:dyDescent="0.35">
      <c r="C392" s="16" t="str">
        <f>VLOOKUP(D392,slowniki!Q:R,2,FALSE)</f>
        <v>Środki ochrony indywidualnej, odzież, obuwie robocze</v>
      </c>
      <c r="D392" s="16" t="str">
        <f>'Obroty 4'!E1063</f>
        <v>405-06-02-01</v>
      </c>
      <c r="E392" s="17">
        <f>'Obroty 4'!F911</f>
        <v>0</v>
      </c>
      <c r="F392" s="17">
        <f>'Obroty 4'!G911</f>
        <v>0</v>
      </c>
      <c r="G392" s="17">
        <f>'Obroty 4'!H911</f>
        <v>0</v>
      </c>
      <c r="H392" s="17">
        <f>'Obroty 4'!I911</f>
        <v>0</v>
      </c>
      <c r="I392" s="17">
        <f>'Obroty 4'!J911</f>
        <v>0</v>
      </c>
      <c r="J392" s="17">
        <f>'Obroty 4'!K911</f>
        <v>0</v>
      </c>
    </row>
    <row r="393" spans="3:10" x14ac:dyDescent="0.35">
      <c r="C393" s="16" t="str">
        <f>VLOOKUP(D393,slowniki!Q:R,2,FALSE)</f>
        <v>Środki higieny osobistej</v>
      </c>
      <c r="D393" s="16" t="str">
        <f>'Obroty 4'!E1064</f>
        <v>405-06-03-01</v>
      </c>
      <c r="E393" s="17">
        <f>'Obroty 4'!F912</f>
        <v>0</v>
      </c>
      <c r="F393" s="17">
        <f>'Obroty 4'!G912</f>
        <v>0</v>
      </c>
      <c r="G393" s="17">
        <f>'Obroty 4'!H912</f>
        <v>0</v>
      </c>
      <c r="H393" s="17">
        <f>'Obroty 4'!I912</f>
        <v>0</v>
      </c>
      <c r="I393" s="17">
        <f>'Obroty 4'!J912</f>
        <v>0</v>
      </c>
      <c r="J393" s="17">
        <f>'Obroty 4'!K912</f>
        <v>0</v>
      </c>
    </row>
    <row r="394" spans="3:10" x14ac:dyDescent="0.35">
      <c r="C394" s="16" t="str">
        <f>VLOOKUP(D394,slowniki!Q:R,2,FALSE)</f>
        <v>Woda,  i inne środki spożywcze wydane pracownikom</v>
      </c>
      <c r="D394" s="16" t="str">
        <f>'Obroty 4'!E1065</f>
        <v>405-06-04-01</v>
      </c>
      <c r="E394" s="17">
        <f>'Obroty 4'!F913</f>
        <v>0</v>
      </c>
      <c r="F394" s="17">
        <f>'Obroty 4'!G913</f>
        <v>0</v>
      </c>
      <c r="G394" s="17">
        <f>'Obroty 4'!H913</f>
        <v>0</v>
      </c>
      <c r="H394" s="17">
        <f>'Obroty 4'!I913</f>
        <v>0</v>
      </c>
      <c r="I394" s="17">
        <f>'Obroty 4'!J913</f>
        <v>0</v>
      </c>
      <c r="J394" s="17">
        <f>'Obroty 4'!K913</f>
        <v>0</v>
      </c>
    </row>
    <row r="395" spans="3:10" x14ac:dyDescent="0.35">
      <c r="C395" s="16" t="str">
        <f>VLOOKUP(D395,slowniki!Q:R,2,FALSE)</f>
        <v>Koszty szkoleń BHP, P.Poż.</v>
      </c>
      <c r="D395" s="16" t="str">
        <f>'Obroty 4'!E1066</f>
        <v>405-06-05-01</v>
      </c>
      <c r="E395" s="17">
        <f>'Obroty 4'!F914</f>
        <v>0</v>
      </c>
      <c r="F395" s="17">
        <f>'Obroty 4'!G914</f>
        <v>0</v>
      </c>
      <c r="G395" s="17">
        <f>'Obroty 4'!H914</f>
        <v>0</v>
      </c>
      <c r="H395" s="17">
        <f>'Obroty 4'!I914</f>
        <v>0</v>
      </c>
      <c r="I395" s="17">
        <f>'Obroty 4'!J914</f>
        <v>0</v>
      </c>
      <c r="J395" s="17">
        <f>'Obroty 4'!K914</f>
        <v>0</v>
      </c>
    </row>
    <row r="396" spans="3:10" x14ac:dyDescent="0.35">
      <c r="C396" s="16" t="str">
        <f>VLOOKUP(D396,slowniki!Q:R,2,FALSE)</f>
        <v>Koszty dofinansowania do okularów</v>
      </c>
      <c r="D396" s="16" t="str">
        <f>'Obroty 4'!E1067</f>
        <v>405-06-06-01</v>
      </c>
      <c r="E396" s="17">
        <f>'Obroty 4'!F915</f>
        <v>0</v>
      </c>
      <c r="F396" s="17">
        <f>'Obroty 4'!G915</f>
        <v>0</v>
      </c>
      <c r="G396" s="17">
        <f>'Obroty 4'!H915</f>
        <v>0</v>
      </c>
      <c r="H396" s="17">
        <f>'Obroty 4'!I915</f>
        <v>0</v>
      </c>
      <c r="I396" s="17">
        <f>'Obroty 4'!J915</f>
        <v>0</v>
      </c>
      <c r="J396" s="17">
        <f>'Obroty 4'!K915</f>
        <v>0</v>
      </c>
    </row>
    <row r="397" spans="3:10" x14ac:dyDescent="0.35">
      <c r="C397" s="16" t="str">
        <f>VLOOKUP(D397,slowniki!Q:R,2,FALSE)</f>
        <v>Pozostałe koszty bezpieczeństwa i higieny pracy</v>
      </c>
      <c r="D397" s="16" t="str">
        <f>'Obroty 4'!E1068</f>
        <v>405-06-07-01</v>
      </c>
      <c r="E397" s="17">
        <f>'Obroty 4'!F916</f>
        <v>0</v>
      </c>
      <c r="F397" s="17">
        <f>'Obroty 4'!G916</f>
        <v>0</v>
      </c>
      <c r="G397" s="17">
        <f>'Obroty 4'!H916</f>
        <v>0</v>
      </c>
      <c r="H397" s="17">
        <f>'Obroty 4'!I916</f>
        <v>0</v>
      </c>
      <c r="I397" s="17">
        <f>'Obroty 4'!J916</f>
        <v>0</v>
      </c>
      <c r="J397" s="17">
        <f>'Obroty 4'!K916</f>
        <v>0</v>
      </c>
    </row>
    <row r="398" spans="3:10" x14ac:dyDescent="0.35">
      <c r="C398" s="16" t="str">
        <f>VLOOKUP(D398,slowniki!Q:R,2,FALSE)</f>
        <v>Opłaty za studia, studia podyplomowe, szkoły doktoranckie - lekarze</v>
      </c>
      <c r="D398" s="16" t="str">
        <f>'Obroty 4'!E1069</f>
        <v>405-07-01-01</v>
      </c>
      <c r="E398" s="17">
        <f>'Obroty 4'!F917</f>
        <v>0</v>
      </c>
      <c r="F398" s="17">
        <f>'Obroty 4'!G917</f>
        <v>0</v>
      </c>
      <c r="G398" s="17">
        <f>'Obroty 4'!H917</f>
        <v>0</v>
      </c>
      <c r="H398" s="17">
        <f>'Obroty 4'!I917</f>
        <v>0</v>
      </c>
      <c r="I398" s="17">
        <f>'Obroty 4'!J917</f>
        <v>0</v>
      </c>
      <c r="J398" s="17">
        <f>'Obroty 4'!K917</f>
        <v>0</v>
      </c>
    </row>
    <row r="399" spans="3:10" x14ac:dyDescent="0.35">
      <c r="C399" s="16" t="str">
        <f>VLOOKUP(D399,slowniki!Q:R,2,FALSE)</f>
        <v>Opłaty za studia, studia podyplomowe, szkoły doktoranckie - lekarze rezydenci</v>
      </c>
      <c r="D399" s="16" t="str">
        <f>'Obroty 4'!E1070</f>
        <v>405-07-01-02</v>
      </c>
      <c r="E399" s="17">
        <f>'Obroty 4'!F918</f>
        <v>0</v>
      </c>
      <c r="F399" s="17">
        <f>'Obroty 4'!G918</f>
        <v>0</v>
      </c>
      <c r="G399" s="17">
        <f>'Obroty 4'!H918</f>
        <v>0</v>
      </c>
      <c r="H399" s="17">
        <f>'Obroty 4'!I918</f>
        <v>0</v>
      </c>
      <c r="I399" s="17">
        <f>'Obroty 4'!J918</f>
        <v>0</v>
      </c>
      <c r="J399" s="17">
        <f>'Obroty 4'!K918</f>
        <v>0</v>
      </c>
    </row>
    <row r="400" spans="3:10" x14ac:dyDescent="0.35">
      <c r="C400" s="16" t="str">
        <f>VLOOKUP(D400,slowniki!Q:R,2,FALSE)</f>
        <v>Opłaty za studia, studia podyplomowe, szkoły doktoranckie - pielęgniarki i położne</v>
      </c>
      <c r="D400" s="16" t="str">
        <f>'Obroty 4'!E1071</f>
        <v>405-07-01-03</v>
      </c>
      <c r="E400" s="17">
        <f>'Obroty 4'!F919</f>
        <v>0</v>
      </c>
      <c r="F400" s="17">
        <f>'Obroty 4'!G919</f>
        <v>0</v>
      </c>
      <c r="G400" s="17">
        <f>'Obroty 4'!H919</f>
        <v>0</v>
      </c>
      <c r="H400" s="17">
        <f>'Obroty 4'!I919</f>
        <v>0</v>
      </c>
      <c r="I400" s="17">
        <f>'Obroty 4'!J919</f>
        <v>0</v>
      </c>
      <c r="J400" s="17">
        <f>'Obroty 4'!K919</f>
        <v>0</v>
      </c>
    </row>
    <row r="401" spans="3:10" x14ac:dyDescent="0.35">
      <c r="C401" s="16" t="str">
        <f>VLOOKUP(D401,slowniki!Q:R,2,FALSE)</f>
        <v>Opłaty za studia, studia podyplomowe, szkoły doktoranckie - perfuzjoniści</v>
      </c>
      <c r="D401" s="16" t="str">
        <f>'Obroty 4'!E1072</f>
        <v>405-07-01-04</v>
      </c>
      <c r="E401" s="17">
        <f>'Obroty 4'!F920</f>
        <v>0</v>
      </c>
      <c r="F401" s="17">
        <f>'Obroty 4'!G920</f>
        <v>0</v>
      </c>
      <c r="G401" s="17">
        <f>'Obroty 4'!H920</f>
        <v>0</v>
      </c>
      <c r="H401" s="17">
        <f>'Obroty 4'!I920</f>
        <v>0</v>
      </c>
      <c r="I401" s="17">
        <f>'Obroty 4'!J920</f>
        <v>0</v>
      </c>
      <c r="J401" s="17">
        <f>'Obroty 4'!K920</f>
        <v>0</v>
      </c>
    </row>
    <row r="402" spans="3:10" x14ac:dyDescent="0.35">
      <c r="C402" s="16" t="str">
        <f>VLOOKUP(D402,slowniki!Q:R,2,FALSE)</f>
        <v>Opłaty za studia, studia podyplomowe, szkoły doktoranckie - psycholodzy, psychoterapeuci, terapeuci uzależnień</v>
      </c>
      <c r="D402" s="16" t="str">
        <f>'Obroty 4'!E1073</f>
        <v>405-07-01-05</v>
      </c>
      <c r="E402" s="17">
        <f>'Obroty 4'!F921</f>
        <v>0</v>
      </c>
      <c r="F402" s="17">
        <f>'Obroty 4'!G921</f>
        <v>0</v>
      </c>
      <c r="G402" s="17">
        <f>'Obroty 4'!H921</f>
        <v>0</v>
      </c>
      <c r="H402" s="17">
        <f>'Obroty 4'!I921</f>
        <v>0</v>
      </c>
      <c r="I402" s="17">
        <f>'Obroty 4'!J921</f>
        <v>0</v>
      </c>
      <c r="J402" s="17">
        <f>'Obroty 4'!K921</f>
        <v>0</v>
      </c>
    </row>
    <row r="403" spans="3:10" x14ac:dyDescent="0.35">
      <c r="C403" s="16" t="str">
        <f>VLOOKUP(D403,slowniki!Q:R,2,FALSE)</f>
        <v>Opłaty za studia, studia podyplomowe, szkoły doktoranckie - dietetycy</v>
      </c>
      <c r="D403" s="16" t="str">
        <f>'Obroty 4'!E1074</f>
        <v>405-07-01-06</v>
      </c>
      <c r="E403" s="17">
        <f>'Obroty 4'!F922</f>
        <v>0</v>
      </c>
      <c r="F403" s="17">
        <f>'Obroty 4'!G922</f>
        <v>0</v>
      </c>
      <c r="G403" s="17">
        <f>'Obroty 4'!H922</f>
        <v>0</v>
      </c>
      <c r="H403" s="17">
        <f>'Obroty 4'!I922</f>
        <v>0</v>
      </c>
      <c r="I403" s="17">
        <f>'Obroty 4'!J922</f>
        <v>0</v>
      </c>
      <c r="J403" s="17">
        <f>'Obroty 4'!K922</f>
        <v>0</v>
      </c>
    </row>
    <row r="404" spans="3:10" x14ac:dyDescent="0.35">
      <c r="C404" s="16" t="str">
        <f>VLOOKUP(D404,slowniki!Q:R,2,FALSE)</f>
        <v>Opłaty za studia, studia podyplomowe, szkoły doktoranckie - logopedzi</v>
      </c>
      <c r="D404" s="16" t="str">
        <f>'Obroty 4'!E1075</f>
        <v>405-07-01-07</v>
      </c>
      <c r="E404" s="17">
        <f>'Obroty 4'!F923</f>
        <v>0</v>
      </c>
      <c r="F404" s="17">
        <f>'Obroty 4'!G923</f>
        <v>0</v>
      </c>
      <c r="G404" s="17">
        <f>'Obroty 4'!H923</f>
        <v>0</v>
      </c>
      <c r="H404" s="17">
        <f>'Obroty 4'!I923</f>
        <v>0</v>
      </c>
      <c r="I404" s="17">
        <f>'Obroty 4'!J923</f>
        <v>0</v>
      </c>
      <c r="J404" s="17">
        <f>'Obroty 4'!K923</f>
        <v>0</v>
      </c>
    </row>
    <row r="405" spans="3:10" x14ac:dyDescent="0.35">
      <c r="C405" s="16" t="str">
        <f>VLOOKUP(D405,slowniki!Q:R,2,FALSE)</f>
        <v>Opłaty za studia, studia podyplomowe, szkoły doktoranckie - fizjoterapeuci, rehabilitanci, technicy rehabilitacji, masażyści, mgr rehabilitacji</v>
      </c>
      <c r="D405" s="16" t="str">
        <f>'Obroty 4'!E1076</f>
        <v>405-07-01-08</v>
      </c>
      <c r="E405" s="17">
        <f>'Obroty 4'!F924</f>
        <v>0</v>
      </c>
      <c r="F405" s="17">
        <f>'Obroty 4'!G924</f>
        <v>0</v>
      </c>
      <c r="G405" s="17">
        <f>'Obroty 4'!H924</f>
        <v>0</v>
      </c>
      <c r="H405" s="17">
        <f>'Obroty 4'!I924</f>
        <v>0</v>
      </c>
      <c r="I405" s="17">
        <f>'Obroty 4'!J924</f>
        <v>0</v>
      </c>
      <c r="J405" s="17">
        <f>'Obroty 4'!K924</f>
        <v>0</v>
      </c>
    </row>
    <row r="406" spans="3:10" x14ac:dyDescent="0.35">
      <c r="C406" s="16" t="str">
        <f>VLOOKUP(D406,slowniki!Q:R,2,FALSE)</f>
        <v>Opłaty za studia, studia podyplomowe, szkoły doktoranckie - fizycy medyczni</v>
      </c>
      <c r="D406" s="16" t="str">
        <f>'Obroty 4'!E1077</f>
        <v>405-07-01-09</v>
      </c>
      <c r="E406" s="17">
        <f>'Obroty 4'!F925</f>
        <v>0</v>
      </c>
      <c r="F406" s="17">
        <f>'Obroty 4'!G925</f>
        <v>0</v>
      </c>
      <c r="G406" s="17">
        <f>'Obroty 4'!H925</f>
        <v>0</v>
      </c>
      <c r="H406" s="17">
        <f>'Obroty 4'!I925</f>
        <v>0</v>
      </c>
      <c r="I406" s="17">
        <f>'Obroty 4'!J925</f>
        <v>0</v>
      </c>
      <c r="J406" s="17">
        <f>'Obroty 4'!K925</f>
        <v>0</v>
      </c>
    </row>
    <row r="407" spans="3:10" x14ac:dyDescent="0.35">
      <c r="C407" s="16" t="str">
        <f>VLOOKUP(D407,slowniki!Q:R,2,FALSE)</f>
        <v>Opłaty za studia, studia podyplomowe, szkoły doktoranckie - technicy (radiologii, elektroradiologii itd.)</v>
      </c>
      <c r="D407" s="16" t="str">
        <f>'Obroty 4'!E1078</f>
        <v>405-07-01-10</v>
      </c>
      <c r="E407" s="17">
        <f>'Obroty 4'!F926</f>
        <v>0</v>
      </c>
      <c r="F407" s="17">
        <f>'Obroty 4'!G926</f>
        <v>0</v>
      </c>
      <c r="G407" s="17">
        <f>'Obroty 4'!H926</f>
        <v>0</v>
      </c>
      <c r="H407" s="17">
        <f>'Obroty 4'!I926</f>
        <v>0</v>
      </c>
      <c r="I407" s="17">
        <f>'Obroty 4'!J926</f>
        <v>0</v>
      </c>
      <c r="J407" s="17">
        <f>'Obroty 4'!K926</f>
        <v>0</v>
      </c>
    </row>
    <row r="408" spans="3:10" x14ac:dyDescent="0.35">
      <c r="C408" s="16" t="str">
        <f>VLOOKUP(D408,slowniki!Q:R,2,FALSE)</f>
        <v>Opłaty za studia, studia podyplomowe, szkoły doktoranckie - terapeuci zajęciowi</v>
      </c>
      <c r="D408" s="16" t="str">
        <f>'Obroty 4'!E1079</f>
        <v>405-07-01-11</v>
      </c>
      <c r="E408" s="17">
        <f>'Obroty 4'!F927</f>
        <v>0</v>
      </c>
      <c r="F408" s="17">
        <f>'Obroty 4'!G927</f>
        <v>0</v>
      </c>
      <c r="G408" s="17">
        <f>'Obroty 4'!H927</f>
        <v>0</v>
      </c>
      <c r="H408" s="17">
        <f>'Obroty 4'!I927</f>
        <v>0</v>
      </c>
      <c r="I408" s="17">
        <f>'Obroty 4'!J927</f>
        <v>0</v>
      </c>
      <c r="J408" s="17">
        <f>'Obroty 4'!K927</f>
        <v>0</v>
      </c>
    </row>
    <row r="409" spans="3:10" x14ac:dyDescent="0.35">
      <c r="C409" s="16" t="str">
        <f>VLOOKUP(D409,slowniki!Q:R,2,FALSE)</f>
        <v>Opłaty za studia, studia podyplomowe, szkoły doktoranckie - ratownicy medyczni</v>
      </c>
      <c r="D409" s="16" t="str">
        <f>'Obroty 4'!E1080</f>
        <v>405-07-01-12</v>
      </c>
      <c r="E409" s="17">
        <f>'Obroty 4'!F928</f>
        <v>0</v>
      </c>
      <c r="F409" s="17">
        <f>'Obroty 4'!G928</f>
        <v>0</v>
      </c>
      <c r="G409" s="17">
        <f>'Obroty 4'!H928</f>
        <v>0</v>
      </c>
      <c r="H409" s="17">
        <f>'Obroty 4'!I928</f>
        <v>0</v>
      </c>
      <c r="I409" s="17">
        <f>'Obroty 4'!J928</f>
        <v>0</v>
      </c>
      <c r="J409" s="17">
        <f>'Obroty 4'!K928</f>
        <v>0</v>
      </c>
    </row>
    <row r="410" spans="3:10" x14ac:dyDescent="0.35">
      <c r="C410" s="16" t="str">
        <f>VLOOKUP(D410,slowniki!Q:R,2,FALSE)</f>
        <v>Opłaty za studia, studia podyplomowe, szkoły doktoranckie - pozostały personel medyczny</v>
      </c>
      <c r="D410" s="16" t="str">
        <f>'Obroty 4'!E1081</f>
        <v>405-07-01-13</v>
      </c>
      <c r="E410" s="17">
        <f>'Obroty 4'!F929</f>
        <v>0</v>
      </c>
      <c r="F410" s="17">
        <f>'Obroty 4'!G929</f>
        <v>0</v>
      </c>
      <c r="G410" s="17">
        <f>'Obroty 4'!H929</f>
        <v>0</v>
      </c>
      <c r="H410" s="17">
        <f>'Obroty 4'!I929</f>
        <v>0</v>
      </c>
      <c r="I410" s="17">
        <f>'Obroty 4'!J929</f>
        <v>0</v>
      </c>
      <c r="J410" s="17">
        <f>'Obroty 4'!K929</f>
        <v>0</v>
      </c>
    </row>
    <row r="411" spans="3:10" x14ac:dyDescent="0.35">
      <c r="C411" s="16" t="str">
        <f>VLOOKUP(D411,slowniki!Q:R,2,FALSE)</f>
        <v>Opłaty za studia, studia podyplomowe, szkoły doktoranckie - pozostały personel niemedyczny (salowe, rejestratorki, sekretarki medyczne, opiekunowie medyczni, sanitariusze itd.)</v>
      </c>
      <c r="D411" s="16" t="str">
        <f>'Obroty 4'!E1082</f>
        <v>405-07-01-14</v>
      </c>
      <c r="E411" s="17">
        <f>'Obroty 4'!F930</f>
        <v>0</v>
      </c>
      <c r="F411" s="17">
        <f>'Obroty 4'!G930</f>
        <v>0</v>
      </c>
      <c r="G411" s="17">
        <f>'Obroty 4'!H930</f>
        <v>0</v>
      </c>
      <c r="H411" s="17">
        <f>'Obroty 4'!I930</f>
        <v>0</v>
      </c>
      <c r="I411" s="17">
        <f>'Obroty 4'!J930</f>
        <v>0</v>
      </c>
      <c r="J411" s="17">
        <f>'Obroty 4'!K930</f>
        <v>0</v>
      </c>
    </row>
    <row r="412" spans="3:10" x14ac:dyDescent="0.35">
      <c r="C412" s="16" t="str">
        <f>VLOOKUP(D412,slowniki!Q:R,2,FALSE)</f>
        <v>Opłaty za studia, studia podyplomowe, szkoły doktoranckie - pozostały personel niemedyczny, administracyjny, zarząd</v>
      </c>
      <c r="D412" s="16" t="str">
        <f>'Obroty 4'!E1083</f>
        <v>405-07-01-15</v>
      </c>
      <c r="E412" s="17">
        <f>'Obroty 4'!F931</f>
        <v>0</v>
      </c>
      <c r="F412" s="17">
        <f>'Obroty 4'!G931</f>
        <v>0</v>
      </c>
      <c r="G412" s="17">
        <f>'Obroty 4'!H931</f>
        <v>0</v>
      </c>
      <c r="H412" s="17">
        <f>'Obroty 4'!I931</f>
        <v>0</v>
      </c>
      <c r="I412" s="17">
        <f>'Obroty 4'!J931</f>
        <v>0</v>
      </c>
      <c r="J412" s="17">
        <f>'Obroty 4'!K931</f>
        <v>0</v>
      </c>
    </row>
    <row r="413" spans="3:10" x14ac:dyDescent="0.35">
      <c r="C413" s="16" t="str">
        <f>VLOOKUP(D413,slowniki!Q:R,2,FALSE)</f>
        <v>Opłaty za studia, studia podyplomowe, szkoły doktoranckie - stażyści</v>
      </c>
      <c r="D413" s="16" t="str">
        <f>'Obroty 4'!E1084</f>
        <v>405-07-01-16</v>
      </c>
      <c r="E413" s="17">
        <f>'Obroty 4'!F932</f>
        <v>0</v>
      </c>
      <c r="F413" s="17">
        <f>'Obroty 4'!G932</f>
        <v>0</v>
      </c>
      <c r="G413" s="17">
        <f>'Obroty 4'!H932</f>
        <v>0</v>
      </c>
      <c r="H413" s="17">
        <f>'Obroty 4'!I932</f>
        <v>0</v>
      </c>
      <c r="I413" s="17">
        <f>'Obroty 4'!J932</f>
        <v>0</v>
      </c>
      <c r="J413" s="17">
        <f>'Obroty 4'!K932</f>
        <v>0</v>
      </c>
    </row>
    <row r="414" spans="3:10" x14ac:dyDescent="0.35">
      <c r="C414" s="16" t="str">
        <f>VLOOKUP(D414,slowniki!Q:R,2,FALSE)</f>
        <v>Koszty kursów, konferencji, sympozjów, warsztatów itd. - lekarze</v>
      </c>
      <c r="D414" s="16" t="str">
        <f>'Obroty 4'!E1085</f>
        <v>405-07-02-01</v>
      </c>
      <c r="E414" s="17">
        <f>'Obroty 4'!F933</f>
        <v>0</v>
      </c>
      <c r="F414" s="17">
        <f>'Obroty 4'!G933</f>
        <v>0</v>
      </c>
      <c r="G414" s="17">
        <f>'Obroty 4'!H933</f>
        <v>0</v>
      </c>
      <c r="H414" s="17">
        <f>'Obroty 4'!I933</f>
        <v>0</v>
      </c>
      <c r="I414" s="17">
        <f>'Obroty 4'!J933</f>
        <v>0</v>
      </c>
      <c r="J414" s="17">
        <f>'Obroty 4'!K933</f>
        <v>0</v>
      </c>
    </row>
    <row r="415" spans="3:10" x14ac:dyDescent="0.35">
      <c r="C415" s="16" t="str">
        <f>VLOOKUP(D415,slowniki!Q:R,2,FALSE)</f>
        <v>Koszty kursów, konferencji, sympozjów, warsztatów itd. - lekarze rezydenci</v>
      </c>
      <c r="D415" s="16" t="str">
        <f>'Obroty 4'!E1086</f>
        <v>405-07-02-02</v>
      </c>
      <c r="E415" s="17">
        <f>'Obroty 4'!F934</f>
        <v>0</v>
      </c>
      <c r="F415" s="17">
        <f>'Obroty 4'!G934</f>
        <v>0</v>
      </c>
      <c r="G415" s="17">
        <f>'Obroty 4'!H934</f>
        <v>0</v>
      </c>
      <c r="H415" s="17">
        <f>'Obroty 4'!I934</f>
        <v>0</v>
      </c>
      <c r="I415" s="17">
        <f>'Obroty 4'!J934</f>
        <v>0</v>
      </c>
      <c r="J415" s="17">
        <f>'Obroty 4'!K934</f>
        <v>0</v>
      </c>
    </row>
    <row r="416" spans="3:10" x14ac:dyDescent="0.35">
      <c r="C416" s="16" t="str">
        <f>VLOOKUP(D416,slowniki!Q:R,2,FALSE)</f>
        <v>Koszty kursów, konferencji, sympozjów, warsztatów itd. - pielęgniarki i położne</v>
      </c>
      <c r="D416" s="16" t="str">
        <f>'Obroty 4'!E1087</f>
        <v>405-07-02-03</v>
      </c>
      <c r="E416" s="17">
        <f>'Obroty 4'!F935</f>
        <v>0</v>
      </c>
      <c r="F416" s="17">
        <f>'Obroty 4'!G935</f>
        <v>0</v>
      </c>
      <c r="G416" s="17">
        <f>'Obroty 4'!H935</f>
        <v>0</v>
      </c>
      <c r="H416" s="17">
        <f>'Obroty 4'!I935</f>
        <v>0</v>
      </c>
      <c r="I416" s="17">
        <f>'Obroty 4'!J935</f>
        <v>0</v>
      </c>
      <c r="J416" s="17">
        <f>'Obroty 4'!K935</f>
        <v>0</v>
      </c>
    </row>
    <row r="417" spans="3:10" x14ac:dyDescent="0.35">
      <c r="C417" s="16" t="str">
        <f>VLOOKUP(D417,slowniki!Q:R,2,FALSE)</f>
        <v>Koszty kursów, konferencji, sympozjów, warsztatów itd. - perfuzjoniści</v>
      </c>
      <c r="D417" s="16" t="str">
        <f>'Obroty 4'!E1088</f>
        <v>405-07-02-04</v>
      </c>
      <c r="E417" s="17">
        <f>'Obroty 4'!F936</f>
        <v>0</v>
      </c>
      <c r="F417" s="17">
        <f>'Obroty 4'!G936</f>
        <v>0</v>
      </c>
      <c r="G417" s="17">
        <f>'Obroty 4'!H936</f>
        <v>0</v>
      </c>
      <c r="H417" s="17">
        <f>'Obroty 4'!I936</f>
        <v>0</v>
      </c>
      <c r="I417" s="17">
        <f>'Obroty 4'!J936</f>
        <v>0</v>
      </c>
      <c r="J417" s="17">
        <f>'Obroty 4'!K936</f>
        <v>0</v>
      </c>
    </row>
    <row r="418" spans="3:10" x14ac:dyDescent="0.35">
      <c r="C418" s="16" t="str">
        <f>VLOOKUP(D418,slowniki!Q:R,2,FALSE)</f>
        <v>Koszty kursów, konferencji, sympozjów, warsztatów itd. - psycholodzy, psychoterapeuci, terapeuci uzależnień</v>
      </c>
      <c r="D418" s="16" t="str">
        <f>'Obroty 4'!E1089</f>
        <v>405-07-02-05</v>
      </c>
      <c r="E418" s="17">
        <f>'Obroty 4'!F937</f>
        <v>0</v>
      </c>
      <c r="F418" s="17">
        <f>'Obroty 4'!G937</f>
        <v>0</v>
      </c>
      <c r="G418" s="17">
        <f>'Obroty 4'!H937</f>
        <v>0</v>
      </c>
      <c r="H418" s="17">
        <f>'Obroty 4'!I937</f>
        <v>0</v>
      </c>
      <c r="I418" s="17">
        <f>'Obroty 4'!J937</f>
        <v>0</v>
      </c>
      <c r="J418" s="17">
        <f>'Obroty 4'!K937</f>
        <v>0</v>
      </c>
    </row>
    <row r="419" spans="3:10" x14ac:dyDescent="0.35">
      <c r="C419" s="16" t="str">
        <f>VLOOKUP(D419,slowniki!Q:R,2,FALSE)</f>
        <v>Koszty kursów, konferencji, sympozjów, warsztatów itd. - dietetycy</v>
      </c>
      <c r="D419" s="16" t="str">
        <f>'Obroty 4'!E1090</f>
        <v>405-07-02-06</v>
      </c>
      <c r="E419" s="17">
        <f>'Obroty 4'!F938</f>
        <v>0</v>
      </c>
      <c r="F419" s="17">
        <f>'Obroty 4'!G938</f>
        <v>0</v>
      </c>
      <c r="G419" s="17">
        <f>'Obroty 4'!H938</f>
        <v>0</v>
      </c>
      <c r="H419" s="17">
        <f>'Obroty 4'!I938</f>
        <v>0</v>
      </c>
      <c r="I419" s="17">
        <f>'Obroty 4'!J938</f>
        <v>0</v>
      </c>
      <c r="J419" s="17">
        <f>'Obroty 4'!K938</f>
        <v>0</v>
      </c>
    </row>
    <row r="420" spans="3:10" x14ac:dyDescent="0.35">
      <c r="C420" s="16" t="str">
        <f>VLOOKUP(D420,slowniki!Q:R,2,FALSE)</f>
        <v>Koszty kursów, konferencji, sympozjów, warsztatów itd. - logopedzi</v>
      </c>
      <c r="D420" s="16" t="str">
        <f>'Obroty 4'!E1091</f>
        <v>405-07-02-07</v>
      </c>
      <c r="E420" s="17">
        <f>'Obroty 4'!F939</f>
        <v>0</v>
      </c>
      <c r="F420" s="17">
        <f>'Obroty 4'!G939</f>
        <v>0</v>
      </c>
      <c r="G420" s="17">
        <f>'Obroty 4'!H939</f>
        <v>0</v>
      </c>
      <c r="H420" s="17">
        <f>'Obroty 4'!I939</f>
        <v>0</v>
      </c>
      <c r="I420" s="17">
        <f>'Obroty 4'!J939</f>
        <v>0</v>
      </c>
      <c r="J420" s="17">
        <f>'Obroty 4'!K939</f>
        <v>0</v>
      </c>
    </row>
    <row r="421" spans="3:10" x14ac:dyDescent="0.35">
      <c r="C421" s="16" t="str">
        <f>VLOOKUP(D421,slowniki!Q:R,2,FALSE)</f>
        <v>Koszty kursów, konferencji, sympozjów, warsztatów itd. - fizjoterapeuci, rehabilitanci, technicy rehabilitacji, masażyści, mgr rehabilitacji</v>
      </c>
      <c r="D421" s="16" t="str">
        <f>'Obroty 4'!E1092</f>
        <v>405-07-02-08</v>
      </c>
      <c r="E421" s="17">
        <f>'Obroty 4'!F940</f>
        <v>0</v>
      </c>
      <c r="F421" s="17">
        <f>'Obroty 4'!G940</f>
        <v>0</v>
      </c>
      <c r="G421" s="17">
        <f>'Obroty 4'!H940</f>
        <v>0</v>
      </c>
      <c r="H421" s="17">
        <f>'Obroty 4'!I940</f>
        <v>0</v>
      </c>
      <c r="I421" s="17">
        <f>'Obroty 4'!J940</f>
        <v>0</v>
      </c>
      <c r="J421" s="17">
        <f>'Obroty 4'!K940</f>
        <v>0</v>
      </c>
    </row>
    <row r="422" spans="3:10" x14ac:dyDescent="0.35">
      <c r="C422" s="16" t="str">
        <f>VLOOKUP(D422,slowniki!Q:R,2,FALSE)</f>
        <v>Koszty kursów, konferencji, sympozjów, warsztatów itd. - fizycy medyczni</v>
      </c>
      <c r="D422" s="16" t="str">
        <f>'Obroty 4'!E1093</f>
        <v>405-07-02-09</v>
      </c>
      <c r="E422" s="17">
        <f>'Obroty 4'!F941</f>
        <v>0</v>
      </c>
      <c r="F422" s="17">
        <f>'Obroty 4'!G941</f>
        <v>0</v>
      </c>
      <c r="G422" s="17">
        <f>'Obroty 4'!H941</f>
        <v>0</v>
      </c>
      <c r="H422" s="17">
        <f>'Obroty 4'!I941</f>
        <v>0</v>
      </c>
      <c r="I422" s="17">
        <f>'Obroty 4'!J941</f>
        <v>0</v>
      </c>
      <c r="J422" s="17">
        <f>'Obroty 4'!K941</f>
        <v>0</v>
      </c>
    </row>
    <row r="423" spans="3:10" x14ac:dyDescent="0.35">
      <c r="C423" s="16" t="str">
        <f>VLOOKUP(D423,slowniki!Q:R,2,FALSE)</f>
        <v>Koszty kursów, konferencji, sympozjów, warsztatów itd. - technicy (radiologii, elektroradiologii itd.)</v>
      </c>
      <c r="D423" s="16" t="str">
        <f>'Obroty 4'!E1094</f>
        <v>405-07-02-10</v>
      </c>
      <c r="E423" s="17">
        <f>'Obroty 4'!F942</f>
        <v>0</v>
      </c>
      <c r="F423" s="17">
        <f>'Obroty 4'!G942</f>
        <v>0</v>
      </c>
      <c r="G423" s="17">
        <f>'Obroty 4'!H942</f>
        <v>0</v>
      </c>
      <c r="H423" s="17">
        <f>'Obroty 4'!I942</f>
        <v>0</v>
      </c>
      <c r="I423" s="17">
        <f>'Obroty 4'!J942</f>
        <v>0</v>
      </c>
      <c r="J423" s="17">
        <f>'Obroty 4'!K942</f>
        <v>0</v>
      </c>
    </row>
    <row r="424" spans="3:10" x14ac:dyDescent="0.35">
      <c r="C424" s="16" t="str">
        <f>VLOOKUP(D424,slowniki!Q:R,2,FALSE)</f>
        <v>Koszty kursów, konferencji, sympozjów, warsztatów itd. - terapeuci zajęciowi</v>
      </c>
      <c r="D424" s="16" t="str">
        <f>'Obroty 4'!E1095</f>
        <v>405-07-02-11</v>
      </c>
      <c r="E424" s="17">
        <f>'Obroty 4'!F943</f>
        <v>0</v>
      </c>
      <c r="F424" s="17">
        <f>'Obroty 4'!G943</f>
        <v>0</v>
      </c>
      <c r="G424" s="17">
        <f>'Obroty 4'!H943</f>
        <v>0</v>
      </c>
      <c r="H424" s="17">
        <f>'Obroty 4'!I943</f>
        <v>0</v>
      </c>
      <c r="I424" s="17">
        <f>'Obroty 4'!J943</f>
        <v>0</v>
      </c>
      <c r="J424" s="17">
        <f>'Obroty 4'!K943</f>
        <v>0</v>
      </c>
    </row>
    <row r="425" spans="3:10" x14ac:dyDescent="0.35">
      <c r="C425" s="16" t="str">
        <f>VLOOKUP(D425,slowniki!Q:R,2,FALSE)</f>
        <v>Koszty kursów, konferencji, sympozjów, warsztatów itd. - ratownicy medyczni</v>
      </c>
      <c r="D425" s="16" t="str">
        <f>'Obroty 4'!E1096</f>
        <v>405-07-02-12</v>
      </c>
      <c r="E425" s="17">
        <f>'Obroty 4'!F944</f>
        <v>0</v>
      </c>
      <c r="F425" s="17">
        <f>'Obroty 4'!G944</f>
        <v>0</v>
      </c>
      <c r="G425" s="17">
        <f>'Obroty 4'!H944</f>
        <v>0</v>
      </c>
      <c r="H425" s="17">
        <f>'Obroty 4'!I944</f>
        <v>0</v>
      </c>
      <c r="I425" s="17">
        <f>'Obroty 4'!J944</f>
        <v>0</v>
      </c>
      <c r="J425" s="17">
        <f>'Obroty 4'!K944</f>
        <v>0</v>
      </c>
    </row>
    <row r="426" spans="3:10" x14ac:dyDescent="0.35">
      <c r="C426" s="16" t="str">
        <f>VLOOKUP(D426,slowniki!Q:R,2,FALSE)</f>
        <v>Koszty kursów, konferencji, sympozjów, warsztatów itd. - pozostały personel medyczny</v>
      </c>
      <c r="D426" s="16" t="str">
        <f>'Obroty 4'!E1097</f>
        <v>405-07-02-13</v>
      </c>
      <c r="E426" s="17">
        <f>'Obroty 4'!F945</f>
        <v>0</v>
      </c>
      <c r="F426" s="17">
        <f>'Obroty 4'!G945</f>
        <v>0</v>
      </c>
      <c r="G426" s="17">
        <f>'Obroty 4'!H945</f>
        <v>0</v>
      </c>
      <c r="H426" s="17">
        <f>'Obroty 4'!I945</f>
        <v>0</v>
      </c>
      <c r="I426" s="17">
        <f>'Obroty 4'!J945</f>
        <v>0</v>
      </c>
      <c r="J426" s="17">
        <f>'Obroty 4'!K945</f>
        <v>0</v>
      </c>
    </row>
    <row r="427" spans="3:10" x14ac:dyDescent="0.35">
      <c r="C427" s="16" t="str">
        <f>VLOOKUP(D427,slowniki!Q:R,2,FALSE)</f>
        <v>Koszty kursów, konferencji, sympozjów, warsztatów itd. - pozostały personel niemedyczny (salowe, rejestratorki, sekretarki medyczne, opiekunowie medyczni, sanitariusze itd.)</v>
      </c>
      <c r="D427" s="16" t="str">
        <f>'Obroty 4'!E1098</f>
        <v>405-07-02-14</v>
      </c>
      <c r="E427" s="17">
        <f>'Obroty 4'!F946</f>
        <v>0</v>
      </c>
      <c r="F427" s="17">
        <f>'Obroty 4'!G946</f>
        <v>0</v>
      </c>
      <c r="G427" s="17">
        <f>'Obroty 4'!H946</f>
        <v>0</v>
      </c>
      <c r="H427" s="17">
        <f>'Obroty 4'!I946</f>
        <v>0</v>
      </c>
      <c r="I427" s="17">
        <f>'Obroty 4'!J946</f>
        <v>0</v>
      </c>
      <c r="J427" s="17">
        <f>'Obroty 4'!K946</f>
        <v>0</v>
      </c>
    </row>
    <row r="428" spans="3:10" x14ac:dyDescent="0.35">
      <c r="C428" s="16" t="str">
        <f>VLOOKUP(D428,slowniki!Q:R,2,FALSE)</f>
        <v>Koszty kursów, konferencji, sympozjów, warsztatów itd. - pozostały personel niemedyczny, administracyjny, zarząd</v>
      </c>
      <c r="D428" s="16" t="str">
        <f>'Obroty 4'!E1099</f>
        <v>405-07-02-15</v>
      </c>
      <c r="E428" s="17">
        <f>'Obroty 4'!F947</f>
        <v>0</v>
      </c>
      <c r="F428" s="17">
        <f>'Obroty 4'!G947</f>
        <v>0</v>
      </c>
      <c r="G428" s="17">
        <f>'Obroty 4'!H947</f>
        <v>0</v>
      </c>
      <c r="H428" s="17">
        <f>'Obroty 4'!I947</f>
        <v>0</v>
      </c>
      <c r="I428" s="17">
        <f>'Obroty 4'!J947</f>
        <v>0</v>
      </c>
      <c r="J428" s="17">
        <f>'Obroty 4'!K947</f>
        <v>0</v>
      </c>
    </row>
    <row r="429" spans="3:10" x14ac:dyDescent="0.35">
      <c r="C429" s="16" t="str">
        <f>VLOOKUP(D429,slowniki!Q:R,2,FALSE)</f>
        <v>Koszty kursów, konferencji, sympozjów, warsztatów itd. - stażyści</v>
      </c>
      <c r="D429" s="16" t="str">
        <f>'Obroty 4'!E1100</f>
        <v>405-07-02-16</v>
      </c>
      <c r="E429" s="17">
        <f>'Obroty 4'!F948</f>
        <v>0</v>
      </c>
      <c r="F429" s="17">
        <f>'Obroty 4'!G948</f>
        <v>0</v>
      </c>
      <c r="G429" s="17">
        <f>'Obroty 4'!H948</f>
        <v>0</v>
      </c>
      <c r="H429" s="17">
        <f>'Obroty 4'!I948</f>
        <v>0</v>
      </c>
      <c r="I429" s="17">
        <f>'Obroty 4'!J948</f>
        <v>0</v>
      </c>
      <c r="J429" s="17">
        <f>'Obroty 4'!K948</f>
        <v>0</v>
      </c>
    </row>
    <row r="430" spans="3:10" x14ac:dyDescent="0.35">
      <c r="C430" s="16" t="str">
        <f>VLOOKUP(D430,slowniki!Q:R,2,FALSE)</f>
        <v>Pozostałe koszty szkoleń pracowników - lekarze</v>
      </c>
      <c r="D430" s="16" t="str">
        <f>'Obroty 4'!E1101</f>
        <v>405-07-03-01</v>
      </c>
      <c r="E430" s="17">
        <f>'Obroty 4'!F949</f>
        <v>0</v>
      </c>
      <c r="F430" s="17">
        <f>'Obroty 4'!G949</f>
        <v>0</v>
      </c>
      <c r="G430" s="17">
        <f>'Obroty 4'!H949</f>
        <v>0</v>
      </c>
      <c r="H430" s="17">
        <f>'Obroty 4'!I949</f>
        <v>0</v>
      </c>
      <c r="I430" s="17">
        <f>'Obroty 4'!J949</f>
        <v>0</v>
      </c>
      <c r="J430" s="17">
        <f>'Obroty 4'!K949</f>
        <v>0</v>
      </c>
    </row>
    <row r="431" spans="3:10" x14ac:dyDescent="0.35">
      <c r="C431" s="16" t="str">
        <f>VLOOKUP(D431,slowniki!Q:R,2,FALSE)</f>
        <v>Pozostałe koszty szkoleń pracowników - lekarze rezydenci</v>
      </c>
      <c r="D431" s="16" t="str">
        <f>'Obroty 4'!E1102</f>
        <v>405-07-03-02</v>
      </c>
      <c r="E431" s="17">
        <f>'Obroty 4'!F950</f>
        <v>0</v>
      </c>
      <c r="F431" s="17">
        <f>'Obroty 4'!G950</f>
        <v>0</v>
      </c>
      <c r="G431" s="17">
        <f>'Obroty 4'!H950</f>
        <v>0</v>
      </c>
      <c r="H431" s="17">
        <f>'Obroty 4'!I950</f>
        <v>0</v>
      </c>
      <c r="I431" s="17">
        <f>'Obroty 4'!J950</f>
        <v>0</v>
      </c>
      <c r="J431" s="17">
        <f>'Obroty 4'!K950</f>
        <v>0</v>
      </c>
    </row>
    <row r="432" spans="3:10" x14ac:dyDescent="0.35">
      <c r="C432" s="16" t="str">
        <f>VLOOKUP(D432,slowniki!Q:R,2,FALSE)</f>
        <v>Pozostałe koszty szkoleń pracowników - pielęgniarki i położne</v>
      </c>
      <c r="D432" s="16" t="str">
        <f>'Obroty 4'!E1103</f>
        <v>405-07-03-03</v>
      </c>
      <c r="E432" s="17">
        <f>'Obroty 4'!F951</f>
        <v>0</v>
      </c>
      <c r="F432" s="17">
        <f>'Obroty 4'!G951</f>
        <v>0</v>
      </c>
      <c r="G432" s="17">
        <f>'Obroty 4'!H951</f>
        <v>0</v>
      </c>
      <c r="H432" s="17">
        <f>'Obroty 4'!I951</f>
        <v>0</v>
      </c>
      <c r="I432" s="17">
        <f>'Obroty 4'!J951</f>
        <v>0</v>
      </c>
      <c r="J432" s="17">
        <f>'Obroty 4'!K951</f>
        <v>0</v>
      </c>
    </row>
    <row r="433" spans="3:10" x14ac:dyDescent="0.35">
      <c r="C433" s="16" t="str">
        <f>VLOOKUP(D433,slowniki!Q:R,2,FALSE)</f>
        <v>Pozostałe koszty szkoleń pracowników - perfuzjoniści</v>
      </c>
      <c r="D433" s="16" t="str">
        <f>'Obroty 4'!E1104</f>
        <v>405-07-03-04</v>
      </c>
      <c r="E433" s="17">
        <f>'Obroty 4'!F952</f>
        <v>0</v>
      </c>
      <c r="F433" s="17">
        <f>'Obroty 4'!G952</f>
        <v>0</v>
      </c>
      <c r="G433" s="17">
        <f>'Obroty 4'!H952</f>
        <v>0</v>
      </c>
      <c r="H433" s="17">
        <f>'Obroty 4'!I952</f>
        <v>0</v>
      </c>
      <c r="I433" s="17">
        <f>'Obroty 4'!J952</f>
        <v>0</v>
      </c>
      <c r="J433" s="17">
        <f>'Obroty 4'!K952</f>
        <v>0</v>
      </c>
    </row>
    <row r="434" spans="3:10" x14ac:dyDescent="0.35">
      <c r="C434" s="16" t="str">
        <f>VLOOKUP(D434,slowniki!Q:R,2,FALSE)</f>
        <v>Pozostałe koszty szkoleń pracowników - psycholodzy, psychoterapeuci, terapeuci uzależnień</v>
      </c>
      <c r="D434" s="16" t="str">
        <f>'Obroty 4'!E1105</f>
        <v>405-07-03-05</v>
      </c>
      <c r="E434" s="17">
        <f>'Obroty 4'!F953</f>
        <v>0</v>
      </c>
      <c r="F434" s="17">
        <f>'Obroty 4'!G953</f>
        <v>0</v>
      </c>
      <c r="G434" s="17">
        <f>'Obroty 4'!H953</f>
        <v>0</v>
      </c>
      <c r="H434" s="17">
        <f>'Obroty 4'!I953</f>
        <v>0</v>
      </c>
      <c r="I434" s="17">
        <f>'Obroty 4'!J953</f>
        <v>0</v>
      </c>
      <c r="J434" s="17">
        <f>'Obroty 4'!K953</f>
        <v>0</v>
      </c>
    </row>
    <row r="435" spans="3:10" x14ac:dyDescent="0.35">
      <c r="C435" s="16" t="str">
        <f>VLOOKUP(D435,slowniki!Q:R,2,FALSE)</f>
        <v>Pozostałe koszty szkoleń pracowników - dietetycy</v>
      </c>
      <c r="D435" s="16" t="str">
        <f>'Obroty 4'!E1106</f>
        <v>405-07-03-06</v>
      </c>
      <c r="E435" s="17">
        <f>'Obroty 4'!F954</f>
        <v>0</v>
      </c>
      <c r="F435" s="17">
        <f>'Obroty 4'!G954</f>
        <v>0</v>
      </c>
      <c r="G435" s="17">
        <f>'Obroty 4'!H954</f>
        <v>0</v>
      </c>
      <c r="H435" s="17">
        <f>'Obroty 4'!I954</f>
        <v>0</v>
      </c>
      <c r="I435" s="17">
        <f>'Obroty 4'!J954</f>
        <v>0</v>
      </c>
      <c r="J435" s="17">
        <f>'Obroty 4'!K954</f>
        <v>0</v>
      </c>
    </row>
    <row r="436" spans="3:10" x14ac:dyDescent="0.35">
      <c r="C436" s="16" t="str">
        <f>VLOOKUP(D436,slowniki!Q:R,2,FALSE)</f>
        <v>Pozostałe koszty szkoleń pracowników - logopedzi</v>
      </c>
      <c r="D436" s="16" t="str">
        <f>'Obroty 4'!E1107</f>
        <v>405-07-03-07</v>
      </c>
      <c r="E436" s="17">
        <f>'Obroty 4'!F955</f>
        <v>0</v>
      </c>
      <c r="F436" s="17">
        <f>'Obroty 4'!G955</f>
        <v>0</v>
      </c>
      <c r="G436" s="17">
        <f>'Obroty 4'!H955</f>
        <v>0</v>
      </c>
      <c r="H436" s="17">
        <f>'Obroty 4'!I955</f>
        <v>0</v>
      </c>
      <c r="I436" s="17">
        <f>'Obroty 4'!J955</f>
        <v>0</v>
      </c>
      <c r="J436" s="17">
        <f>'Obroty 4'!K955</f>
        <v>0</v>
      </c>
    </row>
    <row r="437" spans="3:10" x14ac:dyDescent="0.35">
      <c r="C437" s="16" t="str">
        <f>VLOOKUP(D437,slowniki!Q:R,2,FALSE)</f>
        <v>Pozostałe koszty szkoleń pracowników - fizjoterapeuci, rehabilitanci, technicy rehabilitacji, masażyści, mgr rehabilitacji</v>
      </c>
      <c r="D437" s="16" t="str">
        <f>'Obroty 4'!E1108</f>
        <v>405-07-03-08</v>
      </c>
      <c r="E437" s="17">
        <f>'Obroty 4'!F956</f>
        <v>0</v>
      </c>
      <c r="F437" s="17">
        <f>'Obroty 4'!G956</f>
        <v>0</v>
      </c>
      <c r="G437" s="17">
        <f>'Obroty 4'!H956</f>
        <v>0</v>
      </c>
      <c r="H437" s="17">
        <f>'Obroty 4'!I956</f>
        <v>0</v>
      </c>
      <c r="I437" s="17">
        <f>'Obroty 4'!J956</f>
        <v>0</v>
      </c>
      <c r="J437" s="17">
        <f>'Obroty 4'!K956</f>
        <v>0</v>
      </c>
    </row>
    <row r="438" spans="3:10" x14ac:dyDescent="0.35">
      <c r="C438" s="16" t="str">
        <f>VLOOKUP(D438,slowniki!Q:R,2,FALSE)</f>
        <v>Pozostałe koszty szkoleń pracowników - fizycy medyczni</v>
      </c>
      <c r="D438" s="16" t="str">
        <f>'Obroty 4'!E1109</f>
        <v>405-07-03-09</v>
      </c>
      <c r="E438" s="17">
        <f>'Obroty 4'!F957</f>
        <v>0</v>
      </c>
      <c r="F438" s="17">
        <f>'Obroty 4'!G957</f>
        <v>0</v>
      </c>
      <c r="G438" s="17">
        <f>'Obroty 4'!H957</f>
        <v>0</v>
      </c>
      <c r="H438" s="17">
        <f>'Obroty 4'!I957</f>
        <v>0</v>
      </c>
      <c r="I438" s="17">
        <f>'Obroty 4'!J957</f>
        <v>0</v>
      </c>
      <c r="J438" s="17">
        <f>'Obroty 4'!K957</f>
        <v>0</v>
      </c>
    </row>
    <row r="439" spans="3:10" x14ac:dyDescent="0.35">
      <c r="C439" s="16" t="str">
        <f>VLOOKUP(D439,slowniki!Q:R,2,FALSE)</f>
        <v>Pozostałe koszty szkoleń pracowników - technicy (radiologii, elektroradiologii itd.)</v>
      </c>
      <c r="D439" s="16" t="str">
        <f>'Obroty 4'!E1110</f>
        <v>405-07-03-10</v>
      </c>
      <c r="E439" s="17">
        <f>'Obroty 4'!F958</f>
        <v>0</v>
      </c>
      <c r="F439" s="17">
        <f>'Obroty 4'!G958</f>
        <v>0</v>
      </c>
      <c r="G439" s="17">
        <f>'Obroty 4'!H958</f>
        <v>0</v>
      </c>
      <c r="H439" s="17">
        <f>'Obroty 4'!I958</f>
        <v>0</v>
      </c>
      <c r="I439" s="17">
        <f>'Obroty 4'!J958</f>
        <v>0</v>
      </c>
      <c r="J439" s="17">
        <f>'Obroty 4'!K958</f>
        <v>0</v>
      </c>
    </row>
    <row r="440" spans="3:10" x14ac:dyDescent="0.35">
      <c r="C440" s="16" t="str">
        <f>VLOOKUP(D440,slowniki!Q:R,2,FALSE)</f>
        <v>Pozostałe koszty szkoleń pracowników - terapeuci zajęciowi</v>
      </c>
      <c r="D440" s="16" t="str">
        <f>'Obroty 4'!E1111</f>
        <v>405-07-03-11</v>
      </c>
      <c r="E440" s="17">
        <f>'Obroty 4'!F959</f>
        <v>0</v>
      </c>
      <c r="F440" s="17">
        <f>'Obroty 4'!G959</f>
        <v>0</v>
      </c>
      <c r="G440" s="17">
        <f>'Obroty 4'!H959</f>
        <v>0</v>
      </c>
      <c r="H440" s="17">
        <f>'Obroty 4'!I959</f>
        <v>0</v>
      </c>
      <c r="I440" s="17">
        <f>'Obroty 4'!J959</f>
        <v>0</v>
      </c>
      <c r="J440" s="17">
        <f>'Obroty 4'!K959</f>
        <v>0</v>
      </c>
    </row>
    <row r="441" spans="3:10" x14ac:dyDescent="0.35">
      <c r="C441" s="16" t="str">
        <f>VLOOKUP(D441,slowniki!Q:R,2,FALSE)</f>
        <v>Pozostałe koszty szkoleń pracowników - ratownicy medyczni</v>
      </c>
      <c r="D441" s="16" t="str">
        <f>'Obroty 4'!E1112</f>
        <v>405-07-03-12</v>
      </c>
      <c r="E441" s="17">
        <f>'Obroty 4'!F960</f>
        <v>0</v>
      </c>
      <c r="F441" s="17">
        <f>'Obroty 4'!G960</f>
        <v>0</v>
      </c>
      <c r="G441" s="17">
        <f>'Obroty 4'!H960</f>
        <v>0</v>
      </c>
      <c r="H441" s="17">
        <f>'Obroty 4'!I960</f>
        <v>0</v>
      </c>
      <c r="I441" s="17">
        <f>'Obroty 4'!J960</f>
        <v>0</v>
      </c>
      <c r="J441" s="17">
        <f>'Obroty 4'!K960</f>
        <v>0</v>
      </c>
    </row>
    <row r="442" spans="3:10" x14ac:dyDescent="0.35">
      <c r="C442" s="16" t="str">
        <f>VLOOKUP(D442,slowniki!Q:R,2,FALSE)</f>
        <v>Pozostałe koszty szkoleń pracowników - pozostały personel medyczny</v>
      </c>
      <c r="D442" s="16" t="str">
        <f>'Obroty 4'!E1113</f>
        <v>405-07-03-13</v>
      </c>
      <c r="E442" s="17">
        <f>'Obroty 4'!F961</f>
        <v>0</v>
      </c>
      <c r="F442" s="17">
        <f>'Obroty 4'!G961</f>
        <v>0</v>
      </c>
      <c r="G442" s="17">
        <f>'Obroty 4'!H961</f>
        <v>0</v>
      </c>
      <c r="H442" s="17">
        <f>'Obroty 4'!I961</f>
        <v>0</v>
      </c>
      <c r="I442" s="17">
        <f>'Obroty 4'!J961</f>
        <v>0</v>
      </c>
      <c r="J442" s="17">
        <f>'Obroty 4'!K961</f>
        <v>0</v>
      </c>
    </row>
    <row r="443" spans="3:10" x14ac:dyDescent="0.35">
      <c r="C443" s="16" t="str">
        <f>VLOOKUP(D443,slowniki!Q:R,2,FALSE)</f>
        <v>Pozostałe koszty szkoleń pracowników - pozostały personel niemedyczny (salowe, rejestratorki, sekretarki medyczne, opiekunowie medyczni, sanitariusze itd.)</v>
      </c>
      <c r="D443" s="16" t="str">
        <f>'Obroty 4'!E1114</f>
        <v>405-07-03-14</v>
      </c>
      <c r="E443" s="17">
        <f>'Obroty 4'!F962</f>
        <v>0</v>
      </c>
      <c r="F443" s="17">
        <f>'Obroty 4'!G962</f>
        <v>0</v>
      </c>
      <c r="G443" s="17">
        <f>'Obroty 4'!H962</f>
        <v>0</v>
      </c>
      <c r="H443" s="17">
        <f>'Obroty 4'!I962</f>
        <v>0</v>
      </c>
      <c r="I443" s="17">
        <f>'Obroty 4'!J962</f>
        <v>0</v>
      </c>
      <c r="J443" s="17">
        <f>'Obroty 4'!K962</f>
        <v>0</v>
      </c>
    </row>
    <row r="444" spans="3:10" x14ac:dyDescent="0.35">
      <c r="C444" s="16" t="str">
        <f>VLOOKUP(D444,slowniki!Q:R,2,FALSE)</f>
        <v>Pozostałe koszty szkoleń pracowników - pozostały personel niemedyczny, administracyjny, zarząd</v>
      </c>
      <c r="D444" s="16" t="str">
        <f>'Obroty 4'!E1115</f>
        <v>405-07-03-15</v>
      </c>
      <c r="E444" s="17">
        <f>'Obroty 4'!F963</f>
        <v>0</v>
      </c>
      <c r="F444" s="17">
        <f>'Obroty 4'!G963</f>
        <v>0</v>
      </c>
      <c r="G444" s="17">
        <f>'Obroty 4'!H963</f>
        <v>0</v>
      </c>
      <c r="H444" s="17">
        <f>'Obroty 4'!I963</f>
        <v>0</v>
      </c>
      <c r="I444" s="17">
        <f>'Obroty 4'!J963</f>
        <v>0</v>
      </c>
      <c r="J444" s="17">
        <f>'Obroty 4'!K963</f>
        <v>0</v>
      </c>
    </row>
    <row r="445" spans="3:10" x14ac:dyDescent="0.35">
      <c r="C445" s="16" t="str">
        <f>VLOOKUP(D445,slowniki!Q:R,2,FALSE)</f>
        <v>Pozostałe koszty szkoleń pracowników - stażyści</v>
      </c>
      <c r="D445" s="16" t="str">
        <f>'Obroty 4'!E1116</f>
        <v>405-07-03-16</v>
      </c>
      <c r="E445" s="17">
        <f>'Obroty 4'!F964</f>
        <v>0</v>
      </c>
      <c r="F445" s="17">
        <f>'Obroty 4'!G964</f>
        <v>0</v>
      </c>
      <c r="G445" s="17">
        <f>'Obroty 4'!H964</f>
        <v>0</v>
      </c>
      <c r="H445" s="17">
        <f>'Obroty 4'!I964</f>
        <v>0</v>
      </c>
      <c r="I445" s="17">
        <f>'Obroty 4'!J964</f>
        <v>0</v>
      </c>
      <c r="J445" s="17">
        <f>'Obroty 4'!K964</f>
        <v>0</v>
      </c>
    </row>
    <row r="446" spans="3:10" x14ac:dyDescent="0.35">
      <c r="C446" s="16" t="str">
        <f>VLOOKUP(D446,slowniki!Q:R,2,FALSE)</f>
        <v>PPK (część pracodawcy) - lekarze</v>
      </c>
      <c r="D446" s="16" t="str">
        <f>'Obroty 4'!E1117</f>
        <v>405-08-01-01</v>
      </c>
      <c r="E446" s="17">
        <f>'Obroty 4'!F965</f>
        <v>0</v>
      </c>
      <c r="F446" s="17">
        <f>'Obroty 4'!G965</f>
        <v>0</v>
      </c>
      <c r="G446" s="17">
        <f>'Obroty 4'!H965</f>
        <v>0</v>
      </c>
      <c r="H446" s="17">
        <f>'Obroty 4'!I965</f>
        <v>0</v>
      </c>
      <c r="I446" s="17">
        <f>'Obroty 4'!J965</f>
        <v>0</v>
      </c>
      <c r="J446" s="17">
        <f>'Obroty 4'!K965</f>
        <v>0</v>
      </c>
    </row>
    <row r="447" spans="3:10" x14ac:dyDescent="0.35">
      <c r="C447" s="16" t="str">
        <f>VLOOKUP(D447,slowniki!Q:R,2,FALSE)</f>
        <v>PPK (część pracodawcy) - lekarze rezydenci</v>
      </c>
      <c r="D447" s="16" t="str">
        <f>'Obroty 4'!E1118</f>
        <v>405-08-01-02</v>
      </c>
      <c r="E447" s="17">
        <f>'Obroty 4'!F966</f>
        <v>0</v>
      </c>
      <c r="F447" s="17">
        <f>'Obroty 4'!G966</f>
        <v>0</v>
      </c>
      <c r="G447" s="17">
        <f>'Obroty 4'!H966</f>
        <v>0</v>
      </c>
      <c r="H447" s="17">
        <f>'Obroty 4'!I966</f>
        <v>0</v>
      </c>
      <c r="I447" s="17">
        <f>'Obroty 4'!J966</f>
        <v>0</v>
      </c>
      <c r="J447" s="17">
        <f>'Obroty 4'!K966</f>
        <v>0</v>
      </c>
    </row>
    <row r="448" spans="3:10" x14ac:dyDescent="0.35">
      <c r="C448" s="16" t="str">
        <f>VLOOKUP(D448,slowniki!Q:R,2,FALSE)</f>
        <v>PPK (część pracodawcy) - pielęgniarki i położne</v>
      </c>
      <c r="D448" s="16" t="str">
        <f>'Obroty 4'!E1119</f>
        <v>405-08-01-03</v>
      </c>
      <c r="E448" s="17">
        <f>'Obroty 4'!F967</f>
        <v>0</v>
      </c>
      <c r="F448" s="17">
        <f>'Obroty 4'!G967</f>
        <v>0</v>
      </c>
      <c r="G448" s="17">
        <f>'Obroty 4'!H967</f>
        <v>0</v>
      </c>
      <c r="H448" s="17">
        <f>'Obroty 4'!I967</f>
        <v>0</v>
      </c>
      <c r="I448" s="17">
        <f>'Obroty 4'!J967</f>
        <v>0</v>
      </c>
      <c r="J448" s="17">
        <f>'Obroty 4'!K967</f>
        <v>0</v>
      </c>
    </row>
    <row r="449" spans="3:10" x14ac:dyDescent="0.35">
      <c r="C449" s="16" t="str">
        <f>VLOOKUP(D449,slowniki!Q:R,2,FALSE)</f>
        <v>PPK (część pracodawcy) - perfuzjoniści</v>
      </c>
      <c r="D449" s="16" t="str">
        <f>'Obroty 4'!E1120</f>
        <v>405-08-01-04</v>
      </c>
      <c r="E449" s="17">
        <f>'Obroty 4'!F968</f>
        <v>0</v>
      </c>
      <c r="F449" s="17">
        <f>'Obroty 4'!G968</f>
        <v>0</v>
      </c>
      <c r="G449" s="17">
        <f>'Obroty 4'!H968</f>
        <v>0</v>
      </c>
      <c r="H449" s="17">
        <f>'Obroty 4'!I968</f>
        <v>0</v>
      </c>
      <c r="I449" s="17">
        <f>'Obroty 4'!J968</f>
        <v>0</v>
      </c>
      <c r="J449" s="17">
        <f>'Obroty 4'!K968</f>
        <v>0</v>
      </c>
    </row>
    <row r="450" spans="3:10" x14ac:dyDescent="0.35">
      <c r="C450" s="16" t="str">
        <f>VLOOKUP(D450,slowniki!Q:R,2,FALSE)</f>
        <v>PPK (część pracodawcy) - psycholodzy, psychoterapeuci, terapeuci uzależnień</v>
      </c>
      <c r="D450" s="16" t="str">
        <f>'Obroty 4'!E1121</f>
        <v>405-08-01-05</v>
      </c>
      <c r="E450" s="17">
        <f>'Obroty 4'!F969</f>
        <v>0</v>
      </c>
      <c r="F450" s="17">
        <f>'Obroty 4'!G969</f>
        <v>0</v>
      </c>
      <c r="G450" s="17">
        <f>'Obroty 4'!H969</f>
        <v>0</v>
      </c>
      <c r="H450" s="17">
        <f>'Obroty 4'!I969</f>
        <v>0</v>
      </c>
      <c r="I450" s="17">
        <f>'Obroty 4'!J969</f>
        <v>0</v>
      </c>
      <c r="J450" s="17">
        <f>'Obroty 4'!K969</f>
        <v>0</v>
      </c>
    </row>
    <row r="451" spans="3:10" x14ac:dyDescent="0.35">
      <c r="C451" s="16" t="str">
        <f>VLOOKUP(D451,slowniki!Q:R,2,FALSE)</f>
        <v>PPK (część pracodawcy) - dietetycy</v>
      </c>
      <c r="D451" s="16" t="str">
        <f>'Obroty 4'!E1122</f>
        <v>405-08-01-06</v>
      </c>
      <c r="E451" s="17">
        <f>'Obroty 4'!F970</f>
        <v>0</v>
      </c>
      <c r="F451" s="17">
        <f>'Obroty 4'!G970</f>
        <v>0</v>
      </c>
      <c r="G451" s="17">
        <f>'Obroty 4'!H970</f>
        <v>0</v>
      </c>
      <c r="H451" s="17">
        <f>'Obroty 4'!I970</f>
        <v>0</v>
      </c>
      <c r="I451" s="17">
        <f>'Obroty 4'!J970</f>
        <v>0</v>
      </c>
      <c r="J451" s="17">
        <f>'Obroty 4'!K970</f>
        <v>0</v>
      </c>
    </row>
    <row r="452" spans="3:10" x14ac:dyDescent="0.35">
      <c r="C452" s="16" t="str">
        <f>VLOOKUP(D452,slowniki!Q:R,2,FALSE)</f>
        <v>PPK (część pracodawcy) - logopedzi</v>
      </c>
      <c r="D452" s="16" t="str">
        <f>'Obroty 4'!E1123</f>
        <v>405-08-01-07</v>
      </c>
      <c r="E452" s="17">
        <f>'Obroty 4'!F971</f>
        <v>0</v>
      </c>
      <c r="F452" s="17">
        <f>'Obroty 4'!G971</f>
        <v>0</v>
      </c>
      <c r="G452" s="17">
        <f>'Obroty 4'!H971</f>
        <v>0</v>
      </c>
      <c r="H452" s="17">
        <f>'Obroty 4'!I971</f>
        <v>0</v>
      </c>
      <c r="I452" s="17">
        <f>'Obroty 4'!J971</f>
        <v>0</v>
      </c>
      <c r="J452" s="17">
        <f>'Obroty 4'!K971</f>
        <v>0</v>
      </c>
    </row>
    <row r="453" spans="3:10" x14ac:dyDescent="0.35">
      <c r="C453" s="16" t="str">
        <f>VLOOKUP(D453,slowniki!Q:R,2,FALSE)</f>
        <v>PPK (część pracodawcy) - fizjoterapeuci, rehabilitanci, technicy rehabilitacji, masażyści, mgr rehabilitacji</v>
      </c>
      <c r="D453" s="16" t="str">
        <f>'Obroty 4'!E1124</f>
        <v>405-08-01-08</v>
      </c>
      <c r="E453" s="17">
        <f>'Obroty 4'!F972</f>
        <v>0</v>
      </c>
      <c r="F453" s="17">
        <f>'Obroty 4'!G972</f>
        <v>0</v>
      </c>
      <c r="G453" s="17">
        <f>'Obroty 4'!H972</f>
        <v>0</v>
      </c>
      <c r="H453" s="17">
        <f>'Obroty 4'!I972</f>
        <v>0</v>
      </c>
      <c r="I453" s="17">
        <f>'Obroty 4'!J972</f>
        <v>0</v>
      </c>
      <c r="J453" s="17">
        <f>'Obroty 4'!K972</f>
        <v>0</v>
      </c>
    </row>
    <row r="454" spans="3:10" x14ac:dyDescent="0.35">
      <c r="C454" s="16" t="str">
        <f>VLOOKUP(D454,slowniki!Q:R,2,FALSE)</f>
        <v>PPK (część pracodawcy) - fizycy medyczni</v>
      </c>
      <c r="D454" s="16" t="str">
        <f>'Obroty 4'!E1125</f>
        <v>405-08-01-09</v>
      </c>
      <c r="E454" s="17">
        <f>'Obroty 4'!F973</f>
        <v>0</v>
      </c>
      <c r="F454" s="17">
        <f>'Obroty 4'!G973</f>
        <v>0</v>
      </c>
      <c r="G454" s="17">
        <f>'Obroty 4'!H973</f>
        <v>0</v>
      </c>
      <c r="H454" s="17">
        <f>'Obroty 4'!I973</f>
        <v>0</v>
      </c>
      <c r="I454" s="17">
        <f>'Obroty 4'!J973</f>
        <v>0</v>
      </c>
      <c r="J454" s="17">
        <f>'Obroty 4'!K973</f>
        <v>0</v>
      </c>
    </row>
    <row r="455" spans="3:10" x14ac:dyDescent="0.35">
      <c r="C455" s="16" t="str">
        <f>VLOOKUP(D455,slowniki!Q:R,2,FALSE)</f>
        <v>PPK (część pracodawcy) - technicy (radiologii, elektroradiologii itd.)</v>
      </c>
      <c r="D455" s="16" t="str">
        <f>'Obroty 4'!E1126</f>
        <v>405-08-01-10</v>
      </c>
      <c r="E455" s="17">
        <f>'Obroty 4'!F974</f>
        <v>0</v>
      </c>
      <c r="F455" s="17">
        <f>'Obroty 4'!G974</f>
        <v>0</v>
      </c>
      <c r="G455" s="17">
        <f>'Obroty 4'!H974</f>
        <v>0</v>
      </c>
      <c r="H455" s="17">
        <f>'Obroty 4'!I974</f>
        <v>0</v>
      </c>
      <c r="I455" s="17">
        <f>'Obroty 4'!J974</f>
        <v>0</v>
      </c>
      <c r="J455" s="17">
        <f>'Obroty 4'!K974</f>
        <v>0</v>
      </c>
    </row>
    <row r="456" spans="3:10" x14ac:dyDescent="0.35">
      <c r="C456" s="16" t="str">
        <f>VLOOKUP(D456,slowniki!Q:R,2,FALSE)</f>
        <v>PPK (część pracodawcy) - terapeuci zajęciowi</v>
      </c>
      <c r="D456" s="16" t="str">
        <f>'Obroty 4'!E1127</f>
        <v>405-08-01-11</v>
      </c>
      <c r="E456" s="17">
        <f>'Obroty 4'!F975</f>
        <v>0</v>
      </c>
      <c r="F456" s="17">
        <f>'Obroty 4'!G975</f>
        <v>0</v>
      </c>
      <c r="G456" s="17">
        <f>'Obroty 4'!H975</f>
        <v>0</v>
      </c>
      <c r="H456" s="17">
        <f>'Obroty 4'!I975</f>
        <v>0</v>
      </c>
      <c r="I456" s="17">
        <f>'Obroty 4'!J975</f>
        <v>0</v>
      </c>
      <c r="J456" s="17">
        <f>'Obroty 4'!K975</f>
        <v>0</v>
      </c>
    </row>
    <row r="457" spans="3:10" x14ac:dyDescent="0.35">
      <c r="C457" s="16" t="str">
        <f>VLOOKUP(D457,slowniki!Q:R,2,FALSE)</f>
        <v>PPK (część pracodawcy) - ratownicy medyczni</v>
      </c>
      <c r="D457" s="16" t="str">
        <f>'Obroty 4'!E1128</f>
        <v>405-08-01-12</v>
      </c>
      <c r="E457" s="17">
        <f>'Obroty 4'!F976</f>
        <v>0</v>
      </c>
      <c r="F457" s="17">
        <f>'Obroty 4'!G976</f>
        <v>0</v>
      </c>
      <c r="G457" s="17">
        <f>'Obroty 4'!H976</f>
        <v>0</v>
      </c>
      <c r="H457" s="17">
        <f>'Obroty 4'!I976</f>
        <v>0</v>
      </c>
      <c r="I457" s="17">
        <f>'Obroty 4'!J976</f>
        <v>0</v>
      </c>
      <c r="J457" s="17">
        <f>'Obroty 4'!K976</f>
        <v>0</v>
      </c>
    </row>
    <row r="458" spans="3:10" x14ac:dyDescent="0.35">
      <c r="C458" s="16" t="str">
        <f>VLOOKUP(D458,slowniki!Q:R,2,FALSE)</f>
        <v>PPK (część pracodawcy) - pozostały personel medyczny</v>
      </c>
      <c r="D458" s="16" t="str">
        <f>'Obroty 4'!E1129</f>
        <v>405-08-01-13</v>
      </c>
      <c r="E458" s="17">
        <f>'Obroty 4'!F977</f>
        <v>0</v>
      </c>
      <c r="F458" s="17">
        <f>'Obroty 4'!G977</f>
        <v>0</v>
      </c>
      <c r="G458" s="17">
        <f>'Obroty 4'!H977</f>
        <v>0</v>
      </c>
      <c r="H458" s="17">
        <f>'Obroty 4'!I977</f>
        <v>0</v>
      </c>
      <c r="I458" s="17">
        <f>'Obroty 4'!J977</f>
        <v>0</v>
      </c>
      <c r="J458" s="17">
        <f>'Obroty 4'!K977</f>
        <v>0</v>
      </c>
    </row>
    <row r="459" spans="3:10" x14ac:dyDescent="0.35">
      <c r="C459" s="16" t="str">
        <f>VLOOKUP(D459,slowniki!Q:R,2,FALSE)</f>
        <v>PPK (część pracodawcy) - pozostały personel niemedyczny (salowe, rejestratorki, sekretarki medyczne, opiekunowie medyczni, sanitariusze itd.)</v>
      </c>
      <c r="D459" s="16" t="str">
        <f>'Obroty 4'!E1130</f>
        <v>405-08-01-14</v>
      </c>
      <c r="E459" s="17">
        <f>'Obroty 4'!F978</f>
        <v>0</v>
      </c>
      <c r="F459" s="17">
        <f>'Obroty 4'!G978</f>
        <v>0</v>
      </c>
      <c r="G459" s="17">
        <f>'Obroty 4'!H978</f>
        <v>0</v>
      </c>
      <c r="H459" s="17">
        <f>'Obroty 4'!I978</f>
        <v>0</v>
      </c>
      <c r="I459" s="17">
        <f>'Obroty 4'!J978</f>
        <v>0</v>
      </c>
      <c r="J459" s="17">
        <f>'Obroty 4'!K978</f>
        <v>0</v>
      </c>
    </row>
    <row r="460" spans="3:10" x14ac:dyDescent="0.35">
      <c r="C460" s="16" t="str">
        <f>VLOOKUP(D460,slowniki!Q:R,2,FALSE)</f>
        <v>PPK (część pracodawcy) - pozostały personel niemedyczny, administracyjny, zarząd</v>
      </c>
      <c r="D460" s="16" t="str">
        <f>'Obroty 4'!E1131</f>
        <v>405-08-01-15</v>
      </c>
      <c r="E460" s="17">
        <f>'Obroty 4'!F979</f>
        <v>0</v>
      </c>
      <c r="F460" s="17">
        <f>'Obroty 4'!G979</f>
        <v>0</v>
      </c>
      <c r="G460" s="17">
        <f>'Obroty 4'!H979</f>
        <v>0</v>
      </c>
      <c r="H460" s="17">
        <f>'Obroty 4'!I979</f>
        <v>0</v>
      </c>
      <c r="I460" s="17">
        <f>'Obroty 4'!J979</f>
        <v>0</v>
      </c>
      <c r="J460" s="17">
        <f>'Obroty 4'!K979</f>
        <v>0</v>
      </c>
    </row>
    <row r="461" spans="3:10" x14ac:dyDescent="0.35">
      <c r="C461" s="16" t="str">
        <f>VLOOKUP(D461,slowniki!Q:R,2,FALSE)</f>
        <v>PPK (część pracodawcy) - stażyści</v>
      </c>
      <c r="D461" s="16" t="str">
        <f>'Obroty 4'!E1132</f>
        <v>405-08-01-16</v>
      </c>
      <c r="E461" s="17">
        <f>'Obroty 4'!F980</f>
        <v>0</v>
      </c>
      <c r="F461" s="17">
        <f>'Obroty 4'!G980</f>
        <v>0</v>
      </c>
      <c r="G461" s="17">
        <f>'Obroty 4'!H980</f>
        <v>0</v>
      </c>
      <c r="H461" s="17">
        <f>'Obroty 4'!I980</f>
        <v>0</v>
      </c>
      <c r="I461" s="17">
        <f>'Obroty 4'!J980</f>
        <v>0</v>
      </c>
      <c r="J461" s="17">
        <f>'Obroty 4'!K980</f>
        <v>0</v>
      </c>
    </row>
    <row r="462" spans="3:10" x14ac:dyDescent="0.35">
      <c r="C462" s="16" t="str">
        <f>VLOOKUP(D462,slowniki!Q:R,2,FALSE)</f>
        <v>Pozostałe świadczenia na rzecz pracowników - lekarze</v>
      </c>
      <c r="D462" s="16" t="str">
        <f>'Obroty 4'!E1133</f>
        <v>405-09-01-01</v>
      </c>
      <c r="E462" s="17">
        <f>'Obroty 4'!F981</f>
        <v>0</v>
      </c>
      <c r="F462" s="17">
        <f>'Obroty 4'!G981</f>
        <v>0</v>
      </c>
      <c r="G462" s="17">
        <f>'Obroty 4'!H981</f>
        <v>0</v>
      </c>
      <c r="H462" s="17">
        <f>'Obroty 4'!I981</f>
        <v>0</v>
      </c>
      <c r="I462" s="17">
        <f>'Obroty 4'!J981</f>
        <v>0</v>
      </c>
      <c r="J462" s="17">
        <f>'Obroty 4'!K981</f>
        <v>0</v>
      </c>
    </row>
    <row r="463" spans="3:10" x14ac:dyDescent="0.35">
      <c r="C463" s="16" t="str">
        <f>VLOOKUP(D463,slowniki!Q:R,2,FALSE)</f>
        <v>Pozostałe świadczenia na rzecz pracowników - lekarze rezydenci</v>
      </c>
      <c r="D463" s="16" t="str">
        <f>'Obroty 4'!E1134</f>
        <v>405-09-01-02</v>
      </c>
      <c r="E463" s="17">
        <f>'Obroty 4'!F982</f>
        <v>0</v>
      </c>
      <c r="F463" s="17">
        <f>'Obroty 4'!G982</f>
        <v>0</v>
      </c>
      <c r="G463" s="17">
        <f>'Obroty 4'!H982</f>
        <v>0</v>
      </c>
      <c r="H463" s="17">
        <f>'Obroty 4'!I982</f>
        <v>0</v>
      </c>
      <c r="I463" s="17">
        <f>'Obroty 4'!J982</f>
        <v>0</v>
      </c>
      <c r="J463" s="17">
        <f>'Obroty 4'!K982</f>
        <v>0</v>
      </c>
    </row>
    <row r="464" spans="3:10" x14ac:dyDescent="0.35">
      <c r="C464" s="16" t="str">
        <f>VLOOKUP(D464,slowniki!Q:R,2,FALSE)</f>
        <v>Pozostałe świadczenia na rzecz pracowników - pielęgniarki i położne</v>
      </c>
      <c r="D464" s="16" t="str">
        <f>'Obroty 4'!E1135</f>
        <v>405-09-01-03</v>
      </c>
      <c r="E464" s="17">
        <f>'Obroty 4'!F983</f>
        <v>0</v>
      </c>
      <c r="F464" s="17">
        <f>'Obroty 4'!G983</f>
        <v>0</v>
      </c>
      <c r="G464" s="17">
        <f>'Obroty 4'!H983</f>
        <v>0</v>
      </c>
      <c r="H464" s="17">
        <f>'Obroty 4'!I983</f>
        <v>0</v>
      </c>
      <c r="I464" s="17">
        <f>'Obroty 4'!J983</f>
        <v>0</v>
      </c>
      <c r="J464" s="17">
        <f>'Obroty 4'!K983</f>
        <v>0</v>
      </c>
    </row>
    <row r="465" spans="3:10" x14ac:dyDescent="0.35">
      <c r="C465" s="16" t="str">
        <f>VLOOKUP(D465,slowniki!Q:R,2,FALSE)</f>
        <v>Pozostałe świadczenia na rzecz pracowników - perfuzjoniści</v>
      </c>
      <c r="D465" s="16" t="str">
        <f>'Obroty 4'!E1136</f>
        <v>405-09-01-04</v>
      </c>
      <c r="E465" s="17">
        <f>'Obroty 4'!F984</f>
        <v>0</v>
      </c>
      <c r="F465" s="17">
        <f>'Obroty 4'!G984</f>
        <v>0</v>
      </c>
      <c r="G465" s="17">
        <f>'Obroty 4'!H984</f>
        <v>0</v>
      </c>
      <c r="H465" s="17">
        <f>'Obroty 4'!I984</f>
        <v>0</v>
      </c>
      <c r="I465" s="17">
        <f>'Obroty 4'!J984</f>
        <v>0</v>
      </c>
      <c r="J465" s="17">
        <f>'Obroty 4'!K984</f>
        <v>0</v>
      </c>
    </row>
    <row r="466" spans="3:10" x14ac:dyDescent="0.35">
      <c r="C466" s="16" t="str">
        <f>VLOOKUP(D466,slowniki!Q:R,2,FALSE)</f>
        <v>Pozostałe świadczenia na rzecz pracowników - psycholodzy, psychoterapeuci, terapeuci uzależnień</v>
      </c>
      <c r="D466" s="16" t="str">
        <f>'Obroty 4'!E1137</f>
        <v>405-09-01-05</v>
      </c>
      <c r="E466" s="17">
        <f>'Obroty 4'!F985</f>
        <v>0</v>
      </c>
      <c r="F466" s="17">
        <f>'Obroty 4'!G985</f>
        <v>0</v>
      </c>
      <c r="G466" s="17">
        <f>'Obroty 4'!H985</f>
        <v>0</v>
      </c>
      <c r="H466" s="17">
        <f>'Obroty 4'!I985</f>
        <v>0</v>
      </c>
      <c r="I466" s="17">
        <f>'Obroty 4'!J985</f>
        <v>0</v>
      </c>
      <c r="J466" s="17">
        <f>'Obroty 4'!K985</f>
        <v>0</v>
      </c>
    </row>
    <row r="467" spans="3:10" x14ac:dyDescent="0.35">
      <c r="C467" s="16" t="str">
        <f>VLOOKUP(D467,slowniki!Q:R,2,FALSE)</f>
        <v>Pozostałe świadczenia na rzecz pracowników - dietetycy</v>
      </c>
      <c r="D467" s="16" t="str">
        <f>'Obroty 4'!E1138</f>
        <v>405-09-01-06</v>
      </c>
      <c r="E467" s="17">
        <f>'Obroty 4'!F986</f>
        <v>0</v>
      </c>
      <c r="F467" s="17">
        <f>'Obroty 4'!G986</f>
        <v>0</v>
      </c>
      <c r="G467" s="17">
        <f>'Obroty 4'!H986</f>
        <v>0</v>
      </c>
      <c r="H467" s="17">
        <f>'Obroty 4'!I986</f>
        <v>0</v>
      </c>
      <c r="I467" s="17">
        <f>'Obroty 4'!J986</f>
        <v>0</v>
      </c>
      <c r="J467" s="17">
        <f>'Obroty 4'!K986</f>
        <v>0</v>
      </c>
    </row>
    <row r="468" spans="3:10" x14ac:dyDescent="0.35">
      <c r="C468" s="16" t="str">
        <f>VLOOKUP(D468,slowniki!Q:R,2,FALSE)</f>
        <v>Pozostałe świadczenia na rzecz pracowników - logopedzi</v>
      </c>
      <c r="D468" s="16" t="str">
        <f>'Obroty 4'!E1139</f>
        <v>405-09-01-07</v>
      </c>
      <c r="E468" s="17">
        <f>'Obroty 4'!F987</f>
        <v>0</v>
      </c>
      <c r="F468" s="17">
        <f>'Obroty 4'!G987</f>
        <v>0</v>
      </c>
      <c r="G468" s="17">
        <f>'Obroty 4'!H987</f>
        <v>0</v>
      </c>
      <c r="H468" s="17">
        <f>'Obroty 4'!I987</f>
        <v>0</v>
      </c>
      <c r="I468" s="17">
        <f>'Obroty 4'!J987</f>
        <v>0</v>
      </c>
      <c r="J468" s="17">
        <f>'Obroty 4'!K987</f>
        <v>0</v>
      </c>
    </row>
    <row r="469" spans="3:10" x14ac:dyDescent="0.35">
      <c r="C469" s="16" t="str">
        <f>VLOOKUP(D469,slowniki!Q:R,2,FALSE)</f>
        <v>Pozostałe świadczenia na rzecz pracowników - fizjoterapeuci, rehabilitanci, technicy rehabilitacji, masażyści, mgr rehabilitacji</v>
      </c>
      <c r="D469" s="16" t="str">
        <f>'Obroty 4'!E1140</f>
        <v>405-09-01-08</v>
      </c>
      <c r="E469" s="17">
        <f>'Obroty 4'!F988</f>
        <v>0</v>
      </c>
      <c r="F469" s="17">
        <f>'Obroty 4'!G988</f>
        <v>0</v>
      </c>
      <c r="G469" s="17">
        <f>'Obroty 4'!H988</f>
        <v>0</v>
      </c>
      <c r="H469" s="17">
        <f>'Obroty 4'!I988</f>
        <v>0</v>
      </c>
      <c r="I469" s="17">
        <f>'Obroty 4'!J988</f>
        <v>0</v>
      </c>
      <c r="J469" s="17">
        <f>'Obroty 4'!K988</f>
        <v>0</v>
      </c>
    </row>
    <row r="470" spans="3:10" x14ac:dyDescent="0.35">
      <c r="C470" s="16" t="str">
        <f>VLOOKUP(D470,slowniki!Q:R,2,FALSE)</f>
        <v>Pozostałe świadczenia na rzecz pracowników - fizycy medyczni</v>
      </c>
      <c r="D470" s="16" t="str">
        <f>'Obroty 4'!E1141</f>
        <v>405-09-01-09</v>
      </c>
      <c r="E470" s="17">
        <f>'Obroty 4'!F989</f>
        <v>0</v>
      </c>
      <c r="F470" s="17">
        <f>'Obroty 4'!G989</f>
        <v>0</v>
      </c>
      <c r="G470" s="17">
        <f>'Obroty 4'!H989</f>
        <v>0</v>
      </c>
      <c r="H470" s="17">
        <f>'Obroty 4'!I989</f>
        <v>0</v>
      </c>
      <c r="I470" s="17">
        <f>'Obroty 4'!J989</f>
        <v>0</v>
      </c>
      <c r="J470" s="17">
        <f>'Obroty 4'!K989</f>
        <v>0</v>
      </c>
    </row>
    <row r="471" spans="3:10" x14ac:dyDescent="0.35">
      <c r="C471" s="16" t="str">
        <f>VLOOKUP(D471,slowniki!Q:R,2,FALSE)</f>
        <v>Pozostałe świadczenia na rzecz pracowników - technicy (radiologii, elektroradiologii itd.)</v>
      </c>
      <c r="D471" s="16" t="str">
        <f>'Obroty 4'!E1142</f>
        <v>405-09-01-10</v>
      </c>
      <c r="E471" s="17">
        <f>'Obroty 4'!F990</f>
        <v>0</v>
      </c>
      <c r="F471" s="17">
        <f>'Obroty 4'!G990</f>
        <v>0</v>
      </c>
      <c r="G471" s="17">
        <f>'Obroty 4'!H990</f>
        <v>0</v>
      </c>
      <c r="H471" s="17">
        <f>'Obroty 4'!I990</f>
        <v>0</v>
      </c>
      <c r="I471" s="17">
        <f>'Obroty 4'!J990</f>
        <v>0</v>
      </c>
      <c r="J471" s="17">
        <f>'Obroty 4'!K990</f>
        <v>0</v>
      </c>
    </row>
    <row r="472" spans="3:10" x14ac:dyDescent="0.35">
      <c r="C472" s="16" t="str">
        <f>VLOOKUP(D472,slowniki!Q:R,2,FALSE)</f>
        <v>Pozostałe świadczenia na rzecz pracowników - terapeuci zajęciowi</v>
      </c>
      <c r="D472" s="16" t="str">
        <f>'Obroty 4'!E1143</f>
        <v>405-09-01-11</v>
      </c>
      <c r="E472" s="17">
        <f>'Obroty 4'!F991</f>
        <v>0</v>
      </c>
      <c r="F472" s="17">
        <f>'Obroty 4'!G991</f>
        <v>0</v>
      </c>
      <c r="G472" s="17">
        <f>'Obroty 4'!H991</f>
        <v>0</v>
      </c>
      <c r="H472" s="17">
        <f>'Obroty 4'!I991</f>
        <v>0</v>
      </c>
      <c r="I472" s="17">
        <f>'Obroty 4'!J991</f>
        <v>0</v>
      </c>
      <c r="J472" s="17">
        <f>'Obroty 4'!K991</f>
        <v>0</v>
      </c>
    </row>
    <row r="473" spans="3:10" x14ac:dyDescent="0.35">
      <c r="C473" s="16" t="str">
        <f>VLOOKUP(D473,slowniki!Q:R,2,FALSE)</f>
        <v>Pozostałe świadczenia na rzecz pracowników - ratownicy medyczni</v>
      </c>
      <c r="D473" s="16" t="str">
        <f>'Obroty 4'!E1144</f>
        <v>405-09-01-12</v>
      </c>
      <c r="E473" s="17">
        <f>'Obroty 4'!F992</f>
        <v>0</v>
      </c>
      <c r="F473" s="17">
        <f>'Obroty 4'!G992</f>
        <v>0</v>
      </c>
      <c r="G473" s="17">
        <f>'Obroty 4'!H992</f>
        <v>0</v>
      </c>
      <c r="H473" s="17">
        <f>'Obroty 4'!I992</f>
        <v>0</v>
      </c>
      <c r="I473" s="17">
        <f>'Obroty 4'!J992</f>
        <v>0</v>
      </c>
      <c r="J473" s="17">
        <f>'Obroty 4'!K992</f>
        <v>0</v>
      </c>
    </row>
    <row r="474" spans="3:10" x14ac:dyDescent="0.35">
      <c r="C474" s="16" t="str">
        <f>VLOOKUP(D474,slowniki!Q:R,2,FALSE)</f>
        <v>Pozostałe świadczenia na rzecz pracowników - pozostały personel medyczny</v>
      </c>
      <c r="D474" s="16" t="str">
        <f>'Obroty 4'!E1145</f>
        <v>405-09-01-13</v>
      </c>
      <c r="E474" s="17">
        <f>'Obroty 4'!F993</f>
        <v>0</v>
      </c>
      <c r="F474" s="17">
        <f>'Obroty 4'!G993</f>
        <v>0</v>
      </c>
      <c r="G474" s="17">
        <f>'Obroty 4'!H993</f>
        <v>0</v>
      </c>
      <c r="H474" s="17">
        <f>'Obroty 4'!I993</f>
        <v>0</v>
      </c>
      <c r="I474" s="17">
        <f>'Obroty 4'!J993</f>
        <v>0</v>
      </c>
      <c r="J474" s="17">
        <f>'Obroty 4'!K993</f>
        <v>0</v>
      </c>
    </row>
    <row r="475" spans="3:10" x14ac:dyDescent="0.35">
      <c r="C475" s="16" t="str">
        <f>VLOOKUP(D475,slowniki!Q:R,2,FALSE)</f>
        <v>Pozostałe świadczenia na rzecz pracowników - pozostały personel niemedyczny (salowe, rejestratorki, sekretarki medyczne, opiekunowie medyczni, sanitariusze itd.)</v>
      </c>
      <c r="D475" s="16" t="str">
        <f>'Obroty 4'!E1146</f>
        <v>405-09-01-14</v>
      </c>
      <c r="E475" s="17">
        <f>'Obroty 4'!F994</f>
        <v>0</v>
      </c>
      <c r="F475" s="17">
        <f>'Obroty 4'!G994</f>
        <v>0</v>
      </c>
      <c r="G475" s="17">
        <f>'Obroty 4'!H994</f>
        <v>0</v>
      </c>
      <c r="H475" s="17">
        <f>'Obroty 4'!I994</f>
        <v>0</v>
      </c>
      <c r="I475" s="17">
        <f>'Obroty 4'!J994</f>
        <v>0</v>
      </c>
      <c r="J475" s="17">
        <f>'Obroty 4'!K994</f>
        <v>0</v>
      </c>
    </row>
    <row r="476" spans="3:10" x14ac:dyDescent="0.35">
      <c r="C476" s="16" t="str">
        <f>VLOOKUP(D476,slowniki!Q:R,2,FALSE)</f>
        <v>Pozostałe świadczenia na rzecz pracowników - pozostały personel niemedyczny, administracyjny, zarząd</v>
      </c>
      <c r="D476" s="16" t="str">
        <f>'Obroty 4'!E1147</f>
        <v>405-09-01-15</v>
      </c>
      <c r="E476" s="17">
        <f>'Obroty 4'!F995</f>
        <v>0</v>
      </c>
      <c r="F476" s="17">
        <f>'Obroty 4'!G995</f>
        <v>0</v>
      </c>
      <c r="G476" s="17">
        <f>'Obroty 4'!H995</f>
        <v>0</v>
      </c>
      <c r="H476" s="17">
        <f>'Obroty 4'!I995</f>
        <v>0</v>
      </c>
      <c r="I476" s="17">
        <f>'Obroty 4'!J995</f>
        <v>0</v>
      </c>
      <c r="J476" s="17">
        <f>'Obroty 4'!K995</f>
        <v>0</v>
      </c>
    </row>
    <row r="477" spans="3:10" x14ac:dyDescent="0.35">
      <c r="C477" s="16" t="str">
        <f>VLOOKUP(D477,slowniki!Q:R,2,FALSE)</f>
        <v>Pozostałe świadczenia na rzecz pracowników - stażyści</v>
      </c>
      <c r="D477" s="16" t="str">
        <f>'Obroty 4'!E1148</f>
        <v>405-09-01-16</v>
      </c>
      <c r="E477" s="17">
        <f>'Obroty 4'!F996</f>
        <v>0</v>
      </c>
      <c r="F477" s="17">
        <f>'Obroty 4'!G996</f>
        <v>0</v>
      </c>
      <c r="G477" s="17">
        <f>'Obroty 4'!H996</f>
        <v>0</v>
      </c>
      <c r="H477" s="17">
        <f>'Obroty 4'!I996</f>
        <v>0</v>
      </c>
      <c r="I477" s="17">
        <f>'Obroty 4'!J996</f>
        <v>0</v>
      </c>
      <c r="J477" s="17">
        <f>'Obroty 4'!K996</f>
        <v>0</v>
      </c>
    </row>
  </sheetData>
  <autoFilter ref="C5:J5" xr:uid="{00000000-0009-0000-0000-000008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BindList xmlns:xsd="http://www.w3.org/2001/XMLSchema" xmlns:xsi="http://www.w3.org/2001/XMLSchema-instance">
  <DataBinds/>
</DataBindList>
</file>

<file path=customXml/itemProps1.xml><?xml version="1.0" encoding="utf-8"?>
<ds:datastoreItem xmlns:ds="http://schemas.openxmlformats.org/officeDocument/2006/customXml" ds:itemID="{66385BC9-E03D-40A7-AEDE-6D5E68BEF9C9}">
  <ds:schemaRefs>
    <ds:schemaRef ds:uri="http://schemas.microsoft.com/vsto/samples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Dane</vt:lpstr>
      <vt:lpstr>Analiza</vt:lpstr>
      <vt:lpstr>Obroty 4</vt:lpstr>
      <vt:lpstr>400</vt:lpstr>
      <vt:lpstr>401</vt:lpstr>
      <vt:lpstr>402</vt:lpstr>
      <vt:lpstr>403</vt:lpstr>
      <vt:lpstr>404</vt:lpstr>
      <vt:lpstr>405</vt:lpstr>
      <vt:lpstr>406</vt:lpstr>
      <vt:lpstr>slowniki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Chomuszko, Magdalena</dc:creator>
  <cp:lastModifiedBy>Magdalena Chomuszko</cp:lastModifiedBy>
  <dcterms:created xsi:type="dcterms:W3CDTF">2021-03-17T09:27:44Z</dcterms:created>
  <dcterms:modified xsi:type="dcterms:W3CDTF">2021-03-17T09:57:34Z</dcterms:modified>
</cp:coreProperties>
</file>